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My Drive\High Performance Program Committee\Selection Opportunities\Jr. Nationals\2019 Jr. Nationals\Park &amp; Pipe\"/>
    </mc:Choice>
  </mc:AlternateContent>
  <xr:revisionPtr revIDLastSave="0" documentId="13_ncr:1_{757EB407-613D-4E5D-B0CA-342CB24555FE}" xr6:coauthVersionLast="40" xr6:coauthVersionMax="40" xr10:uidLastSave="{00000000-0000-0000-0000-000000000000}"/>
  <bookViews>
    <workbookView xWindow="-120" yWindow="-120" windowWidth="20730" windowHeight="11160" tabRatio="627" activeTab="1" xr2:uid="{00000000-000D-0000-FFFF-FFFF00000000}"/>
  </bookViews>
  <sheets>
    <sheet name="SS-BA-HP Spots" sheetId="2" r:id="rId1"/>
    <sheet name="SS-BA-HP Spots (age exemption)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3" i="3" l="1"/>
  <c r="K36" i="3"/>
  <c r="K56" i="3"/>
  <c r="K39" i="3"/>
  <c r="K37" i="3"/>
  <c r="K40" i="3"/>
  <c r="K53" i="3"/>
  <c r="K31" i="3"/>
  <c r="K55" i="3"/>
  <c r="K52" i="2"/>
  <c r="K51" i="2"/>
  <c r="K50" i="2"/>
  <c r="K49" i="2"/>
  <c r="K48" i="2"/>
  <c r="K47" i="2"/>
  <c r="K46" i="2"/>
  <c r="K45" i="2"/>
  <c r="K44" i="2"/>
  <c r="K43" i="2"/>
  <c r="K51" i="3"/>
  <c r="K50" i="3"/>
  <c r="K54" i="3"/>
  <c r="K48" i="3"/>
  <c r="K47" i="3"/>
  <c r="K52" i="3"/>
  <c r="K45" i="3"/>
  <c r="K44" i="3"/>
  <c r="K49" i="3"/>
  <c r="K41" i="3"/>
  <c r="K46" i="3"/>
  <c r="K38" i="3"/>
  <c r="K35" i="3"/>
  <c r="K33" i="3"/>
  <c r="K32" i="3"/>
  <c r="K34" i="3"/>
  <c r="K30" i="3"/>
  <c r="K29" i="3"/>
  <c r="K20" i="3"/>
  <c r="K19" i="3"/>
  <c r="K18" i="3"/>
  <c r="K17" i="3"/>
  <c r="K15" i="3"/>
  <c r="K14" i="3"/>
  <c r="B4" i="3"/>
  <c r="B7" i="3"/>
  <c r="B9" i="3"/>
  <c r="B8" i="3"/>
  <c r="K17" i="2"/>
  <c r="K15" i="2"/>
  <c r="K14" i="2"/>
  <c r="B4" i="2"/>
  <c r="B7" i="2"/>
  <c r="B9" i="2"/>
  <c r="B8" i="2"/>
  <c r="K20" i="2"/>
  <c r="K41" i="2"/>
  <c r="K40" i="2"/>
  <c r="K38" i="2"/>
  <c r="K29" i="2"/>
  <c r="K30" i="2"/>
  <c r="K31" i="2"/>
  <c r="K32" i="2"/>
  <c r="K33" i="2"/>
  <c r="K36" i="2"/>
  <c r="K37" i="2"/>
  <c r="K39" i="2"/>
  <c r="K35" i="2"/>
  <c r="K34" i="2"/>
  <c r="K18" i="2"/>
  <c r="K19" i="2"/>
</calcChain>
</file>

<file path=xl/sharedStrings.xml><?xml version="1.0" encoding="utf-8"?>
<sst xmlns="http://schemas.openxmlformats.org/spreadsheetml/2006/main" count="473" uniqueCount="144">
  <si>
    <t>ATHLETE</t>
  </si>
  <si>
    <t>RPA 1</t>
  </si>
  <si>
    <t>RPA 2</t>
  </si>
  <si>
    <t>HPP Right of First Refusal</t>
  </si>
  <si>
    <t>Total Ontario Spots</t>
  </si>
  <si>
    <t>F:M Ratio</t>
  </si>
  <si>
    <t>% of male spots</t>
  </si>
  <si>
    <t>% of female spots</t>
  </si>
  <si>
    <t>Total female spots (after HPP Right of First Refusal)</t>
  </si>
  <si>
    <t>Total male spots (after HPP Right of First Refusal)</t>
  </si>
  <si>
    <t>Total HPP Right of First Refusal Spots</t>
  </si>
  <si>
    <t>Total RPA Ranking Spots</t>
  </si>
  <si>
    <t>3rd Alternate</t>
  </si>
  <si>
    <t>RPA Group 1:
Highest Ranked in Age Category</t>
  </si>
  <si>
    <t>RPA Group 2:
2nd Highest Ranked in Age Category</t>
  </si>
  <si>
    <t>RPA Group 3:
3rd Highest Ranked in Age Category</t>
  </si>
  <si>
    <t>RPA Group 4:
4th Highest Ranked in Age Category</t>
  </si>
  <si>
    <t>1st Group 1</t>
  </si>
  <si>
    <t>2nd Group 1</t>
  </si>
  <si>
    <t>3rd Group 1</t>
  </si>
  <si>
    <t>1st Group 2</t>
  </si>
  <si>
    <t>2nd Group 2</t>
  </si>
  <si>
    <t>3rd Group 2</t>
  </si>
  <si>
    <t>1st Group 3</t>
  </si>
  <si>
    <t>2nd Group 3</t>
  </si>
  <si>
    <t>3rd Group 3</t>
  </si>
  <si>
    <t>1st Group 4</t>
  </si>
  <si>
    <t>2nd Group 4</t>
  </si>
  <si>
    <t>3rd Group 4</t>
  </si>
  <si>
    <t>CLUB/TEAM</t>
  </si>
  <si>
    <t>AGE CATEGORY</t>
  </si>
  <si>
    <t>SPOT #</t>
  </si>
  <si>
    <t>MALE</t>
  </si>
  <si>
    <t>SPOT TYPE</t>
  </si>
  <si>
    <t>U18</t>
  </si>
  <si>
    <t>F RPA Ranking Spot 1</t>
  </si>
  <si>
    <t>F RPA Ranking Spot 2</t>
  </si>
  <si>
    <t>F RPA Ranking Spot 3</t>
  </si>
  <si>
    <t>M RPA Ranking Spot</t>
  </si>
  <si>
    <t>M RPA Ranking Spot 1</t>
  </si>
  <si>
    <t>M RPA Ranking Spot 2</t>
  </si>
  <si>
    <t>M RPA Ranking Spot 3</t>
  </si>
  <si>
    <t>M RPA Ranking Spot 4</t>
  </si>
  <si>
    <t>M RPA Ranking Spot 5</t>
  </si>
  <si>
    <t>M RPA Ranking Spot 6</t>
  </si>
  <si>
    <t>M RPA Ranking Spot 7</t>
  </si>
  <si>
    <t>M RPA Ranking Spot 9</t>
  </si>
  <si>
    <t>M RPA Ranking Spot 8</t>
  </si>
  <si>
    <t>*For details on the source of the athlete's RPA scores, please see the RPA Rankings</t>
  </si>
  <si>
    <t>RPA Group 5:
5th Highest Ranked in Age Category</t>
  </si>
  <si>
    <t>RPA Group 6:
6th Highest Ranked in Age Category</t>
  </si>
  <si>
    <t>RPA Group 7:
7th Highest Ranked in Age Category</t>
  </si>
  <si>
    <t>Alternate Group 2</t>
  </si>
  <si>
    <t>Alternate Group 3</t>
  </si>
  <si>
    <t>Alternate Group 4</t>
  </si>
  <si>
    <t>1st Group 5</t>
  </si>
  <si>
    <t>1st Group 6</t>
  </si>
  <si>
    <t>1st Group 7</t>
  </si>
  <si>
    <t>1st Group 8</t>
  </si>
  <si>
    <t>Alternate Group 5</t>
  </si>
  <si>
    <t>2nd Group 5</t>
  </si>
  <si>
    <t>3rd Group 5</t>
  </si>
  <si>
    <t>2nd Group 6</t>
  </si>
  <si>
    <t>3rd Group 6</t>
  </si>
  <si>
    <t>2nd Group 7</t>
  </si>
  <si>
    <t>3rd Group 7</t>
  </si>
  <si>
    <t>2nd Group 8</t>
  </si>
  <si>
    <t>3rd Group 8</t>
  </si>
  <si>
    <t>NOTES</t>
  </si>
  <si>
    <t>Declined Spots</t>
  </si>
  <si>
    <t>FEMALES</t>
  </si>
  <si>
    <t>2nd Alternate</t>
  </si>
  <si>
    <t>SUM OF 
TOP 2 RPA</t>
  </si>
  <si>
    <t>RPA Group 8:
8th Highest Ranked in Age Category</t>
  </si>
  <si>
    <t>4th Alternate</t>
  </si>
  <si>
    <t>William Fossum</t>
  </si>
  <si>
    <t>Spencer Maclean</t>
  </si>
  <si>
    <t>Jack Pritchard</t>
  </si>
  <si>
    <t>Brayden Willmott</t>
  </si>
  <si>
    <t>Jesse Gross</t>
  </si>
  <si>
    <t>U16</t>
  </si>
  <si>
    <t>N/A</t>
  </si>
  <si>
    <t>HPP Right of First Refusal No Male Athletes Taking Their Spot</t>
  </si>
  <si>
    <t>F RPA Ranking Spot 4</t>
  </si>
  <si>
    <t>F RPA Ranking Spot 5</t>
  </si>
  <si>
    <t>Elyssa Willmott</t>
  </si>
  <si>
    <t>FORTUNE</t>
  </si>
  <si>
    <t>u14</t>
  </si>
  <si>
    <t>REBANE Kaia</t>
  </si>
  <si>
    <t>GEORGIAN</t>
  </si>
  <si>
    <t>MSLM</t>
  </si>
  <si>
    <t>BOLTON Charlotte</t>
  </si>
  <si>
    <t>There are no eligible U18 Female P&amp;P athletes</t>
  </si>
  <si>
    <t>F RPA Ranking Spot 6</t>
  </si>
  <si>
    <t>BECKETT Mackenzie</t>
  </si>
  <si>
    <t>RYAN Kennedy</t>
  </si>
  <si>
    <t>VAN HOUWELINGEN Mikayla</t>
  </si>
  <si>
    <t>BOLER</t>
  </si>
  <si>
    <t>TAYLOR Danika</t>
  </si>
  <si>
    <t>ALPINE</t>
  </si>
  <si>
    <t>u18</t>
  </si>
  <si>
    <t>MONTEITH Robbie</t>
  </si>
  <si>
    <t>BREEDON Scott</t>
  </si>
  <si>
    <t>ESCARPMENT</t>
  </si>
  <si>
    <t>MCEWEN Thomas</t>
  </si>
  <si>
    <t>U14</t>
  </si>
  <si>
    <t>AGENDA</t>
  </si>
  <si>
    <t>KOCH Tyler</t>
  </si>
  <si>
    <t>DARNLEY Caleb</t>
  </si>
  <si>
    <t>MOORE Maxwell</t>
  </si>
  <si>
    <t>MALLON Finnegan</t>
  </si>
  <si>
    <t>MACDONALD Graham</t>
  </si>
  <si>
    <t>RYCZKO Carter</t>
  </si>
  <si>
    <t>PELLEGRINI David</t>
  </si>
  <si>
    <t>HEMPHILL James</t>
  </si>
  <si>
    <t>DUREPOS Jacob</t>
  </si>
  <si>
    <t>PELLEGRINI Joey</t>
  </si>
  <si>
    <t>LITVINENKO Misha</t>
  </si>
  <si>
    <t>EDWARDS Sacha</t>
  </si>
  <si>
    <t>HAIRE Marcus</t>
  </si>
  <si>
    <t>JEDREJ Timothy</t>
  </si>
  <si>
    <t>SMITH Rowan</t>
  </si>
  <si>
    <t>KEZMAN Mark</t>
  </si>
  <si>
    <t>MCMANUS Quinlan</t>
  </si>
  <si>
    <t>HILL Spencer</t>
  </si>
  <si>
    <t>THOMPSON Owen</t>
  </si>
  <si>
    <t>FOR</t>
  </si>
  <si>
    <t>10 f 73 m</t>
  </si>
  <si>
    <t>HPP Right of First Refusal No Female Athletes Taking Their Spot</t>
  </si>
  <si>
    <t>6 HPP RFR spots turned down</t>
  </si>
  <si>
    <r>
      <rPr>
        <sz val="10"/>
        <rFont val="Tahoma"/>
        <family val="2"/>
      </rPr>
      <t>1st</t>
    </r>
    <r>
      <rPr>
        <sz val="10"/>
        <rFont val="Tahoma"/>
        <family val="2"/>
      </rPr>
      <t xml:space="preserve"> Alternate</t>
    </r>
  </si>
  <si>
    <t>Review MSL</t>
  </si>
  <si>
    <t>Alternate Group 1</t>
  </si>
  <si>
    <t>CULLIGAN Grant</t>
  </si>
  <si>
    <t>There are no eligible U18 Male P&amp;P athletes</t>
  </si>
  <si>
    <t>WEIS Graydon</t>
  </si>
  <si>
    <t>MARTIN Aidan</t>
  </si>
  <si>
    <t>TIE</t>
  </si>
  <si>
    <t>1st Group 9</t>
  </si>
  <si>
    <t>2nd Group 9</t>
  </si>
  <si>
    <t>BEATTY Charlie</t>
  </si>
  <si>
    <t>Age exemption</t>
  </si>
  <si>
    <t>U12</t>
  </si>
  <si>
    <t>LEPINE Matthew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</si>
</sst>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0"/>
      <color theme="0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sz val="10"/>
      <color theme="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sz val="8"/>
      <color indexed="8"/>
      <name val="Helvetica"/>
    </font>
    <font>
      <sz val="8"/>
      <name val="Tahoma"/>
      <family val="2"/>
    </font>
    <font>
      <sz val="8"/>
      <name val="Helvetica"/>
    </font>
    <font>
      <sz val="10"/>
      <name val="Helvetica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7D5E1"/>
        <bgColor indexed="64"/>
      </patternFill>
    </fill>
    <fill>
      <patternFill patternType="solid">
        <fgColor rgb="FF3B8CD8"/>
        <bgColor indexed="64"/>
      </patternFill>
    </fill>
    <fill>
      <patternFill patternType="solid">
        <fgColor rgb="FFBBCBDA"/>
        <bgColor indexed="64"/>
      </patternFill>
    </fill>
    <fill>
      <patternFill patternType="solid">
        <fgColor rgb="FFAEBFD1"/>
        <bgColor indexed="64"/>
      </patternFill>
    </fill>
    <fill>
      <patternFill patternType="solid">
        <fgColor rgb="FFC7D5E1"/>
        <bgColor rgb="FF000000"/>
      </patternFill>
    </fill>
    <fill>
      <patternFill patternType="solid">
        <fgColor rgb="FFC4CFD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AFBFD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45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9">
    <xf numFmtId="0" fontId="0" fillId="0" borderId="0" xfId="0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9" fontId="5" fillId="2" borderId="0" xfId="0" applyNumberFormat="1" applyFont="1" applyFill="1" applyAlignment="1">
      <alignment horizontal="left"/>
    </xf>
    <xf numFmtId="0" fontId="6" fillId="2" borderId="0" xfId="0" applyFont="1" applyFill="1"/>
    <xf numFmtId="0" fontId="5" fillId="2" borderId="1" xfId="0" applyFont="1" applyFill="1" applyBorder="1"/>
    <xf numFmtId="0" fontId="5" fillId="5" borderId="1" xfId="0" applyFont="1" applyFill="1" applyBorder="1"/>
    <xf numFmtId="0" fontId="5" fillId="2" borderId="1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left"/>
    </xf>
    <xf numFmtId="0" fontId="5" fillId="4" borderId="0" xfId="0" applyFont="1" applyFill="1"/>
    <xf numFmtId="0" fontId="5" fillId="3" borderId="2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/>
    <xf numFmtId="1" fontId="5" fillId="5" borderId="1" xfId="0" applyNumberFormat="1" applyFont="1" applyFill="1" applyBorder="1"/>
    <xf numFmtId="0" fontId="7" fillId="2" borderId="0" xfId="0" applyFont="1" applyFill="1"/>
    <xf numFmtId="0" fontId="5" fillId="2" borderId="2" xfId="0" applyFont="1" applyFill="1" applyBorder="1" applyAlignment="1">
      <alignment horizontal="center" vertical="center"/>
    </xf>
    <xf numFmtId="0" fontId="5" fillId="7" borderId="1" xfId="0" applyFont="1" applyFill="1" applyBorder="1"/>
    <xf numFmtId="1" fontId="5" fillId="7" borderId="1" xfId="0" applyNumberFormat="1" applyFont="1" applyFill="1" applyBorder="1"/>
    <xf numFmtId="0" fontId="5" fillId="5" borderId="1" xfId="0" applyFont="1" applyFill="1" applyBorder="1" applyAlignment="1">
      <alignment horizontal="right"/>
    </xf>
    <xf numFmtId="0" fontId="5" fillId="2" borderId="5" xfId="0" applyFont="1" applyFill="1" applyBorder="1"/>
    <xf numFmtId="0" fontId="5" fillId="9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/>
    <xf numFmtId="0" fontId="5" fillId="2" borderId="6" xfId="0" applyFont="1" applyFill="1" applyBorder="1"/>
    <xf numFmtId="0" fontId="6" fillId="2" borderId="2" xfId="0" applyFont="1" applyFill="1" applyBorder="1"/>
    <xf numFmtId="1" fontId="4" fillId="2" borderId="2" xfId="0" applyNumberFormat="1" applyFont="1" applyFill="1" applyBorder="1"/>
    <xf numFmtId="1" fontId="6" fillId="2" borderId="2" xfId="0" applyNumberFormat="1" applyFont="1" applyFill="1" applyBorder="1"/>
    <xf numFmtId="0" fontId="5" fillId="2" borderId="10" xfId="0" applyFont="1" applyFill="1" applyBorder="1"/>
    <xf numFmtId="0" fontId="5" fillId="2" borderId="9" xfId="0" applyFont="1" applyFill="1" applyBorder="1"/>
    <xf numFmtId="0" fontId="8" fillId="6" borderId="1" xfId="0" applyFont="1" applyFill="1" applyBorder="1" applyAlignment="1">
      <alignment horizontal="left" wrapText="1"/>
    </xf>
    <xf numFmtId="0" fontId="9" fillId="5" borderId="1" xfId="0" applyFont="1" applyFill="1" applyBorder="1"/>
    <xf numFmtId="1" fontId="9" fillId="5" borderId="1" xfId="0" applyNumberFormat="1" applyFont="1" applyFill="1" applyBorder="1"/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center" vertical="center"/>
    </xf>
    <xf numFmtId="0" fontId="11" fillId="2" borderId="0" xfId="0" applyFont="1" applyFill="1"/>
    <xf numFmtId="0" fontId="9" fillId="2" borderId="0" xfId="0" applyFont="1" applyFill="1"/>
    <xf numFmtId="0" fontId="9" fillId="2" borderId="5" xfId="0" applyFont="1" applyFill="1" applyBorder="1"/>
    <xf numFmtId="0" fontId="9" fillId="2" borderId="1" xfId="0" applyFont="1" applyFill="1" applyBorder="1"/>
    <xf numFmtId="1" fontId="9" fillId="2" borderId="1" xfId="0" applyNumberFormat="1" applyFont="1" applyFill="1" applyBorder="1"/>
    <xf numFmtId="1" fontId="10" fillId="5" borderId="1" xfId="0" applyNumberFormat="1" applyFont="1" applyFill="1" applyBorder="1"/>
    <xf numFmtId="0" fontId="9" fillId="7" borderId="1" xfId="0" applyFont="1" applyFill="1" applyBorder="1"/>
    <xf numFmtId="0" fontId="9" fillId="2" borderId="1" xfId="0" applyFont="1" applyFill="1" applyBorder="1" applyAlignment="1">
      <alignment horizontal="right"/>
    </xf>
    <xf numFmtId="1" fontId="5" fillId="2" borderId="0" xfId="0" applyNumberFormat="1" applyFont="1" applyFill="1" applyAlignment="1">
      <alignment horizontal="left"/>
    </xf>
    <xf numFmtId="0" fontId="5" fillId="11" borderId="11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right"/>
    </xf>
    <xf numFmtId="0" fontId="5" fillId="11" borderId="11" xfId="0" applyFont="1" applyFill="1" applyBorder="1"/>
    <xf numFmtId="0" fontId="9" fillId="11" borderId="11" xfId="0" applyFont="1" applyFill="1" applyBorder="1"/>
    <xf numFmtId="1" fontId="5" fillId="11" borderId="11" xfId="0" applyNumberFormat="1" applyFont="1" applyFill="1" applyBorder="1"/>
    <xf numFmtId="1" fontId="6" fillId="11" borderId="11" xfId="0" applyNumberFormat="1" applyFont="1" applyFill="1" applyBorder="1"/>
    <xf numFmtId="0" fontId="5" fillId="11" borderId="5" xfId="0" applyFont="1" applyFill="1" applyBorder="1"/>
    <xf numFmtId="0" fontId="5" fillId="11" borderId="6" xfId="0" applyFont="1" applyFill="1" applyBorder="1"/>
    <xf numFmtId="1" fontId="9" fillId="11" borderId="11" xfId="0" applyNumberFormat="1" applyFont="1" applyFill="1" applyBorder="1"/>
    <xf numFmtId="1" fontId="10" fillId="11" borderId="11" xfId="0" applyNumberFormat="1" applyFont="1" applyFill="1" applyBorder="1"/>
    <xf numFmtId="0" fontId="9" fillId="11" borderId="5" xfId="0" applyFont="1" applyFill="1" applyBorder="1"/>
    <xf numFmtId="0" fontId="9" fillId="11" borderId="6" xfId="0" applyFont="1" applyFill="1" applyBorder="1" applyAlignment="1">
      <alignment horizontal="center" vertical="center"/>
    </xf>
    <xf numFmtId="0" fontId="9" fillId="11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right"/>
    </xf>
    <xf numFmtId="0" fontId="5" fillId="2" borderId="8" xfId="0" applyFont="1" applyFill="1" applyBorder="1"/>
    <xf numFmtId="0" fontId="9" fillId="5" borderId="1" xfId="0" applyFont="1" applyFill="1" applyBorder="1" applyAlignment="1">
      <alignment horizontal="center" vertical="center"/>
    </xf>
    <xf numFmtId="1" fontId="9" fillId="7" borderId="1" xfId="0" applyNumberFormat="1" applyFont="1" applyFill="1" applyBorder="1"/>
    <xf numFmtId="1" fontId="10" fillId="2" borderId="1" xfId="0" applyNumberFormat="1" applyFont="1" applyFill="1" applyBorder="1"/>
    <xf numFmtId="0" fontId="5" fillId="2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right"/>
    </xf>
    <xf numFmtId="0" fontId="5" fillId="4" borderId="1" xfId="0" applyFont="1" applyFill="1" applyBorder="1"/>
    <xf numFmtId="1" fontId="10" fillId="2" borderId="8" xfId="0" applyNumberFormat="1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1" fontId="6" fillId="7" borderId="1" xfId="0" applyNumberFormat="1" applyFont="1" applyFill="1" applyBorder="1"/>
    <xf numFmtId="0" fontId="9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9" fillId="5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4" fillId="10" borderId="1" xfId="0" applyFont="1" applyFill="1" applyBorder="1"/>
    <xf numFmtId="0" fontId="5" fillId="4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7" xfId="0" applyFont="1" applyFill="1" applyBorder="1"/>
    <xf numFmtId="1" fontId="10" fillId="5" borderId="4" xfId="0" applyNumberFormat="1" applyFont="1" applyFill="1" applyBorder="1"/>
    <xf numFmtId="0" fontId="6" fillId="2" borderId="15" xfId="0" applyFont="1" applyFill="1" applyBorder="1"/>
    <xf numFmtId="0" fontId="6" fillId="2" borderId="13" xfId="0" applyFont="1" applyFill="1" applyBorder="1"/>
    <xf numFmtId="0" fontId="5" fillId="4" borderId="15" xfId="0" applyFont="1" applyFill="1" applyBorder="1"/>
    <xf numFmtId="0" fontId="9" fillId="2" borderId="16" xfId="0" applyFont="1" applyFill="1" applyBorder="1"/>
    <xf numFmtId="0" fontId="5" fillId="2" borderId="17" xfId="0" applyFont="1" applyFill="1" applyBorder="1"/>
    <xf numFmtId="0" fontId="5" fillId="2" borderId="2" xfId="0" applyFont="1" applyFill="1" applyBorder="1"/>
    <xf numFmtId="0" fontId="5" fillId="2" borderId="18" xfId="0" applyFont="1" applyFill="1" applyBorder="1" applyAlignment="1">
      <alignment horizontal="right"/>
    </xf>
    <xf numFmtId="0" fontId="5" fillId="5" borderId="3" xfId="0" applyFont="1" applyFill="1" applyBorder="1" applyAlignment="1">
      <alignment horizontal="center" vertical="center" wrapText="1"/>
    </xf>
    <xf numFmtId="0" fontId="9" fillId="8" borderId="1" xfId="0" applyFont="1" applyFill="1" applyBorder="1"/>
    <xf numFmtId="0" fontId="5" fillId="8" borderId="1" xfId="0" applyFont="1" applyFill="1" applyBorder="1"/>
    <xf numFmtId="1" fontId="5" fillId="8" borderId="1" xfId="0" applyNumberFormat="1" applyFont="1" applyFill="1" applyBorder="1"/>
    <xf numFmtId="0" fontId="9" fillId="12" borderId="1" xfId="0" applyFont="1" applyFill="1" applyBorder="1"/>
    <xf numFmtId="0" fontId="5" fillId="12" borderId="1" xfId="0" applyFont="1" applyFill="1" applyBorder="1"/>
    <xf numFmtId="1" fontId="5" fillId="12" borderId="1" xfId="0" applyNumberFormat="1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1" fontId="6" fillId="7" borderId="4" xfId="0" applyNumberFormat="1" applyFont="1" applyFill="1" applyBorder="1"/>
    <xf numFmtId="1" fontId="6" fillId="12" borderId="4" xfId="0" applyNumberFormat="1" applyFont="1" applyFill="1" applyBorder="1"/>
    <xf numFmtId="1" fontId="6" fillId="2" borderId="4" xfId="0" applyNumberFormat="1" applyFont="1" applyFill="1" applyBorder="1"/>
    <xf numFmtId="0" fontId="9" fillId="2" borderId="2" xfId="0" applyFont="1" applyFill="1" applyBorder="1" applyAlignment="1">
      <alignment horizontal="left"/>
    </xf>
    <xf numFmtId="0" fontId="9" fillId="2" borderId="2" xfId="0" applyFont="1" applyFill="1" applyBorder="1"/>
    <xf numFmtId="1" fontId="5" fillId="2" borderId="2" xfId="0" applyNumberFormat="1" applyFont="1" applyFill="1" applyBorder="1"/>
    <xf numFmtId="0" fontId="5" fillId="7" borderId="1" xfId="0" applyFont="1" applyFill="1" applyBorder="1" applyAlignment="1">
      <alignment horizontal="right"/>
    </xf>
    <xf numFmtId="1" fontId="13" fillId="7" borderId="1" xfId="0" applyNumberFormat="1" applyFont="1" applyFill="1" applyBorder="1"/>
    <xf numFmtId="0" fontId="14" fillId="7" borderId="1" xfId="0" applyFont="1" applyFill="1" applyBorder="1"/>
    <xf numFmtId="0" fontId="5" fillId="7" borderId="8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right"/>
    </xf>
    <xf numFmtId="0" fontId="5" fillId="7" borderId="8" xfId="0" applyFont="1" applyFill="1" applyBorder="1"/>
    <xf numFmtId="1" fontId="13" fillId="7" borderId="8" xfId="0" applyNumberFormat="1" applyFont="1" applyFill="1" applyBorder="1"/>
    <xf numFmtId="0" fontId="14" fillId="7" borderId="8" xfId="0" applyFont="1" applyFill="1" applyBorder="1"/>
    <xf numFmtId="1" fontId="5" fillId="7" borderId="8" xfId="0" applyNumberFormat="1" applyFont="1" applyFill="1" applyBorder="1"/>
    <xf numFmtId="0" fontId="12" fillId="12" borderId="1" xfId="0" applyFont="1" applyFill="1" applyBorder="1"/>
    <xf numFmtId="0" fontId="5" fillId="12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" fontId="6" fillId="7" borderId="8" xfId="0" applyNumberFormat="1" applyFont="1" applyFill="1" applyBorder="1"/>
    <xf numFmtId="1" fontId="6" fillId="8" borderId="4" xfId="0" applyNumberFormat="1" applyFont="1" applyFill="1" applyBorder="1"/>
    <xf numFmtId="0" fontId="15" fillId="13" borderId="1" xfId="0" applyFont="1" applyFill="1" applyBorder="1"/>
    <xf numFmtId="1" fontId="5" fillId="7" borderId="1" xfId="0" applyNumberFormat="1" applyFont="1" applyFill="1" applyBorder="1" applyAlignment="1">
      <alignment horizontal="center"/>
    </xf>
    <xf numFmtId="1" fontId="6" fillId="7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</cellXfs>
  <cellStyles count="4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65"/>
  <sheetViews>
    <sheetView zoomScale="75" zoomScaleNormal="75" zoomScalePageLayoutView="75" workbookViewId="0">
      <selection activeCell="A55" sqref="A55"/>
    </sheetView>
  </sheetViews>
  <sheetFormatPr defaultColWidth="10.875" defaultRowHeight="12.75"/>
  <cols>
    <col min="1" max="1" width="44.5" style="3" customWidth="1"/>
    <col min="2" max="2" width="20.5" style="3" customWidth="1"/>
    <col min="3" max="3" width="15" style="3" customWidth="1"/>
    <col min="4" max="4" width="23.5" style="3" customWidth="1"/>
    <col min="5" max="6" width="19.125" style="3" customWidth="1"/>
    <col min="7" max="7" width="22.125" style="3" customWidth="1"/>
    <col min="8" max="8" width="19.125" style="3" hidden="1" customWidth="1"/>
    <col min="9" max="10" width="10.375" style="3" customWidth="1"/>
    <col min="11" max="11" width="12.5" style="3" customWidth="1"/>
    <col min="12" max="12" width="27" style="3" customWidth="1"/>
    <col min="13" max="13" width="20" style="3" customWidth="1"/>
    <col min="14" max="16384" width="10.875" style="3"/>
  </cols>
  <sheetData>
    <row r="2" spans="1:13">
      <c r="A2" s="1" t="s">
        <v>4</v>
      </c>
      <c r="B2" s="2">
        <v>15</v>
      </c>
      <c r="C2" s="1"/>
    </row>
    <row r="3" spans="1:13">
      <c r="A3" s="1" t="s">
        <v>10</v>
      </c>
      <c r="B3" s="2">
        <v>0</v>
      </c>
      <c r="C3" s="1" t="s">
        <v>129</v>
      </c>
    </row>
    <row r="4" spans="1:13">
      <c r="A4" s="1" t="s">
        <v>11</v>
      </c>
      <c r="B4" s="2">
        <f>B2-B3</f>
        <v>15</v>
      </c>
      <c r="C4" s="1"/>
    </row>
    <row r="5" spans="1:13">
      <c r="A5" s="1" t="s">
        <v>5</v>
      </c>
      <c r="B5" s="2" t="s">
        <v>127</v>
      </c>
      <c r="C5" s="1"/>
    </row>
    <row r="6" spans="1:13">
      <c r="A6" s="1" t="s">
        <v>7</v>
      </c>
      <c r="B6" s="4">
        <v>0.14000000000000001</v>
      </c>
      <c r="C6" s="1"/>
    </row>
    <row r="7" spans="1:13">
      <c r="A7" s="1" t="s">
        <v>6</v>
      </c>
      <c r="B7" s="4">
        <f>1-B6</f>
        <v>0.86</v>
      </c>
      <c r="C7" s="1"/>
    </row>
    <row r="8" spans="1:13">
      <c r="A8" s="1" t="s">
        <v>8</v>
      </c>
      <c r="B8" s="45">
        <f>B4*B6</f>
        <v>2.1</v>
      </c>
      <c r="C8" s="1"/>
    </row>
    <row r="9" spans="1:13">
      <c r="A9" s="1" t="s">
        <v>9</v>
      </c>
      <c r="B9" s="45">
        <f>B4*B7</f>
        <v>12.9</v>
      </c>
      <c r="C9" s="1"/>
    </row>
    <row r="10" spans="1:13">
      <c r="B10" s="10"/>
    </row>
    <row r="11" spans="1:13">
      <c r="A11" s="17" t="s">
        <v>48</v>
      </c>
      <c r="C11" s="5"/>
    </row>
    <row r="12" spans="1:13" ht="25.5">
      <c r="A12" s="9" t="s">
        <v>70</v>
      </c>
      <c r="B12" s="9"/>
      <c r="C12" s="9" t="s">
        <v>31</v>
      </c>
      <c r="D12" s="9" t="s">
        <v>33</v>
      </c>
      <c r="E12" s="9" t="s">
        <v>29</v>
      </c>
      <c r="F12" s="9" t="s">
        <v>30</v>
      </c>
      <c r="G12" s="9" t="s">
        <v>0</v>
      </c>
      <c r="H12" s="9"/>
      <c r="I12" s="14" t="s">
        <v>1</v>
      </c>
      <c r="J12" s="14" t="s">
        <v>2</v>
      </c>
      <c r="K12" s="31" t="s">
        <v>72</v>
      </c>
      <c r="L12" s="82" t="s">
        <v>68</v>
      </c>
      <c r="M12" s="83"/>
    </row>
    <row r="13" spans="1:13">
      <c r="A13" s="78" t="s">
        <v>3</v>
      </c>
      <c r="B13" s="79"/>
      <c r="C13" s="80" t="s">
        <v>81</v>
      </c>
      <c r="D13" s="127" t="s">
        <v>128</v>
      </c>
      <c r="E13" s="128"/>
      <c r="F13" s="128"/>
      <c r="G13" s="128"/>
      <c r="H13" s="128"/>
      <c r="I13" s="128"/>
      <c r="J13" s="128"/>
      <c r="K13" s="10"/>
      <c r="L13" s="84"/>
      <c r="M13" s="83"/>
    </row>
    <row r="14" spans="1:13" ht="12.95" customHeight="1">
      <c r="A14" s="66" t="s">
        <v>13</v>
      </c>
      <c r="B14" s="62" t="s">
        <v>17</v>
      </c>
      <c r="C14" s="7">
        <v>1</v>
      </c>
      <c r="D14" s="7" t="s">
        <v>35</v>
      </c>
      <c r="E14" s="32" t="s">
        <v>86</v>
      </c>
      <c r="F14" s="32" t="s">
        <v>87</v>
      </c>
      <c r="G14" s="32" t="s">
        <v>88</v>
      </c>
      <c r="H14" s="32"/>
      <c r="I14" s="33">
        <v>500</v>
      </c>
      <c r="J14" s="33">
        <v>318.18181818181819</v>
      </c>
      <c r="K14" s="81">
        <f>SUM(I14:J14)</f>
        <v>818.18181818181824</v>
      </c>
      <c r="L14" s="22"/>
      <c r="M14" s="25"/>
    </row>
    <row r="15" spans="1:13" ht="38.1" customHeight="1">
      <c r="A15" s="76" t="s">
        <v>13</v>
      </c>
      <c r="B15" s="62" t="s">
        <v>18</v>
      </c>
      <c r="C15" s="67">
        <v>2</v>
      </c>
      <c r="D15" s="7" t="s">
        <v>36</v>
      </c>
      <c r="E15" s="43" t="s">
        <v>90</v>
      </c>
      <c r="F15" s="43" t="s">
        <v>80</v>
      </c>
      <c r="G15" s="43" t="s">
        <v>91</v>
      </c>
      <c r="H15" s="32"/>
      <c r="I15" s="33">
        <v>476.1904761904762</v>
      </c>
      <c r="J15" s="33">
        <v>277.16186252771621</v>
      </c>
      <c r="K15" s="81">
        <f>SUM(I15:J15)</f>
        <v>753.35233871819241</v>
      </c>
      <c r="L15" s="85"/>
      <c r="M15" s="86"/>
    </row>
    <row r="16" spans="1:13">
      <c r="A16" s="58"/>
      <c r="B16" s="57"/>
      <c r="C16" s="49"/>
      <c r="D16" s="49"/>
      <c r="E16" s="49"/>
      <c r="F16" s="49"/>
      <c r="G16" s="49"/>
      <c r="H16" s="49"/>
      <c r="I16" s="54"/>
      <c r="J16" s="54"/>
      <c r="K16" s="55"/>
      <c r="L16" s="56"/>
      <c r="M16" s="53"/>
    </row>
    <row r="17" spans="1:13">
      <c r="A17" s="75"/>
      <c r="B17" s="62" t="s">
        <v>19</v>
      </c>
      <c r="C17" s="21" t="s">
        <v>130</v>
      </c>
      <c r="D17" s="7" t="s">
        <v>37</v>
      </c>
      <c r="E17" s="43" t="s">
        <v>89</v>
      </c>
      <c r="F17" s="43" t="s">
        <v>80</v>
      </c>
      <c r="G17" s="43" t="s">
        <v>94</v>
      </c>
      <c r="H17" s="43"/>
      <c r="I17" s="63">
        <v>391.15646258503403</v>
      </c>
      <c r="J17" s="63">
        <v>250</v>
      </c>
      <c r="K17" s="42">
        <f>SUM(I17:J17)</f>
        <v>641.15646258503398</v>
      </c>
      <c r="L17" s="38" t="s">
        <v>92</v>
      </c>
      <c r="M17" s="25"/>
    </row>
    <row r="18" spans="1:13" ht="12.95" customHeight="1">
      <c r="A18" s="136" t="s">
        <v>14</v>
      </c>
      <c r="B18" s="34" t="s">
        <v>20</v>
      </c>
      <c r="C18" s="8" t="s">
        <v>71</v>
      </c>
      <c r="D18" s="68" t="s">
        <v>83</v>
      </c>
      <c r="E18" s="40" t="s">
        <v>95</v>
      </c>
      <c r="F18" s="40" t="s">
        <v>80</v>
      </c>
      <c r="G18" s="40" t="s">
        <v>95</v>
      </c>
      <c r="H18" s="40"/>
      <c r="I18" s="41">
        <v>298.22616407982258</v>
      </c>
      <c r="J18" s="41">
        <v>296.61016949152543</v>
      </c>
      <c r="K18" s="64">
        <f>SUM(I18:J18)</f>
        <v>594.83633357134795</v>
      </c>
      <c r="M18" s="25"/>
    </row>
    <row r="19" spans="1:13" ht="12.95" customHeight="1">
      <c r="A19" s="136"/>
      <c r="B19" s="34" t="s">
        <v>21</v>
      </c>
      <c r="C19" s="8" t="s">
        <v>12</v>
      </c>
      <c r="D19" s="68" t="s">
        <v>84</v>
      </c>
      <c r="E19" s="40" t="s">
        <v>97</v>
      </c>
      <c r="F19" s="40" t="s">
        <v>87</v>
      </c>
      <c r="G19" s="40" t="s">
        <v>96</v>
      </c>
      <c r="H19" s="40"/>
      <c r="I19" s="41">
        <v>100</v>
      </c>
      <c r="J19" s="41">
        <v>100</v>
      </c>
      <c r="K19" s="64">
        <f>SUM(I19:J19)</f>
        <v>200</v>
      </c>
      <c r="L19" s="3" t="s">
        <v>131</v>
      </c>
      <c r="M19" s="25"/>
    </row>
    <row r="20" spans="1:13" ht="13.5" thickBot="1">
      <c r="A20" s="137"/>
      <c r="B20" s="36" t="s">
        <v>22</v>
      </c>
      <c r="C20" s="88" t="s">
        <v>74</v>
      </c>
      <c r="D20" s="61" t="s">
        <v>93</v>
      </c>
      <c r="E20" s="61" t="s">
        <v>99</v>
      </c>
      <c r="F20" s="61" t="s">
        <v>105</v>
      </c>
      <c r="G20" s="61" t="s">
        <v>98</v>
      </c>
      <c r="H20" s="61"/>
      <c r="I20" s="61">
        <v>100</v>
      </c>
      <c r="J20" s="61">
        <v>100</v>
      </c>
      <c r="K20" s="69">
        <f>SUM(I20:J20)</f>
        <v>200</v>
      </c>
      <c r="L20" s="70" t="s">
        <v>131</v>
      </c>
      <c r="M20" s="30"/>
    </row>
    <row r="21" spans="1:13" ht="13.5" thickTop="1">
      <c r="A21" s="37"/>
      <c r="B21" s="38"/>
      <c r="C21" s="38"/>
      <c r="D21" s="26" t="s">
        <v>69</v>
      </c>
      <c r="E21" s="27" t="s">
        <v>85</v>
      </c>
      <c r="F21" s="27"/>
      <c r="G21" s="27"/>
      <c r="H21" s="27"/>
      <c r="I21" s="27"/>
      <c r="J21" s="27"/>
      <c r="K21" s="28"/>
    </row>
    <row r="23" spans="1:13">
      <c r="A23" s="17"/>
    </row>
    <row r="24" spans="1:13">
      <c r="A24" s="17"/>
    </row>
    <row r="26" spans="1:13">
      <c r="A26" s="17" t="s">
        <v>48</v>
      </c>
      <c r="C26" s="5"/>
    </row>
    <row r="27" spans="1:13" ht="25.5">
      <c r="A27" s="9" t="s">
        <v>32</v>
      </c>
      <c r="B27" s="9"/>
      <c r="C27" s="9" t="s">
        <v>31</v>
      </c>
      <c r="D27" s="9" t="s">
        <v>33</v>
      </c>
      <c r="E27" s="9" t="s">
        <v>29</v>
      </c>
      <c r="F27" s="9" t="s">
        <v>30</v>
      </c>
      <c r="G27" s="9" t="s">
        <v>0</v>
      </c>
      <c r="H27" s="9"/>
      <c r="I27" s="14" t="s">
        <v>1</v>
      </c>
      <c r="J27" s="14" t="s">
        <v>2</v>
      </c>
      <c r="K27" s="31" t="s">
        <v>72</v>
      </c>
      <c r="L27" s="82" t="s">
        <v>68</v>
      </c>
      <c r="M27" s="83"/>
    </row>
    <row r="28" spans="1:13">
      <c r="A28" s="65" t="s">
        <v>3</v>
      </c>
      <c r="B28" s="13"/>
      <c r="C28" s="6" t="s">
        <v>81</v>
      </c>
      <c r="D28" s="134" t="s">
        <v>82</v>
      </c>
      <c r="E28" s="135"/>
      <c r="F28" s="135"/>
      <c r="G28" s="135"/>
      <c r="H28" s="135"/>
      <c r="I28" s="135"/>
      <c r="J28" s="135"/>
      <c r="K28" s="135"/>
      <c r="L28" s="96"/>
      <c r="M28" s="71"/>
    </row>
    <row r="29" spans="1:13">
      <c r="A29" s="124" t="s">
        <v>13</v>
      </c>
      <c r="B29" s="12" t="s">
        <v>17</v>
      </c>
      <c r="C29" s="7">
        <v>1</v>
      </c>
      <c r="D29" s="7" t="s">
        <v>39</v>
      </c>
      <c r="E29" s="32" t="s">
        <v>90</v>
      </c>
      <c r="F29" s="32" t="s">
        <v>100</v>
      </c>
      <c r="G29" s="77" t="s">
        <v>101</v>
      </c>
      <c r="H29" s="7"/>
      <c r="I29" s="16">
        <v>640.54054054054052</v>
      </c>
      <c r="J29" s="16">
        <v>582.59023354564749</v>
      </c>
      <c r="K29" s="98">
        <f>SUM(I29:J29)</f>
        <v>1223.130774086188</v>
      </c>
      <c r="L29" s="22"/>
      <c r="M29" s="25"/>
    </row>
    <row r="30" spans="1:13">
      <c r="A30" s="125"/>
      <c r="B30" s="12" t="s">
        <v>18</v>
      </c>
      <c r="C30" s="7">
        <v>2</v>
      </c>
      <c r="D30" s="7" t="s">
        <v>40</v>
      </c>
      <c r="E30" s="32" t="s">
        <v>103</v>
      </c>
      <c r="F30" s="32" t="s">
        <v>80</v>
      </c>
      <c r="G30" s="19" t="s">
        <v>102</v>
      </c>
      <c r="H30" s="7"/>
      <c r="I30" s="16">
        <v>500</v>
      </c>
      <c r="J30" s="16">
        <v>471.78329571106093</v>
      </c>
      <c r="K30" s="98">
        <f t="shared" ref="K30:K33" si="0">SUM(I30:J30)</f>
        <v>971.78329571106087</v>
      </c>
      <c r="L30" s="22"/>
      <c r="M30" s="25"/>
    </row>
    <row r="31" spans="1:13">
      <c r="A31" s="125"/>
      <c r="B31" s="12" t="s">
        <v>19</v>
      </c>
      <c r="C31" s="7">
        <v>3</v>
      </c>
      <c r="D31" s="7" t="s">
        <v>41</v>
      </c>
      <c r="E31" s="32" t="s">
        <v>106</v>
      </c>
      <c r="F31" s="32" t="s">
        <v>105</v>
      </c>
      <c r="G31" s="93" t="s">
        <v>104</v>
      </c>
      <c r="H31" s="94"/>
      <c r="I31" s="95">
        <v>500</v>
      </c>
      <c r="J31" s="95">
        <v>450</v>
      </c>
      <c r="K31" s="99">
        <f t="shared" si="0"/>
        <v>950</v>
      </c>
      <c r="L31" s="22"/>
      <c r="M31" s="25"/>
    </row>
    <row r="32" spans="1:13">
      <c r="A32" s="126" t="s">
        <v>14</v>
      </c>
      <c r="B32" s="13" t="s">
        <v>20</v>
      </c>
      <c r="C32" s="6">
        <v>4</v>
      </c>
      <c r="D32" s="6" t="s">
        <v>42</v>
      </c>
      <c r="E32" s="40" t="s">
        <v>106</v>
      </c>
      <c r="F32" s="40" t="s">
        <v>80</v>
      </c>
      <c r="G32" s="40" t="s">
        <v>107</v>
      </c>
      <c r="H32" s="6"/>
      <c r="I32" s="15">
        <v>485.41666666666669</v>
      </c>
      <c r="J32" s="15">
        <v>428.89390519187361</v>
      </c>
      <c r="K32" s="100">
        <f t="shared" si="0"/>
        <v>914.31057185854024</v>
      </c>
      <c r="L32" s="22"/>
      <c r="M32" s="25"/>
    </row>
    <row r="33" spans="1:13">
      <c r="A33" s="122"/>
      <c r="B33" s="13" t="s">
        <v>21</v>
      </c>
      <c r="C33" s="6">
        <v>5</v>
      </c>
      <c r="D33" s="6" t="s">
        <v>43</v>
      </c>
      <c r="E33" s="40" t="s">
        <v>106</v>
      </c>
      <c r="F33" s="40" t="s">
        <v>34</v>
      </c>
      <c r="G33" s="40" t="s">
        <v>108</v>
      </c>
      <c r="H33" s="6"/>
      <c r="I33" s="15">
        <v>407.29166666666669</v>
      </c>
      <c r="J33" s="15">
        <v>403.40909090909088</v>
      </c>
      <c r="K33" s="100">
        <f t="shared" si="0"/>
        <v>810.70075757575751</v>
      </c>
      <c r="L33" s="22"/>
      <c r="M33" s="25"/>
    </row>
    <row r="34" spans="1:13">
      <c r="A34" s="122"/>
      <c r="B34" s="13" t="s">
        <v>22</v>
      </c>
      <c r="C34" s="6">
        <v>6</v>
      </c>
      <c r="D34" s="6" t="s">
        <v>44</v>
      </c>
      <c r="E34" s="40" t="s">
        <v>86</v>
      </c>
      <c r="F34" s="40" t="s">
        <v>105</v>
      </c>
      <c r="G34" s="40" t="s">
        <v>109</v>
      </c>
      <c r="H34" s="6"/>
      <c r="I34" s="15">
        <v>402.27272727272731</v>
      </c>
      <c r="J34" s="15">
        <v>325.0564334085779</v>
      </c>
      <c r="K34" s="100">
        <f>SUM(I34:J34)</f>
        <v>727.32916068130521</v>
      </c>
      <c r="L34" s="22"/>
      <c r="M34" s="25"/>
    </row>
    <row r="35" spans="1:13">
      <c r="A35" s="124" t="s">
        <v>15</v>
      </c>
      <c r="B35" s="12" t="s">
        <v>23</v>
      </c>
      <c r="C35" s="21">
        <v>7</v>
      </c>
      <c r="D35" s="7" t="s">
        <v>47</v>
      </c>
      <c r="E35" s="43" t="s">
        <v>86</v>
      </c>
      <c r="F35" s="43" t="s">
        <v>80</v>
      </c>
      <c r="G35" s="43" t="s">
        <v>110</v>
      </c>
      <c r="H35" s="19"/>
      <c r="I35" s="20">
        <v>458.33333333333331</v>
      </c>
      <c r="J35" s="20">
        <v>427.27272727272731</v>
      </c>
      <c r="K35" s="98">
        <f>SUM(I35:J35)</f>
        <v>885.60606060606062</v>
      </c>
      <c r="L35" s="22"/>
      <c r="M35" s="25"/>
    </row>
    <row r="36" spans="1:13">
      <c r="A36" s="125"/>
      <c r="B36" s="12" t="s">
        <v>24</v>
      </c>
      <c r="C36" s="21">
        <v>8</v>
      </c>
      <c r="D36" s="7" t="s">
        <v>45</v>
      </c>
      <c r="E36" s="32" t="s">
        <v>106</v>
      </c>
      <c r="F36" s="32" t="s">
        <v>34</v>
      </c>
      <c r="G36" s="43" t="s">
        <v>111</v>
      </c>
      <c r="H36" s="7"/>
      <c r="I36" s="16">
        <v>384.09090909090907</v>
      </c>
      <c r="J36" s="16">
        <v>362.5</v>
      </c>
      <c r="K36" s="98">
        <f>SUM(I36:J36)</f>
        <v>746.59090909090901</v>
      </c>
      <c r="L36" s="22"/>
      <c r="M36" s="25"/>
    </row>
    <row r="37" spans="1:13">
      <c r="A37" s="125"/>
      <c r="B37" s="12" t="s">
        <v>25</v>
      </c>
      <c r="C37" s="21">
        <v>9</v>
      </c>
      <c r="D37" s="7" t="s">
        <v>46</v>
      </c>
      <c r="E37" s="90" t="s">
        <v>106</v>
      </c>
      <c r="F37" s="90" t="s">
        <v>105</v>
      </c>
      <c r="G37" s="90" t="s">
        <v>112</v>
      </c>
      <c r="H37" s="91"/>
      <c r="I37" s="92">
        <v>345.45454545454544</v>
      </c>
      <c r="J37" s="92">
        <v>334.08577878103841</v>
      </c>
      <c r="K37" s="98">
        <f>SUM(I37:J37)</f>
        <v>679.54032423558385</v>
      </c>
      <c r="L37" s="22"/>
      <c r="M37" s="25"/>
    </row>
    <row r="38" spans="1:13" ht="14.1" customHeight="1">
      <c r="A38" s="131" t="s">
        <v>16</v>
      </c>
      <c r="B38" s="18" t="s">
        <v>26</v>
      </c>
      <c r="C38" s="35">
        <v>10</v>
      </c>
      <c r="D38" s="11" t="s">
        <v>38</v>
      </c>
      <c r="E38" s="40" t="s">
        <v>106</v>
      </c>
      <c r="F38" s="40" t="s">
        <v>80</v>
      </c>
      <c r="G38" s="40" t="s">
        <v>113</v>
      </c>
      <c r="H38" s="6"/>
      <c r="I38" s="15">
        <v>455.98194130925509</v>
      </c>
      <c r="J38" s="15">
        <v>409.375</v>
      </c>
      <c r="K38" s="100">
        <f t="shared" ref="K38" si="1">SUM(I38:J38)</f>
        <v>865.35694130925503</v>
      </c>
      <c r="L38" s="22"/>
      <c r="M38" s="25"/>
    </row>
    <row r="39" spans="1:13">
      <c r="A39" s="132"/>
      <c r="B39" s="13" t="s">
        <v>27</v>
      </c>
      <c r="C39" s="44">
        <v>11</v>
      </c>
      <c r="D39" s="11" t="s">
        <v>38</v>
      </c>
      <c r="E39" s="40" t="s">
        <v>86</v>
      </c>
      <c r="F39" s="40" t="s">
        <v>34</v>
      </c>
      <c r="G39" s="40" t="s">
        <v>114</v>
      </c>
      <c r="H39" s="6"/>
      <c r="I39" s="15">
        <v>381.25000000000006</v>
      </c>
      <c r="J39" s="15">
        <v>305.8690744920994</v>
      </c>
      <c r="K39" s="100">
        <f t="shared" ref="K39" si="2">SUM(I39:J39)</f>
        <v>687.11907449209946</v>
      </c>
      <c r="L39" s="22"/>
      <c r="M39" s="25"/>
    </row>
    <row r="40" spans="1:13">
      <c r="A40" s="133"/>
      <c r="B40" s="18" t="s">
        <v>28</v>
      </c>
      <c r="C40" s="35">
        <v>12</v>
      </c>
      <c r="D40" s="11" t="s">
        <v>38</v>
      </c>
      <c r="E40" s="40" t="s">
        <v>86</v>
      </c>
      <c r="F40" s="40" t="s">
        <v>105</v>
      </c>
      <c r="G40" s="40" t="s">
        <v>115</v>
      </c>
      <c r="H40" s="6"/>
      <c r="I40" s="15">
        <v>351.01580135440184</v>
      </c>
      <c r="J40" s="15">
        <v>296.59090909090912</v>
      </c>
      <c r="K40" s="100">
        <f t="shared" ref="K40:K41" si="3">SUM(I40:J40)</f>
        <v>647.60671044531091</v>
      </c>
      <c r="L40" s="22"/>
      <c r="M40" s="25"/>
    </row>
    <row r="41" spans="1:13" ht="12.95" customHeight="1">
      <c r="A41" s="89" t="s">
        <v>49</v>
      </c>
      <c r="B41" s="12" t="s">
        <v>55</v>
      </c>
      <c r="C41" s="21">
        <v>13</v>
      </c>
      <c r="D41" s="7" t="s">
        <v>38</v>
      </c>
      <c r="E41" s="43" t="s">
        <v>106</v>
      </c>
      <c r="F41" s="43" t="s">
        <v>80</v>
      </c>
      <c r="G41" s="43" t="s">
        <v>116</v>
      </c>
      <c r="H41" s="19"/>
      <c r="I41" s="20">
        <v>448.95833333333337</v>
      </c>
      <c r="J41" s="20">
        <v>409.70654627539506</v>
      </c>
      <c r="K41" s="98">
        <f t="shared" si="3"/>
        <v>858.66487960872837</v>
      </c>
      <c r="L41" s="97"/>
      <c r="M41" s="86"/>
    </row>
    <row r="42" spans="1:13">
      <c r="A42" s="46"/>
      <c r="B42" s="46"/>
      <c r="C42" s="47"/>
      <c r="D42" s="48"/>
      <c r="E42" s="49"/>
      <c r="F42" s="49"/>
      <c r="G42" s="49"/>
      <c r="H42" s="48"/>
      <c r="I42" s="50"/>
      <c r="J42" s="50"/>
      <c r="K42" s="51"/>
      <c r="L42" s="52"/>
      <c r="M42" s="53"/>
    </row>
    <row r="43" spans="1:13">
      <c r="A43" s="129" t="s">
        <v>49</v>
      </c>
      <c r="B43" s="12" t="s">
        <v>60</v>
      </c>
      <c r="C43" s="21" t="s">
        <v>132</v>
      </c>
      <c r="D43" s="7" t="s">
        <v>38</v>
      </c>
      <c r="E43" s="43" t="s">
        <v>86</v>
      </c>
      <c r="F43" s="43" t="s">
        <v>105</v>
      </c>
      <c r="G43" s="43" t="s">
        <v>117</v>
      </c>
      <c r="H43" s="19"/>
      <c r="I43" s="20">
        <v>316.02708803611739</v>
      </c>
      <c r="J43" s="20">
        <v>312.5</v>
      </c>
      <c r="K43" s="72">
        <f t="shared" ref="K43:K51" si="4">SUM(I43:J43)</f>
        <v>628.52708803611745</v>
      </c>
      <c r="L43" s="22"/>
      <c r="M43" s="25"/>
    </row>
    <row r="44" spans="1:13">
      <c r="A44" s="130"/>
      <c r="B44" s="12" t="s">
        <v>61</v>
      </c>
      <c r="C44" s="21" t="s">
        <v>132</v>
      </c>
      <c r="D44" s="7" t="s">
        <v>38</v>
      </c>
      <c r="E44" s="43" t="s">
        <v>86</v>
      </c>
      <c r="F44" s="43" t="s">
        <v>34</v>
      </c>
      <c r="G44" s="43" t="s">
        <v>118</v>
      </c>
      <c r="H44" s="19"/>
      <c r="I44" s="20">
        <v>348.95833333333331</v>
      </c>
      <c r="J44" s="20">
        <v>279.54545454545456</v>
      </c>
      <c r="K44" s="72">
        <f t="shared" si="4"/>
        <v>628.50378787878788</v>
      </c>
      <c r="L44" s="22"/>
      <c r="M44" s="25"/>
    </row>
    <row r="45" spans="1:13">
      <c r="A45" s="126" t="s">
        <v>50</v>
      </c>
      <c r="B45" s="13" t="s">
        <v>56</v>
      </c>
      <c r="C45" s="8" t="s">
        <v>52</v>
      </c>
      <c r="D45" s="6" t="s">
        <v>38</v>
      </c>
      <c r="E45" s="40" t="s">
        <v>90</v>
      </c>
      <c r="F45" s="40" t="s">
        <v>80</v>
      </c>
      <c r="G45" s="40" t="s">
        <v>119</v>
      </c>
      <c r="H45" s="6"/>
      <c r="I45" s="15">
        <v>476.13636363636363</v>
      </c>
      <c r="J45" s="15">
        <v>361.17381489841989</v>
      </c>
      <c r="K45" s="24">
        <f t="shared" si="4"/>
        <v>837.31017853478352</v>
      </c>
      <c r="L45" s="22"/>
      <c r="M45" s="25"/>
    </row>
    <row r="46" spans="1:13">
      <c r="A46" s="122"/>
      <c r="B46" s="13" t="s">
        <v>62</v>
      </c>
      <c r="C46" s="8" t="s">
        <v>52</v>
      </c>
      <c r="D46" s="6" t="s">
        <v>38</v>
      </c>
      <c r="E46" s="40" t="s">
        <v>106</v>
      </c>
      <c r="F46" s="40" t="s">
        <v>105</v>
      </c>
      <c r="G46" s="40" t="s">
        <v>120</v>
      </c>
      <c r="H46" s="6"/>
      <c r="I46" s="15">
        <v>336.36363636363637</v>
      </c>
      <c r="J46" s="15">
        <v>288.54166666666663</v>
      </c>
      <c r="K46" s="24">
        <f t="shared" si="4"/>
        <v>624.905303030303</v>
      </c>
      <c r="L46" s="22"/>
      <c r="M46" s="25"/>
    </row>
    <row r="47" spans="1:13">
      <c r="A47" s="122"/>
      <c r="B47" s="13" t="s">
        <v>63</v>
      </c>
      <c r="C47" s="8" t="s">
        <v>52</v>
      </c>
      <c r="D47" s="6" t="s">
        <v>38</v>
      </c>
      <c r="E47" s="40" t="s">
        <v>86</v>
      </c>
      <c r="F47" s="40" t="s">
        <v>34</v>
      </c>
      <c r="G47" s="40" t="s">
        <v>121</v>
      </c>
      <c r="H47" s="6"/>
      <c r="I47" s="15">
        <v>281.25</v>
      </c>
      <c r="J47" s="15">
        <v>191.87358916478556</v>
      </c>
      <c r="K47" s="24">
        <f t="shared" si="4"/>
        <v>473.12358916478559</v>
      </c>
      <c r="L47" s="22"/>
      <c r="M47" s="25"/>
    </row>
    <row r="48" spans="1:13">
      <c r="A48" s="124" t="s">
        <v>51</v>
      </c>
      <c r="B48" s="12" t="s">
        <v>57</v>
      </c>
      <c r="C48" s="21" t="s">
        <v>53</v>
      </c>
      <c r="D48" s="7" t="s">
        <v>38</v>
      </c>
      <c r="E48" s="43" t="s">
        <v>106</v>
      </c>
      <c r="F48" s="43" t="s">
        <v>80</v>
      </c>
      <c r="G48" s="43" t="s">
        <v>122</v>
      </c>
      <c r="H48" s="19"/>
      <c r="I48" s="20">
        <v>394.79166666666663</v>
      </c>
      <c r="J48" s="20">
        <v>370.4545454545455</v>
      </c>
      <c r="K48" s="72">
        <f t="shared" si="4"/>
        <v>765.24621212121212</v>
      </c>
      <c r="L48" s="39"/>
      <c r="M48" s="25"/>
    </row>
    <row r="49" spans="1:13">
      <c r="A49" s="125"/>
      <c r="B49" s="12" t="s">
        <v>64</v>
      </c>
      <c r="C49" s="21" t="s">
        <v>53</v>
      </c>
      <c r="D49" s="7" t="s">
        <v>38</v>
      </c>
      <c r="E49" s="43" t="s">
        <v>86</v>
      </c>
      <c r="F49" s="43" t="s">
        <v>105</v>
      </c>
      <c r="G49" s="43" t="s">
        <v>123</v>
      </c>
      <c r="H49" s="19"/>
      <c r="I49" s="20">
        <v>300</v>
      </c>
      <c r="J49" s="20">
        <v>294.58239277652376</v>
      </c>
      <c r="K49" s="72">
        <f t="shared" si="4"/>
        <v>594.58239277652376</v>
      </c>
      <c r="L49" s="22"/>
      <c r="M49" s="25"/>
    </row>
    <row r="50" spans="1:13">
      <c r="A50" s="125"/>
      <c r="B50" s="23" t="s">
        <v>65</v>
      </c>
      <c r="C50" s="21" t="s">
        <v>53</v>
      </c>
      <c r="D50" s="7" t="s">
        <v>38</v>
      </c>
      <c r="E50" s="43" t="s">
        <v>106</v>
      </c>
      <c r="F50" s="43" t="s">
        <v>100</v>
      </c>
      <c r="G50" s="43" t="s">
        <v>124</v>
      </c>
      <c r="H50" s="19"/>
      <c r="I50" s="20">
        <v>208.80361173814899</v>
      </c>
      <c r="J50" s="20">
        <v>0</v>
      </c>
      <c r="K50" s="72">
        <f t="shared" si="4"/>
        <v>208.80361173814899</v>
      </c>
      <c r="L50" s="22"/>
      <c r="M50" s="25"/>
    </row>
    <row r="51" spans="1:13" ht="12.95" customHeight="1">
      <c r="A51" s="121" t="s">
        <v>73</v>
      </c>
      <c r="B51" s="13" t="s">
        <v>58</v>
      </c>
      <c r="C51" s="8" t="s">
        <v>54</v>
      </c>
      <c r="D51" s="6" t="s">
        <v>38</v>
      </c>
      <c r="E51" s="40" t="s">
        <v>106</v>
      </c>
      <c r="F51" s="40" t="s">
        <v>80</v>
      </c>
      <c r="G51" s="40" t="s">
        <v>125</v>
      </c>
      <c r="H51" s="6"/>
      <c r="I51" s="15">
        <v>362.5</v>
      </c>
      <c r="J51" s="15">
        <v>317.0454545454545</v>
      </c>
      <c r="K51" s="24">
        <f t="shared" si="4"/>
        <v>679.5454545454545</v>
      </c>
      <c r="L51" s="22"/>
      <c r="M51" s="25"/>
    </row>
    <row r="52" spans="1:13">
      <c r="A52" s="122"/>
      <c r="B52" s="13" t="s">
        <v>66</v>
      </c>
      <c r="C52" s="8" t="s">
        <v>54</v>
      </c>
      <c r="D52" s="6" t="s">
        <v>38</v>
      </c>
      <c r="E52" s="40" t="s">
        <v>126</v>
      </c>
      <c r="F52" s="6" t="s">
        <v>105</v>
      </c>
      <c r="G52" s="6" t="s">
        <v>133</v>
      </c>
      <c r="H52" s="6"/>
      <c r="I52" s="15">
        <v>292.04545454545456</v>
      </c>
      <c r="J52" s="15">
        <v>275.39503386004515</v>
      </c>
      <c r="K52" s="24">
        <f>SUM(I52:J52)</f>
        <v>567.44048840549976</v>
      </c>
      <c r="M52" s="25"/>
    </row>
    <row r="53" spans="1:13" ht="13.5" thickBot="1">
      <c r="A53" s="123"/>
      <c r="B53" s="59" t="s">
        <v>67</v>
      </c>
      <c r="C53" s="60" t="s">
        <v>54</v>
      </c>
      <c r="D53" s="61" t="s">
        <v>38</v>
      </c>
      <c r="E53" s="61"/>
      <c r="F53" s="61"/>
      <c r="G53" s="61"/>
      <c r="H53" s="61"/>
      <c r="I53" s="61"/>
      <c r="J53" s="61"/>
      <c r="K53" s="61"/>
      <c r="L53" s="29" t="s">
        <v>134</v>
      </c>
      <c r="M53" s="30"/>
    </row>
    <row r="54" spans="1:13" ht="13.5" thickTop="1">
      <c r="A54" s="17"/>
      <c r="D54" s="26" t="s">
        <v>69</v>
      </c>
      <c r="E54" s="73" t="s">
        <v>75</v>
      </c>
      <c r="F54" s="6" t="s">
        <v>34</v>
      </c>
      <c r="G54" s="40"/>
      <c r="H54" s="6"/>
      <c r="I54" s="15"/>
      <c r="J54" s="15"/>
      <c r="K54" s="28"/>
    </row>
    <row r="55" spans="1:13">
      <c r="E55" s="73" t="s">
        <v>76</v>
      </c>
      <c r="F55" s="6" t="s">
        <v>34</v>
      </c>
      <c r="G55" s="40"/>
      <c r="H55" s="6"/>
      <c r="I55" s="15"/>
      <c r="J55" s="15"/>
      <c r="K55" s="24"/>
    </row>
    <row r="56" spans="1:13">
      <c r="E56" s="73" t="s">
        <v>77</v>
      </c>
      <c r="F56" s="6" t="s">
        <v>34</v>
      </c>
      <c r="G56" s="40"/>
      <c r="H56" s="6"/>
      <c r="I56" s="15"/>
      <c r="J56" s="15"/>
      <c r="K56" s="24"/>
    </row>
    <row r="57" spans="1:13">
      <c r="E57" s="74" t="s">
        <v>78</v>
      </c>
      <c r="F57" s="74" t="s">
        <v>80</v>
      </c>
      <c r="G57" s="6"/>
      <c r="H57" s="6"/>
      <c r="I57" s="6"/>
      <c r="J57" s="6"/>
      <c r="K57" s="24"/>
    </row>
    <row r="58" spans="1:13">
      <c r="E58" s="74" t="s">
        <v>79</v>
      </c>
      <c r="F58" s="74" t="s">
        <v>80</v>
      </c>
      <c r="G58" s="6"/>
      <c r="H58" s="6"/>
      <c r="I58" s="6"/>
      <c r="J58" s="6"/>
      <c r="K58" s="24"/>
    </row>
    <row r="59" spans="1:13">
      <c r="E59" s="1"/>
      <c r="F59" s="2"/>
    </row>
    <row r="60" spans="1:13">
      <c r="E60" s="1"/>
      <c r="F60" s="2"/>
    </row>
    <row r="61" spans="1:13">
      <c r="E61" s="1"/>
      <c r="F61" s="2"/>
    </row>
    <row r="62" spans="1:13">
      <c r="E62" s="1"/>
      <c r="F62" s="2"/>
    </row>
    <row r="63" spans="1:13">
      <c r="E63" s="1"/>
      <c r="F63" s="2"/>
    </row>
    <row r="64" spans="1:13">
      <c r="E64" s="1"/>
      <c r="F64" s="2"/>
    </row>
    <row r="65" spans="6:6">
      <c r="F65" s="2"/>
    </row>
  </sheetData>
  <sortState xmlns:xlrd2="http://schemas.microsoft.com/office/spreadsheetml/2017/richdata2" ref="E45:K47">
    <sortCondition descending="1" ref="K45:K47"/>
  </sortState>
  <mergeCells count="11">
    <mergeCell ref="D13:J13"/>
    <mergeCell ref="A43:A44"/>
    <mergeCell ref="A38:A40"/>
    <mergeCell ref="D28:K28"/>
    <mergeCell ref="A18:A20"/>
    <mergeCell ref="A32:A34"/>
    <mergeCell ref="A51:A53"/>
    <mergeCell ref="A29:A31"/>
    <mergeCell ref="A48:A50"/>
    <mergeCell ref="A45:A47"/>
    <mergeCell ref="A35:A3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70"/>
  <sheetViews>
    <sheetView tabSelected="1" topLeftCell="B24" zoomScale="75" zoomScaleNormal="75" zoomScalePageLayoutView="75" workbookViewId="0">
      <selection activeCell="L47" sqref="L47"/>
    </sheetView>
  </sheetViews>
  <sheetFormatPr defaultColWidth="10.875" defaultRowHeight="12.75"/>
  <cols>
    <col min="1" max="1" width="44.5" style="3" customWidth="1"/>
    <col min="2" max="2" width="20.5" style="3" customWidth="1"/>
    <col min="3" max="3" width="15" style="3" customWidth="1"/>
    <col min="4" max="4" width="23.5" style="3" customWidth="1"/>
    <col min="5" max="6" width="19.125" style="3" customWidth="1"/>
    <col min="7" max="7" width="22.125" style="3" customWidth="1"/>
    <col min="8" max="8" width="19.125" style="3" hidden="1" customWidth="1"/>
    <col min="9" max="10" width="10.375" style="3" customWidth="1"/>
    <col min="11" max="11" width="12.5" style="3" customWidth="1"/>
    <col min="12" max="12" width="35" style="3" customWidth="1"/>
    <col min="13" max="13" width="27.5" style="3" customWidth="1"/>
    <col min="14" max="16384" width="10.875" style="3"/>
  </cols>
  <sheetData>
    <row r="2" spans="1:13">
      <c r="A2" s="1" t="s">
        <v>4</v>
      </c>
      <c r="B2" s="2">
        <v>15</v>
      </c>
      <c r="C2" s="1"/>
    </row>
    <row r="3" spans="1:13">
      <c r="A3" s="1" t="s">
        <v>10</v>
      </c>
      <c r="B3" s="2">
        <v>0</v>
      </c>
      <c r="C3" s="1" t="s">
        <v>129</v>
      </c>
    </row>
    <row r="4" spans="1:13">
      <c r="A4" s="1" t="s">
        <v>11</v>
      </c>
      <c r="B4" s="2">
        <f>B2-B3</f>
        <v>15</v>
      </c>
      <c r="C4" s="1"/>
    </row>
    <row r="5" spans="1:13">
      <c r="A5" s="1" t="s">
        <v>5</v>
      </c>
      <c r="B5" s="2" t="s">
        <v>127</v>
      </c>
      <c r="C5" s="1"/>
    </row>
    <row r="6" spans="1:13">
      <c r="A6" s="1" t="s">
        <v>7</v>
      </c>
      <c r="B6" s="4">
        <v>0.14000000000000001</v>
      </c>
      <c r="C6" s="1"/>
    </row>
    <row r="7" spans="1:13">
      <c r="A7" s="1" t="s">
        <v>6</v>
      </c>
      <c r="B7" s="4">
        <f>1-B6</f>
        <v>0.86</v>
      </c>
      <c r="C7" s="1"/>
    </row>
    <row r="8" spans="1:13">
      <c r="A8" s="1" t="s">
        <v>8</v>
      </c>
      <c r="B8" s="45">
        <f>B4*B6</f>
        <v>2.1</v>
      </c>
      <c r="C8" s="1"/>
    </row>
    <row r="9" spans="1:13">
      <c r="A9" s="1" t="s">
        <v>9</v>
      </c>
      <c r="B9" s="45">
        <f>B4*B7</f>
        <v>12.9</v>
      </c>
      <c r="C9" s="1"/>
    </row>
    <row r="10" spans="1:13">
      <c r="B10" s="10"/>
    </row>
    <row r="11" spans="1:13">
      <c r="A11" s="17" t="s">
        <v>48</v>
      </c>
      <c r="C11" s="5"/>
    </row>
    <row r="12" spans="1:13" ht="25.5">
      <c r="A12" s="9" t="s">
        <v>70</v>
      </c>
      <c r="B12" s="9"/>
      <c r="C12" s="9" t="s">
        <v>31</v>
      </c>
      <c r="D12" s="9" t="s">
        <v>33</v>
      </c>
      <c r="E12" s="9" t="s">
        <v>29</v>
      </c>
      <c r="F12" s="9" t="s">
        <v>30</v>
      </c>
      <c r="G12" s="9" t="s">
        <v>0</v>
      </c>
      <c r="H12" s="9"/>
      <c r="I12" s="14" t="s">
        <v>1</v>
      </c>
      <c r="J12" s="14" t="s">
        <v>2</v>
      </c>
      <c r="K12" s="31" t="s">
        <v>72</v>
      </c>
      <c r="L12" s="82" t="s">
        <v>68</v>
      </c>
      <c r="M12" s="83"/>
    </row>
    <row r="13" spans="1:13">
      <c r="A13" s="78" t="s">
        <v>3</v>
      </c>
      <c r="B13" s="79"/>
      <c r="C13" s="80" t="s">
        <v>81</v>
      </c>
      <c r="D13" s="127" t="s">
        <v>128</v>
      </c>
      <c r="E13" s="128"/>
      <c r="F13" s="128"/>
      <c r="G13" s="128"/>
      <c r="H13" s="128"/>
      <c r="I13" s="128"/>
      <c r="J13" s="128"/>
      <c r="K13" s="10"/>
      <c r="L13" s="84"/>
      <c r="M13" s="83"/>
    </row>
    <row r="14" spans="1:13" ht="12.95" customHeight="1">
      <c r="A14" s="66" t="s">
        <v>13</v>
      </c>
      <c r="B14" s="62" t="s">
        <v>17</v>
      </c>
      <c r="C14" s="7">
        <v>1</v>
      </c>
      <c r="D14" s="7" t="s">
        <v>35</v>
      </c>
      <c r="E14" s="32" t="s">
        <v>86</v>
      </c>
      <c r="F14" s="32" t="s">
        <v>87</v>
      </c>
      <c r="G14" s="32" t="s">
        <v>88</v>
      </c>
      <c r="H14" s="32"/>
      <c r="I14" s="33">
        <v>500</v>
      </c>
      <c r="J14" s="33">
        <v>318.18181818181819</v>
      </c>
      <c r="K14" s="81">
        <f>SUM(I14:J14)</f>
        <v>818.18181818181824</v>
      </c>
      <c r="L14" s="22"/>
      <c r="M14" s="25"/>
    </row>
    <row r="15" spans="1:13" ht="38.1" customHeight="1">
      <c r="A15" s="76" t="s">
        <v>13</v>
      </c>
      <c r="B15" s="62" t="s">
        <v>18</v>
      </c>
      <c r="C15" s="67">
        <v>2</v>
      </c>
      <c r="D15" s="7" t="s">
        <v>36</v>
      </c>
      <c r="E15" s="43" t="s">
        <v>90</v>
      </c>
      <c r="F15" s="43" t="s">
        <v>80</v>
      </c>
      <c r="G15" s="43" t="s">
        <v>91</v>
      </c>
      <c r="H15" s="32"/>
      <c r="I15" s="33">
        <v>476.1904761904762</v>
      </c>
      <c r="J15" s="33">
        <v>277.16186252771621</v>
      </c>
      <c r="K15" s="81">
        <f>SUM(I15:J15)</f>
        <v>753.35233871819241</v>
      </c>
      <c r="L15" s="85"/>
      <c r="M15" s="86"/>
    </row>
    <row r="16" spans="1:13">
      <c r="A16" s="58"/>
      <c r="B16" s="57"/>
      <c r="C16" s="49"/>
      <c r="D16" s="49"/>
      <c r="E16" s="49"/>
      <c r="F16" s="49"/>
      <c r="G16" s="49"/>
      <c r="H16" s="49"/>
      <c r="I16" s="54"/>
      <c r="J16" s="54"/>
      <c r="K16" s="55"/>
      <c r="L16" s="56"/>
      <c r="M16" s="53"/>
    </row>
    <row r="17" spans="1:13">
      <c r="A17" s="75"/>
      <c r="B17" s="62" t="s">
        <v>19</v>
      </c>
      <c r="C17" s="21" t="s">
        <v>130</v>
      </c>
      <c r="D17" s="7" t="s">
        <v>37</v>
      </c>
      <c r="E17" s="43" t="s">
        <v>89</v>
      </c>
      <c r="F17" s="43" t="s">
        <v>80</v>
      </c>
      <c r="G17" s="43" t="s">
        <v>94</v>
      </c>
      <c r="H17" s="43"/>
      <c r="I17" s="63">
        <v>391.15646258503403</v>
      </c>
      <c r="J17" s="63">
        <v>250</v>
      </c>
      <c r="K17" s="42">
        <f>SUM(I17:J17)</f>
        <v>641.15646258503398</v>
      </c>
      <c r="L17" s="3" t="s">
        <v>92</v>
      </c>
      <c r="M17" s="25"/>
    </row>
    <row r="18" spans="1:13" ht="12.95" customHeight="1">
      <c r="A18" s="136" t="s">
        <v>14</v>
      </c>
      <c r="B18" s="34" t="s">
        <v>20</v>
      </c>
      <c r="C18" s="8" t="s">
        <v>71</v>
      </c>
      <c r="D18" s="68" t="s">
        <v>83</v>
      </c>
      <c r="E18" s="40" t="s">
        <v>95</v>
      </c>
      <c r="F18" s="40" t="s">
        <v>80</v>
      </c>
      <c r="G18" s="40" t="s">
        <v>95</v>
      </c>
      <c r="H18" s="40"/>
      <c r="I18" s="41">
        <v>298.22616407982258</v>
      </c>
      <c r="J18" s="41">
        <v>296.61016949152543</v>
      </c>
      <c r="K18" s="64">
        <f>SUM(I18:J18)</f>
        <v>594.83633357134795</v>
      </c>
      <c r="M18" s="25"/>
    </row>
    <row r="19" spans="1:13" ht="12.95" customHeight="1">
      <c r="A19" s="136"/>
      <c r="B19" s="34" t="s">
        <v>21</v>
      </c>
      <c r="C19" s="8" t="s">
        <v>12</v>
      </c>
      <c r="D19" s="68" t="s">
        <v>84</v>
      </c>
      <c r="E19" s="40" t="s">
        <v>97</v>
      </c>
      <c r="F19" s="40" t="s">
        <v>87</v>
      </c>
      <c r="G19" s="40" t="s">
        <v>96</v>
      </c>
      <c r="H19" s="40"/>
      <c r="I19" s="41">
        <v>100</v>
      </c>
      <c r="J19" s="41">
        <v>100</v>
      </c>
      <c r="K19" s="64">
        <f>SUM(I19:J19)</f>
        <v>200</v>
      </c>
      <c r="L19" s="3" t="s">
        <v>131</v>
      </c>
      <c r="M19" s="25"/>
    </row>
    <row r="20" spans="1:13" ht="13.5" thickBot="1">
      <c r="A20" s="137"/>
      <c r="B20" s="36" t="s">
        <v>22</v>
      </c>
      <c r="C20" s="88" t="s">
        <v>74</v>
      </c>
      <c r="D20" s="61" t="s">
        <v>93</v>
      </c>
      <c r="E20" s="61" t="s">
        <v>99</v>
      </c>
      <c r="F20" s="61" t="s">
        <v>105</v>
      </c>
      <c r="G20" s="61" t="s">
        <v>98</v>
      </c>
      <c r="H20" s="61"/>
      <c r="I20" s="61">
        <v>100</v>
      </c>
      <c r="J20" s="61">
        <v>100</v>
      </c>
      <c r="K20" s="69">
        <f>SUM(I20:J20)</f>
        <v>200</v>
      </c>
      <c r="L20" s="70" t="s">
        <v>131</v>
      </c>
      <c r="M20" s="30"/>
    </row>
    <row r="21" spans="1:13" ht="13.5" thickTop="1">
      <c r="A21" s="37"/>
      <c r="B21" s="38"/>
      <c r="C21" s="38"/>
      <c r="D21" s="26" t="s">
        <v>69</v>
      </c>
      <c r="E21" s="27" t="s">
        <v>85</v>
      </c>
      <c r="F21" s="27"/>
      <c r="G21" s="27"/>
      <c r="H21" s="27"/>
      <c r="I21" s="27"/>
      <c r="J21" s="27"/>
      <c r="K21" s="28"/>
    </row>
    <row r="23" spans="1:13">
      <c r="A23" s="17"/>
    </row>
    <row r="24" spans="1:13">
      <c r="A24" s="17"/>
    </row>
    <row r="26" spans="1:13">
      <c r="A26" s="17" t="s">
        <v>48</v>
      </c>
      <c r="C26" s="5"/>
    </row>
    <row r="27" spans="1:13" ht="25.5">
      <c r="A27" s="9" t="s">
        <v>32</v>
      </c>
      <c r="B27" s="9"/>
      <c r="C27" s="9" t="s">
        <v>31</v>
      </c>
      <c r="D27" s="9" t="s">
        <v>33</v>
      </c>
      <c r="E27" s="9" t="s">
        <v>29</v>
      </c>
      <c r="F27" s="9" t="s">
        <v>30</v>
      </c>
      <c r="G27" s="9" t="s">
        <v>0</v>
      </c>
      <c r="H27" s="9"/>
      <c r="I27" s="14" t="s">
        <v>1</v>
      </c>
      <c r="J27" s="14" t="s">
        <v>2</v>
      </c>
      <c r="K27" s="31" t="s">
        <v>72</v>
      </c>
      <c r="L27" s="82" t="s">
        <v>68</v>
      </c>
      <c r="M27" s="83"/>
    </row>
    <row r="28" spans="1:13">
      <c r="A28" s="65" t="s">
        <v>3</v>
      </c>
      <c r="B28" s="13"/>
      <c r="C28" s="6" t="s">
        <v>81</v>
      </c>
      <c r="D28" s="134" t="s">
        <v>82</v>
      </c>
      <c r="E28" s="135"/>
      <c r="F28" s="135"/>
      <c r="G28" s="135"/>
      <c r="H28" s="135"/>
      <c r="I28" s="135"/>
      <c r="J28" s="135"/>
      <c r="K28" s="135"/>
      <c r="L28" s="96"/>
      <c r="M28" s="71"/>
    </row>
    <row r="29" spans="1:13">
      <c r="A29" s="124" t="s">
        <v>13</v>
      </c>
      <c r="B29" s="12" t="s">
        <v>17</v>
      </c>
      <c r="C29" s="7">
        <v>1</v>
      </c>
      <c r="D29" s="7" t="s">
        <v>39</v>
      </c>
      <c r="E29" s="32" t="s">
        <v>90</v>
      </c>
      <c r="F29" s="32" t="s">
        <v>100</v>
      </c>
      <c r="G29" s="77" t="s">
        <v>101</v>
      </c>
      <c r="H29" s="7"/>
      <c r="I29" s="16">
        <v>640.54054054054052</v>
      </c>
      <c r="J29" s="16">
        <v>582.59023354564749</v>
      </c>
      <c r="K29" s="98">
        <f>SUM(I29:J29)</f>
        <v>1223.130774086188</v>
      </c>
      <c r="L29" s="22"/>
      <c r="M29" s="25"/>
    </row>
    <row r="30" spans="1:13">
      <c r="A30" s="125"/>
      <c r="B30" s="12" t="s">
        <v>18</v>
      </c>
      <c r="C30" s="7">
        <v>2</v>
      </c>
      <c r="D30" s="7" t="s">
        <v>40</v>
      </c>
      <c r="E30" s="32" t="s">
        <v>103</v>
      </c>
      <c r="F30" s="32" t="s">
        <v>80</v>
      </c>
      <c r="G30" s="19" t="s">
        <v>102</v>
      </c>
      <c r="H30" s="7"/>
      <c r="I30" s="16">
        <v>500</v>
      </c>
      <c r="J30" s="16">
        <v>471.78329571106093</v>
      </c>
      <c r="K30" s="98">
        <f t="shared" ref="K30:K51" si="0">SUM(I30:J30)</f>
        <v>971.78329571106087</v>
      </c>
      <c r="L30" s="22"/>
      <c r="M30" s="25"/>
    </row>
    <row r="31" spans="1:13">
      <c r="A31" s="125"/>
      <c r="B31" s="114" t="s">
        <v>19</v>
      </c>
      <c r="C31" s="94">
        <v>3</v>
      </c>
      <c r="D31" s="94" t="s">
        <v>41</v>
      </c>
      <c r="E31" s="93" t="s">
        <v>106</v>
      </c>
      <c r="F31" s="94" t="s">
        <v>105</v>
      </c>
      <c r="G31" s="113" t="s">
        <v>140</v>
      </c>
      <c r="H31" s="94"/>
      <c r="I31" s="95">
        <v>500</v>
      </c>
      <c r="J31" s="95">
        <v>487.58465011286688</v>
      </c>
      <c r="K31" s="99">
        <f>SUM(I31:J31)</f>
        <v>987.58465011286694</v>
      </c>
      <c r="L31" s="22" t="s">
        <v>141</v>
      </c>
      <c r="M31" s="25"/>
    </row>
    <row r="32" spans="1:13">
      <c r="A32" s="126" t="s">
        <v>14</v>
      </c>
      <c r="B32" s="13" t="s">
        <v>20</v>
      </c>
      <c r="C32" s="6">
        <v>4</v>
      </c>
      <c r="D32" s="6" t="s">
        <v>42</v>
      </c>
      <c r="E32" s="40" t="s">
        <v>106</v>
      </c>
      <c r="F32" s="40" t="s">
        <v>80</v>
      </c>
      <c r="G32" s="40" t="s">
        <v>107</v>
      </c>
      <c r="H32" s="6"/>
      <c r="I32" s="15">
        <v>485.41666666666669</v>
      </c>
      <c r="J32" s="15">
        <v>428.89390519187361</v>
      </c>
      <c r="K32" s="100">
        <f t="shared" si="0"/>
        <v>914.31057185854024</v>
      </c>
      <c r="L32" s="22"/>
      <c r="M32" s="25"/>
    </row>
    <row r="33" spans="1:13">
      <c r="A33" s="122"/>
      <c r="B33" s="13" t="s">
        <v>21</v>
      </c>
      <c r="C33" s="6">
        <v>5</v>
      </c>
      <c r="D33" s="6" t="s">
        <v>43</v>
      </c>
      <c r="E33" s="40" t="s">
        <v>86</v>
      </c>
      <c r="F33" s="40" t="s">
        <v>34</v>
      </c>
      <c r="G33" s="40" t="s">
        <v>114</v>
      </c>
      <c r="H33" s="6"/>
      <c r="I33" s="15">
        <v>381.25000000000006</v>
      </c>
      <c r="J33" s="15">
        <v>305.8690744920994</v>
      </c>
      <c r="K33" s="100">
        <f t="shared" si="0"/>
        <v>687.11907449209946</v>
      </c>
      <c r="L33" s="22"/>
      <c r="M33" s="25"/>
    </row>
    <row r="34" spans="1:13">
      <c r="A34" s="122"/>
      <c r="B34" s="13" t="s">
        <v>22</v>
      </c>
      <c r="C34" s="6">
        <v>6</v>
      </c>
      <c r="D34" s="6" t="s">
        <v>44</v>
      </c>
      <c r="E34" s="40" t="s">
        <v>106</v>
      </c>
      <c r="F34" s="40" t="s">
        <v>105</v>
      </c>
      <c r="G34" s="40" t="s">
        <v>104</v>
      </c>
      <c r="H34" s="6"/>
      <c r="I34" s="15">
        <v>500</v>
      </c>
      <c r="J34" s="15">
        <v>450</v>
      </c>
      <c r="K34" s="100">
        <f>SUM(I34:J34)</f>
        <v>950</v>
      </c>
      <c r="L34" s="22"/>
      <c r="M34" s="25"/>
    </row>
    <row r="35" spans="1:13">
      <c r="A35" s="124" t="s">
        <v>15</v>
      </c>
      <c r="B35" s="12" t="s">
        <v>23</v>
      </c>
      <c r="C35" s="21">
        <v>7</v>
      </c>
      <c r="D35" s="7" t="s">
        <v>47</v>
      </c>
      <c r="E35" s="43" t="s">
        <v>86</v>
      </c>
      <c r="F35" s="43" t="s">
        <v>80</v>
      </c>
      <c r="G35" s="43" t="s">
        <v>110</v>
      </c>
      <c r="H35" s="19"/>
      <c r="I35" s="20">
        <v>458.33333333333331</v>
      </c>
      <c r="J35" s="20">
        <v>427.27272727272731</v>
      </c>
      <c r="K35" s="98">
        <f>SUM(I35:J35)</f>
        <v>885.60606060606062</v>
      </c>
      <c r="L35" s="22"/>
      <c r="M35" s="25"/>
    </row>
    <row r="36" spans="1:13">
      <c r="A36" s="125"/>
      <c r="B36" s="12" t="s">
        <v>24</v>
      </c>
      <c r="C36" s="21">
        <v>8</v>
      </c>
      <c r="D36" s="7" t="s">
        <v>45</v>
      </c>
      <c r="E36" s="40" t="s">
        <v>106</v>
      </c>
      <c r="F36" s="40" t="s">
        <v>80</v>
      </c>
      <c r="G36" s="40" t="s">
        <v>113</v>
      </c>
      <c r="H36" s="6"/>
      <c r="I36" s="15">
        <v>455.98194130925509</v>
      </c>
      <c r="J36" s="15">
        <v>409.375</v>
      </c>
      <c r="K36" s="98">
        <f>SUM(I36:J36)</f>
        <v>865.35694130925503</v>
      </c>
      <c r="L36" s="22"/>
      <c r="M36" s="25"/>
    </row>
    <row r="37" spans="1:13">
      <c r="A37" s="125"/>
      <c r="B37" s="12" t="s">
        <v>25</v>
      </c>
      <c r="C37" s="21">
        <v>9</v>
      </c>
      <c r="D37" s="7" t="s">
        <v>46</v>
      </c>
      <c r="E37" s="20" t="s">
        <v>86</v>
      </c>
      <c r="F37" s="20" t="s">
        <v>142</v>
      </c>
      <c r="G37" s="118" t="s">
        <v>143</v>
      </c>
      <c r="I37" s="119">
        <v>409.09090909090901</v>
      </c>
      <c r="J37" s="119">
        <v>358.33333333333331</v>
      </c>
      <c r="K37" s="120">
        <f>I37+J37</f>
        <v>767.42424242424227</v>
      </c>
      <c r="L37" s="22"/>
      <c r="M37" s="25"/>
    </row>
    <row r="38" spans="1:13" ht="14.1" customHeight="1">
      <c r="A38" s="131" t="s">
        <v>16</v>
      </c>
      <c r="B38" s="18" t="s">
        <v>26</v>
      </c>
      <c r="C38" s="35">
        <v>10</v>
      </c>
      <c r="D38" s="11" t="s">
        <v>38</v>
      </c>
      <c r="E38" s="40" t="s">
        <v>86</v>
      </c>
      <c r="F38" s="40" t="s">
        <v>105</v>
      </c>
      <c r="G38" s="40" t="s">
        <v>109</v>
      </c>
      <c r="H38" s="6"/>
      <c r="I38" s="15">
        <v>402.27272727272731</v>
      </c>
      <c r="J38" s="15">
        <v>325.0564334085779</v>
      </c>
      <c r="K38" s="100">
        <f t="shared" ref="K38:K50" si="1">SUM(I38:J38)</f>
        <v>727.32916068130521</v>
      </c>
      <c r="L38" s="22"/>
      <c r="M38" s="25"/>
    </row>
    <row r="39" spans="1:13">
      <c r="A39" s="132"/>
      <c r="B39" s="13" t="s">
        <v>27</v>
      </c>
      <c r="C39" s="44">
        <v>11</v>
      </c>
      <c r="D39" s="11" t="s">
        <v>38</v>
      </c>
      <c r="E39" s="40" t="s">
        <v>106</v>
      </c>
      <c r="F39" s="40" t="s">
        <v>80</v>
      </c>
      <c r="G39" s="40" t="s">
        <v>116</v>
      </c>
      <c r="H39" s="6"/>
      <c r="I39" s="15">
        <v>448.95833333333337</v>
      </c>
      <c r="J39" s="15">
        <v>409.70654627539506</v>
      </c>
      <c r="K39" s="100">
        <f t="shared" si="1"/>
        <v>858.66487960872837</v>
      </c>
      <c r="L39" s="22"/>
      <c r="M39" s="25"/>
    </row>
    <row r="40" spans="1:13">
      <c r="A40" s="133"/>
      <c r="B40" s="18" t="s">
        <v>28</v>
      </c>
      <c r="C40" s="35">
        <v>12</v>
      </c>
      <c r="D40" s="11" t="s">
        <v>38</v>
      </c>
      <c r="E40" s="40" t="s">
        <v>90</v>
      </c>
      <c r="F40" s="40" t="s">
        <v>80</v>
      </c>
      <c r="G40" s="40" t="s">
        <v>119</v>
      </c>
      <c r="H40" s="6"/>
      <c r="I40" s="15">
        <v>476.13636363636363</v>
      </c>
      <c r="J40" s="15">
        <v>361.17381489841989</v>
      </c>
      <c r="K40" s="100">
        <f>SUM(I40:J40)</f>
        <v>837.31017853478352</v>
      </c>
      <c r="L40" s="22"/>
      <c r="M40" s="25"/>
    </row>
    <row r="41" spans="1:13" ht="12.95" customHeight="1">
      <c r="A41" s="89" t="s">
        <v>49</v>
      </c>
      <c r="B41" s="12" t="s">
        <v>55</v>
      </c>
      <c r="C41" s="21">
        <v>13</v>
      </c>
      <c r="D41" s="7" t="s">
        <v>38</v>
      </c>
      <c r="E41" s="43" t="s">
        <v>86</v>
      </c>
      <c r="F41" s="43" t="s">
        <v>105</v>
      </c>
      <c r="G41" s="43" t="s">
        <v>115</v>
      </c>
      <c r="H41" s="19"/>
      <c r="I41" s="20">
        <v>351.01580135440184</v>
      </c>
      <c r="J41" s="20">
        <v>296.59090909090912</v>
      </c>
      <c r="K41" s="98">
        <f t="shared" si="1"/>
        <v>647.60671044531091</v>
      </c>
      <c r="L41" s="97"/>
      <c r="M41" s="86"/>
    </row>
    <row r="42" spans="1:13">
      <c r="A42" s="46"/>
      <c r="B42" s="46"/>
      <c r="C42" s="47"/>
      <c r="D42" s="48"/>
      <c r="E42" s="49"/>
      <c r="F42" s="49"/>
      <c r="G42" s="49"/>
      <c r="H42" s="48"/>
      <c r="I42" s="50"/>
      <c r="J42" s="50"/>
      <c r="K42" s="51"/>
      <c r="L42" s="52"/>
      <c r="M42" s="53"/>
    </row>
    <row r="43" spans="1:13">
      <c r="A43" s="129" t="s">
        <v>49</v>
      </c>
      <c r="B43" s="12" t="s">
        <v>60</v>
      </c>
      <c r="C43" s="21" t="s">
        <v>132</v>
      </c>
      <c r="D43" s="7" t="s">
        <v>38</v>
      </c>
      <c r="E43" s="90"/>
      <c r="F43" s="90"/>
      <c r="G43" s="90"/>
      <c r="H43" s="91"/>
      <c r="I43" s="92"/>
      <c r="J43" s="92"/>
      <c r="K43" s="117">
        <f>SUM(I43:J43)</f>
        <v>0</v>
      </c>
      <c r="L43" s="96"/>
      <c r="M43" s="71"/>
    </row>
    <row r="44" spans="1:13">
      <c r="A44" s="130"/>
      <c r="B44" s="12" t="s">
        <v>61</v>
      </c>
      <c r="C44" s="21" t="s">
        <v>132</v>
      </c>
      <c r="D44" s="7" t="s">
        <v>38</v>
      </c>
      <c r="E44" s="43"/>
      <c r="F44" s="43"/>
      <c r="G44" s="43"/>
      <c r="H44" s="19"/>
      <c r="I44" s="20"/>
      <c r="J44" s="20"/>
      <c r="K44" s="98">
        <f t="shared" si="1"/>
        <v>0</v>
      </c>
      <c r="L44" s="22"/>
      <c r="M44" s="25"/>
    </row>
    <row r="45" spans="1:13">
      <c r="A45" s="126" t="s">
        <v>50</v>
      </c>
      <c r="B45" s="13" t="s">
        <v>56</v>
      </c>
      <c r="C45" s="8" t="s">
        <v>52</v>
      </c>
      <c r="D45" s="6" t="s">
        <v>38</v>
      </c>
      <c r="E45" s="40"/>
      <c r="F45" s="40"/>
      <c r="G45" s="40"/>
      <c r="H45" s="6"/>
      <c r="I45" s="15"/>
      <c r="J45" s="15"/>
      <c r="K45" s="100">
        <f t="shared" si="1"/>
        <v>0</v>
      </c>
      <c r="L45" s="22"/>
      <c r="M45" s="25"/>
    </row>
    <row r="46" spans="1:13">
      <c r="A46" s="122"/>
      <c r="B46" s="13" t="s">
        <v>62</v>
      </c>
      <c r="C46" s="8" t="s">
        <v>52</v>
      </c>
      <c r="D46" s="6" t="s">
        <v>38</v>
      </c>
      <c r="E46" s="40"/>
      <c r="F46" s="40"/>
      <c r="G46" s="40"/>
      <c r="H46" s="6"/>
      <c r="I46" s="15"/>
      <c r="J46" s="15"/>
      <c r="K46" s="100">
        <f>SUM(I46:J46)</f>
        <v>0</v>
      </c>
      <c r="L46" s="22"/>
      <c r="M46" s="25"/>
    </row>
    <row r="47" spans="1:13">
      <c r="A47" s="122"/>
      <c r="B47" s="13" t="s">
        <v>63</v>
      </c>
      <c r="C47" s="8" t="s">
        <v>52</v>
      </c>
      <c r="D47" s="6" t="s">
        <v>38</v>
      </c>
      <c r="E47" s="40"/>
      <c r="F47" s="40"/>
      <c r="G47" s="40"/>
      <c r="H47" s="6"/>
      <c r="I47" s="15"/>
      <c r="J47" s="15"/>
      <c r="K47" s="24">
        <f t="shared" si="1"/>
        <v>0</v>
      </c>
      <c r="L47" s="22"/>
      <c r="M47" s="25"/>
    </row>
    <row r="48" spans="1:13">
      <c r="A48" s="124" t="s">
        <v>51</v>
      </c>
      <c r="B48" s="12" t="s">
        <v>57</v>
      </c>
      <c r="C48" s="21" t="s">
        <v>53</v>
      </c>
      <c r="D48" s="7" t="s">
        <v>38</v>
      </c>
      <c r="E48" s="43" t="s">
        <v>106</v>
      </c>
      <c r="F48" s="43" t="s">
        <v>80</v>
      </c>
      <c r="G48" s="43" t="s">
        <v>122</v>
      </c>
      <c r="H48" s="19"/>
      <c r="I48" s="20">
        <v>394.79166666666663</v>
      </c>
      <c r="J48" s="20">
        <v>370.4545454545455</v>
      </c>
      <c r="K48" s="72">
        <f t="shared" si="1"/>
        <v>765.24621212121212</v>
      </c>
      <c r="L48" s="39"/>
      <c r="M48" s="25"/>
    </row>
    <row r="49" spans="1:13">
      <c r="A49" s="125"/>
      <c r="B49" s="12" t="s">
        <v>64</v>
      </c>
      <c r="C49" s="21" t="s">
        <v>53</v>
      </c>
      <c r="D49" s="7" t="s">
        <v>38</v>
      </c>
      <c r="E49" s="90" t="s">
        <v>86</v>
      </c>
      <c r="F49" s="90" t="s">
        <v>105</v>
      </c>
      <c r="G49" s="90" t="s">
        <v>117</v>
      </c>
      <c r="H49" s="91"/>
      <c r="I49" s="92">
        <v>316.02708803611739</v>
      </c>
      <c r="J49" s="92">
        <v>312.5</v>
      </c>
      <c r="K49" s="117">
        <f>SUM(I49:J49)</f>
        <v>628.52708803611745</v>
      </c>
      <c r="L49" s="22"/>
      <c r="M49" s="25"/>
    </row>
    <row r="50" spans="1:13">
      <c r="A50" s="125"/>
      <c r="B50" s="23" t="s">
        <v>65</v>
      </c>
      <c r="C50" s="21" t="s">
        <v>53</v>
      </c>
      <c r="D50" s="7" t="s">
        <v>38</v>
      </c>
      <c r="E50" s="43"/>
      <c r="F50" s="43"/>
      <c r="G50" s="43"/>
      <c r="H50" s="19"/>
      <c r="I50" s="20"/>
      <c r="J50" s="20"/>
      <c r="K50" s="72">
        <f t="shared" si="1"/>
        <v>0</v>
      </c>
      <c r="L50" s="22" t="s">
        <v>134</v>
      </c>
      <c r="M50" s="25"/>
    </row>
    <row r="51" spans="1:13" ht="12.95" customHeight="1">
      <c r="A51" s="121" t="s">
        <v>73</v>
      </c>
      <c r="B51" s="13" t="s">
        <v>58</v>
      </c>
      <c r="C51" s="8" t="s">
        <v>54</v>
      </c>
      <c r="D51" s="6" t="s">
        <v>38</v>
      </c>
      <c r="E51" s="40" t="s">
        <v>106</v>
      </c>
      <c r="F51" s="40" t="s">
        <v>80</v>
      </c>
      <c r="G51" s="40" t="s">
        <v>125</v>
      </c>
      <c r="H51" s="6"/>
      <c r="I51" s="15">
        <v>362.5</v>
      </c>
      <c r="J51" s="15">
        <v>317.0454545454545</v>
      </c>
      <c r="K51" s="24">
        <f t="shared" si="0"/>
        <v>679.5454545454545</v>
      </c>
      <c r="L51" s="22"/>
      <c r="M51" s="25"/>
    </row>
    <row r="52" spans="1:13">
      <c r="A52" s="122"/>
      <c r="B52" s="13" t="s">
        <v>66</v>
      </c>
      <c r="C52" s="8" t="s">
        <v>54</v>
      </c>
      <c r="D52" s="6" t="s">
        <v>38</v>
      </c>
      <c r="E52" s="40" t="s">
        <v>106</v>
      </c>
      <c r="F52" s="40" t="s">
        <v>105</v>
      </c>
      <c r="G52" s="40" t="s">
        <v>120</v>
      </c>
      <c r="H52" s="6"/>
      <c r="I52" s="15">
        <v>336.36363636363637</v>
      </c>
      <c r="J52" s="15">
        <v>288.54166666666663</v>
      </c>
      <c r="K52" s="24">
        <f>SUM(I52:J52)</f>
        <v>624.905303030303</v>
      </c>
      <c r="L52" s="22"/>
      <c r="M52" s="25"/>
    </row>
    <row r="53" spans="1:13">
      <c r="A53" s="138"/>
      <c r="B53" s="13" t="s">
        <v>67</v>
      </c>
      <c r="C53" s="8" t="s">
        <v>54</v>
      </c>
      <c r="D53" s="6" t="s">
        <v>38</v>
      </c>
      <c r="E53" s="40"/>
      <c r="F53" s="6" t="s">
        <v>34</v>
      </c>
      <c r="G53" s="40"/>
      <c r="H53" s="6"/>
      <c r="I53" s="15"/>
      <c r="J53" s="15"/>
      <c r="K53" s="24">
        <f>SUM(I53:J53)</f>
        <v>0</v>
      </c>
      <c r="M53" s="25"/>
    </row>
    <row r="54" spans="1:13">
      <c r="A54" s="138"/>
      <c r="B54" s="115"/>
      <c r="C54" s="104" t="s">
        <v>59</v>
      </c>
      <c r="D54" s="19" t="s">
        <v>38</v>
      </c>
      <c r="E54" s="43" t="s">
        <v>86</v>
      </c>
      <c r="F54" s="43" t="s">
        <v>105</v>
      </c>
      <c r="G54" s="43" t="s">
        <v>123</v>
      </c>
      <c r="H54" s="19"/>
      <c r="I54" s="20">
        <v>300</v>
      </c>
      <c r="J54" s="20">
        <v>294.58239277652376</v>
      </c>
      <c r="K54" s="72">
        <f>SUM(I54:J54)</f>
        <v>594.58239277652376</v>
      </c>
      <c r="L54" s="22"/>
      <c r="M54" s="25"/>
    </row>
    <row r="55" spans="1:13">
      <c r="A55" s="138"/>
      <c r="B55" s="115" t="s">
        <v>138</v>
      </c>
      <c r="C55" s="104" t="s">
        <v>59</v>
      </c>
      <c r="D55" s="19" t="s">
        <v>38</v>
      </c>
      <c r="E55" s="105" t="s">
        <v>106</v>
      </c>
      <c r="F55" s="105" t="s">
        <v>80</v>
      </c>
      <c r="G55" s="106" t="s">
        <v>135</v>
      </c>
      <c r="H55" s="19"/>
      <c r="I55" s="20">
        <v>379.5454545454545</v>
      </c>
      <c r="J55" s="20">
        <v>286.45833333333331</v>
      </c>
      <c r="K55" s="72">
        <f>SUM(I55:J55)</f>
        <v>666.00378787878776</v>
      </c>
      <c r="L55" s="22" t="s">
        <v>137</v>
      </c>
      <c r="M55" s="25"/>
    </row>
    <row r="56" spans="1:13" ht="13.5" thickBot="1">
      <c r="A56" s="123"/>
      <c r="B56" s="107" t="s">
        <v>139</v>
      </c>
      <c r="C56" s="108" t="s">
        <v>59</v>
      </c>
      <c r="D56" s="109" t="s">
        <v>38</v>
      </c>
      <c r="E56" s="110" t="s">
        <v>106</v>
      </c>
      <c r="F56" s="110" t="s">
        <v>80</v>
      </c>
      <c r="G56" s="111" t="s">
        <v>136</v>
      </c>
      <c r="H56" s="109"/>
      <c r="I56" s="112">
        <v>354.54545454545456</v>
      </c>
      <c r="J56" s="112">
        <v>311.51241534988714</v>
      </c>
      <c r="K56" s="116">
        <f>SUM(I56:J56)</f>
        <v>666.0578698953417</v>
      </c>
      <c r="L56" s="29" t="s">
        <v>137</v>
      </c>
      <c r="M56" s="30"/>
    </row>
    <row r="57" spans="1:13" ht="13.5" thickTop="1">
      <c r="A57" s="17"/>
      <c r="D57" s="26" t="s">
        <v>69</v>
      </c>
      <c r="E57" s="101" t="s">
        <v>75</v>
      </c>
      <c r="F57" s="87" t="s">
        <v>34</v>
      </c>
      <c r="G57" s="102"/>
      <c r="H57" s="87"/>
      <c r="I57" s="103"/>
      <c r="J57" s="103"/>
      <c r="K57" s="28"/>
    </row>
    <row r="58" spans="1:13">
      <c r="E58" s="73" t="s">
        <v>76</v>
      </c>
      <c r="F58" s="6" t="s">
        <v>34</v>
      </c>
      <c r="G58" s="40"/>
      <c r="H58" s="6"/>
      <c r="I58" s="15"/>
      <c r="J58" s="15"/>
      <c r="K58" s="24"/>
    </row>
    <row r="59" spans="1:13">
      <c r="E59" s="73" t="s">
        <v>77</v>
      </c>
      <c r="F59" s="6" t="s">
        <v>34</v>
      </c>
      <c r="G59" s="40"/>
      <c r="H59" s="6"/>
      <c r="I59" s="15"/>
      <c r="J59" s="15"/>
      <c r="K59" s="24"/>
    </row>
    <row r="60" spans="1:13">
      <c r="E60" s="74" t="s">
        <v>78</v>
      </c>
      <c r="F60" s="74" t="s">
        <v>80</v>
      </c>
      <c r="G60" s="6"/>
      <c r="H60" s="6"/>
      <c r="I60" s="6"/>
      <c r="J60" s="6"/>
      <c r="K60" s="24"/>
    </row>
    <row r="61" spans="1:13">
      <c r="E61" s="74" t="s">
        <v>79</v>
      </c>
      <c r="F61" s="74" t="s">
        <v>80</v>
      </c>
      <c r="G61" s="6"/>
      <c r="H61" s="6"/>
      <c r="I61" s="6"/>
      <c r="J61" s="6"/>
      <c r="K61" s="24"/>
    </row>
    <row r="62" spans="1:13">
      <c r="E62" s="40" t="s">
        <v>106</v>
      </c>
      <c r="F62" s="40" t="s">
        <v>34</v>
      </c>
      <c r="G62" s="40" t="s">
        <v>111</v>
      </c>
      <c r="H62" s="6"/>
      <c r="I62" s="15"/>
      <c r="J62" s="15"/>
    </row>
    <row r="63" spans="1:13">
      <c r="E63" s="40" t="s">
        <v>86</v>
      </c>
      <c r="F63" s="40" t="s">
        <v>34</v>
      </c>
      <c r="G63" s="40" t="s">
        <v>118</v>
      </c>
      <c r="H63" s="6"/>
      <c r="I63" s="15"/>
      <c r="J63" s="15"/>
    </row>
    <row r="64" spans="1:13">
      <c r="E64" s="90" t="s">
        <v>106</v>
      </c>
      <c r="F64" s="90" t="s">
        <v>105</v>
      </c>
      <c r="G64" s="90" t="s">
        <v>112</v>
      </c>
    </row>
    <row r="65" spans="5:10">
      <c r="E65" s="90" t="s">
        <v>106</v>
      </c>
      <c r="F65" s="90" t="s">
        <v>105</v>
      </c>
      <c r="G65" s="90" t="s">
        <v>112</v>
      </c>
      <c r="H65" s="91"/>
      <c r="I65" s="92">
        <v>345.45454545454544</v>
      </c>
      <c r="J65" s="92">
        <v>334.08577878103841</v>
      </c>
    </row>
    <row r="66" spans="5:10">
      <c r="E66" s="1"/>
      <c r="F66" s="2"/>
    </row>
    <row r="67" spans="5:10">
      <c r="E67" s="1"/>
      <c r="F67" s="2"/>
    </row>
    <row r="68" spans="5:10">
      <c r="F68" s="1"/>
      <c r="G68" s="2"/>
    </row>
    <row r="69" spans="5:10">
      <c r="F69" s="1"/>
      <c r="G69" s="2"/>
    </row>
    <row r="70" spans="5:10">
      <c r="G70" s="1"/>
      <c r="H70" s="2"/>
    </row>
  </sheetData>
  <mergeCells count="11">
    <mergeCell ref="A38:A40"/>
    <mergeCell ref="A43:A44"/>
    <mergeCell ref="A45:A47"/>
    <mergeCell ref="A48:A50"/>
    <mergeCell ref="A51:A56"/>
    <mergeCell ref="A35:A37"/>
    <mergeCell ref="D13:J13"/>
    <mergeCell ref="A18:A20"/>
    <mergeCell ref="D28:K28"/>
    <mergeCell ref="A29:A31"/>
    <mergeCell ref="A32:A34"/>
  </mergeCells>
  <conditionalFormatting sqref="G56">
    <cfRule type="duplicateValues" dxfId="3" priority="5"/>
  </conditionalFormatting>
  <conditionalFormatting sqref="G55">
    <cfRule type="duplicateValues" dxfId="2" priority="4"/>
  </conditionalFormatting>
  <conditionalFormatting sqref="G31">
    <cfRule type="duplicateValues" dxfId="1" priority="2"/>
  </conditionalFormatting>
  <conditionalFormatting sqref="G37">
    <cfRule type="duplicateValues" dxfId="0" priority="1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SS-BA-HP Spots</vt:lpstr>
      <vt:lpstr>SS-BA-HP Spots (age exemption)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 Budd</dc:creator>
  <cp:lastModifiedBy>User</cp:lastModifiedBy>
  <dcterms:created xsi:type="dcterms:W3CDTF">2017-02-10T16:36:01Z</dcterms:created>
  <dcterms:modified xsi:type="dcterms:W3CDTF">2019-02-26T19:57:38Z</dcterms:modified>
</cp:coreProperties>
</file>