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2024_Ontario Rankings/2023-24 Canada Cup Selection Rankings based on 2022-23 Ontario Ranking Lists/"/>
    </mc:Choice>
  </mc:AlternateContent>
  <xr:revisionPtr revIDLastSave="0" documentId="13_ncr:1_{24371DDD-FEE7-BE4A-A5E4-074C5DB138C4}" xr6:coauthVersionLast="47" xr6:coauthVersionMax="47" xr10:uidLastSave="{00000000-0000-0000-0000-000000000000}"/>
  <bookViews>
    <workbookView xWindow="5000" yWindow="500" windowWidth="28800" windowHeight="16080" tabRatio="1000" xr2:uid="{00000000-000D-0000-FFFF-FFFF00000000}"/>
  </bookViews>
  <sheets>
    <sheet name="Ontario Rankings" sheetId="1" r:id="rId1"/>
    <sheet name="Finish Order" sheetId="71" r:id="rId2"/>
    <sheet name="CC Yukon BA" sheetId="136" r:id="rId3"/>
    <sheet name="CC Yukon SS" sheetId="137" r:id="rId4"/>
    <sheet name="CC SunPeaks BA" sheetId="141" r:id="rId5"/>
    <sheet name="CC SunPeaks SS" sheetId="140" r:id="rId6"/>
    <sheet name="TT Horseshoe1" sheetId="143" r:id="rId7"/>
    <sheet name="TT Horseshoe2" sheetId="142" r:id="rId8"/>
    <sheet name="CC Horseshoe SS" sheetId="144" r:id="rId9"/>
    <sheet name="CC Horseshoe BA" sheetId="145" r:id="rId10"/>
    <sheet name="TT BV 1" sheetId="146" r:id="rId11"/>
    <sheet name="TT BV 2" sheetId="147" r:id="rId12"/>
    <sheet name="Groms - Alpine" sheetId="150" r:id="rId13"/>
    <sheet name="Groms - BVSC" sheetId="148" r:id="rId14"/>
    <sheet name="Groms - Craigleith" sheetId="149" r:id="rId15"/>
    <sheet name="Freestylerz Fest - Calabogie" sheetId="151" r:id="rId16"/>
    <sheet name="CWG - PEI - SS" sheetId="152" r:id="rId17"/>
    <sheet name="CWG - PEI - BA" sheetId="153" r:id="rId18"/>
    <sheet name="Prov. Champs - CF - SS" sheetId="154" r:id="rId19"/>
    <sheet name="Prov. Champs - CF - BA" sheetId="155" r:id="rId20"/>
    <sheet name="NA Stoneham SS" sheetId="156" r:id="rId21"/>
    <sheet name="JrNats HP" sheetId="158" r:id="rId22"/>
    <sheet name="JrNats SS" sheetId="157" r:id="rId23"/>
    <sheet name="JrNats BA" sheetId="159" r:id="rId24"/>
    <sheet name="Tier 6 Blank" sheetId="118" r:id="rId25"/>
    <sheet name="TT Blank" sheetId="138" r:id="rId26"/>
    <sheet name="NA Blank" sheetId="139" r:id="rId27"/>
  </sheets>
  <definedNames>
    <definedName name="_xlnm.Print_Titles" localSheetId="0">'Ontario Rankings'!$E:$E,'Ontario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" i="71" l="1"/>
  <c r="W10" i="71"/>
  <c r="V10" i="71"/>
  <c r="U10" i="71"/>
  <c r="T10" i="71"/>
  <c r="S10" i="71"/>
  <c r="R10" i="71"/>
  <c r="Q10" i="71"/>
  <c r="P10" i="71"/>
  <c r="O10" i="71"/>
  <c r="N10" i="71"/>
  <c r="M10" i="71"/>
  <c r="L10" i="71"/>
  <c r="K10" i="71"/>
  <c r="J10" i="71"/>
  <c r="I10" i="71"/>
  <c r="H10" i="71"/>
  <c r="G10" i="71"/>
  <c r="X16" i="71"/>
  <c r="J11" i="159"/>
  <c r="J11" i="158"/>
  <c r="J34" i="158"/>
  <c r="X18" i="71"/>
  <c r="W18" i="71"/>
  <c r="V18" i="71"/>
  <c r="X17" i="71"/>
  <c r="W17" i="71"/>
  <c r="V17" i="71"/>
  <c r="W16" i="71"/>
  <c r="V16" i="71"/>
  <c r="X15" i="71"/>
  <c r="W15" i="71"/>
  <c r="V15" i="71"/>
  <c r="X14" i="71"/>
  <c r="W14" i="71"/>
  <c r="V14" i="71"/>
  <c r="X13" i="71"/>
  <c r="W13" i="71"/>
  <c r="V13" i="71"/>
  <c r="X7" i="71"/>
  <c r="W7" i="71"/>
  <c r="V7" i="71"/>
  <c r="V11" i="71" s="1"/>
  <c r="U7" i="71"/>
  <c r="U9" i="71" s="1"/>
  <c r="U18" i="71"/>
  <c r="U17" i="71"/>
  <c r="U16" i="71"/>
  <c r="U15" i="71"/>
  <c r="U14" i="71"/>
  <c r="U13" i="71"/>
  <c r="W8" i="71"/>
  <c r="AE14" i="1"/>
  <c r="AD14" i="1"/>
  <c r="AC14" i="1"/>
  <c r="AE9" i="1"/>
  <c r="AD9" i="1"/>
  <c r="AC9" i="1"/>
  <c r="AE8" i="1"/>
  <c r="AD8" i="1"/>
  <c r="AC8" i="1"/>
  <c r="AE7" i="1"/>
  <c r="AD7" i="1"/>
  <c r="AC7" i="1"/>
  <c r="AE6" i="1"/>
  <c r="AD6" i="1"/>
  <c r="AC6" i="1"/>
  <c r="AE13" i="1"/>
  <c r="AD13" i="1"/>
  <c r="AC13" i="1"/>
  <c r="AB14" i="1"/>
  <c r="AB9" i="1"/>
  <c r="AB8" i="1"/>
  <c r="AB7" i="1"/>
  <c r="AB6" i="1"/>
  <c r="AB13" i="1"/>
  <c r="J12" i="159"/>
  <c r="J13" i="159" s="1"/>
  <c r="J14" i="159" s="1"/>
  <c r="J15" i="159" s="1"/>
  <c r="J16" i="159" s="1"/>
  <c r="J17" i="159" s="1"/>
  <c r="J18" i="159" s="1"/>
  <c r="J19" i="159" s="1"/>
  <c r="J20" i="159" s="1"/>
  <c r="J21" i="159" s="1"/>
  <c r="J22" i="159" s="1"/>
  <c r="J23" i="159" s="1"/>
  <c r="J24" i="159" s="1"/>
  <c r="J25" i="159" s="1"/>
  <c r="J26" i="159" s="1"/>
  <c r="J27" i="159" s="1"/>
  <c r="J28" i="159" s="1"/>
  <c r="J29" i="159" s="1"/>
  <c r="J30" i="159" s="1"/>
  <c r="J31" i="159" s="1"/>
  <c r="J32" i="159" s="1"/>
  <c r="J33" i="159" s="1"/>
  <c r="J34" i="159" s="1"/>
  <c r="J35" i="159" s="1"/>
  <c r="J36" i="159" s="1"/>
  <c r="I11" i="159"/>
  <c r="I12" i="159" s="1"/>
  <c r="I13" i="159" s="1"/>
  <c r="I14" i="159" s="1"/>
  <c r="I15" i="159" s="1"/>
  <c r="I16" i="159" s="1"/>
  <c r="I17" i="159" s="1"/>
  <c r="I18" i="159" s="1"/>
  <c r="I19" i="159" s="1"/>
  <c r="I20" i="159" s="1"/>
  <c r="I21" i="159" s="1"/>
  <c r="I22" i="159" s="1"/>
  <c r="I23" i="159" s="1"/>
  <c r="I24" i="159" s="1"/>
  <c r="I25" i="159" s="1"/>
  <c r="I26" i="159" s="1"/>
  <c r="I27" i="159" s="1"/>
  <c r="I28" i="159" s="1"/>
  <c r="I29" i="159" s="1"/>
  <c r="I30" i="159" s="1"/>
  <c r="I31" i="159" s="1"/>
  <c r="I32" i="159" s="1"/>
  <c r="I33" i="159" s="1"/>
  <c r="I34" i="159" s="1"/>
  <c r="I35" i="159" s="1"/>
  <c r="I36" i="159" s="1"/>
  <c r="J39" i="158"/>
  <c r="I39" i="158"/>
  <c r="I12" i="158"/>
  <c r="I13" i="158" s="1"/>
  <c r="I14" i="158" s="1"/>
  <c r="I15" i="158" s="1"/>
  <c r="I16" i="158" s="1"/>
  <c r="I17" i="158" s="1"/>
  <c r="I18" i="158" s="1"/>
  <c r="I19" i="158" s="1"/>
  <c r="I20" i="158" s="1"/>
  <c r="I21" i="158" s="1"/>
  <c r="I22" i="158" s="1"/>
  <c r="I23" i="158" s="1"/>
  <c r="I24" i="158" s="1"/>
  <c r="I25" i="158" s="1"/>
  <c r="I26" i="158" s="1"/>
  <c r="I27" i="158" s="1"/>
  <c r="I28" i="158" s="1"/>
  <c r="I29" i="158" s="1"/>
  <c r="I30" i="158" s="1"/>
  <c r="I31" i="158" s="1"/>
  <c r="I32" i="158" s="1"/>
  <c r="I33" i="158" s="1"/>
  <c r="I34" i="158" s="1"/>
  <c r="I35" i="158" s="1"/>
  <c r="I36" i="158" s="1"/>
  <c r="I37" i="158" s="1"/>
  <c r="I38" i="158" s="1"/>
  <c r="J12" i="158"/>
  <c r="J13" i="158" s="1"/>
  <c r="J14" i="158" s="1"/>
  <c r="J15" i="158" s="1"/>
  <c r="J16" i="158" s="1"/>
  <c r="J17" i="158" s="1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J31" i="158" s="1"/>
  <c r="J32" i="158" s="1"/>
  <c r="J33" i="158" s="1"/>
  <c r="J35" i="158" s="1"/>
  <c r="J36" i="158" s="1"/>
  <c r="J37" i="158" s="1"/>
  <c r="J38" i="158" s="1"/>
  <c r="I11" i="158"/>
  <c r="J12" i="157"/>
  <c r="J13" i="157" s="1"/>
  <c r="J14" i="157" s="1"/>
  <c r="J15" i="157" s="1"/>
  <c r="J16" i="157" s="1"/>
  <c r="J17" i="157" s="1"/>
  <c r="J18" i="157" s="1"/>
  <c r="J19" i="157" s="1"/>
  <c r="J20" i="157" s="1"/>
  <c r="J21" i="157" s="1"/>
  <c r="J22" i="157" s="1"/>
  <c r="J23" i="157" s="1"/>
  <c r="J24" i="157" s="1"/>
  <c r="J25" i="157" s="1"/>
  <c r="J26" i="157" s="1"/>
  <c r="J27" i="157" s="1"/>
  <c r="J28" i="157" s="1"/>
  <c r="J29" i="157" s="1"/>
  <c r="J30" i="157" s="1"/>
  <c r="J31" i="157" s="1"/>
  <c r="J32" i="157" s="1"/>
  <c r="J33" i="157" s="1"/>
  <c r="J34" i="157" s="1"/>
  <c r="J35" i="157" s="1"/>
  <c r="J36" i="157" s="1"/>
  <c r="J37" i="157" s="1"/>
  <c r="J38" i="157" s="1"/>
  <c r="I12" i="157"/>
  <c r="I13" i="157" s="1"/>
  <c r="I14" i="157" s="1"/>
  <c r="I15" i="157" s="1"/>
  <c r="I16" i="157" s="1"/>
  <c r="I17" i="157" s="1"/>
  <c r="I18" i="157" s="1"/>
  <c r="I19" i="157" s="1"/>
  <c r="I20" i="157" s="1"/>
  <c r="I21" i="157" s="1"/>
  <c r="I22" i="157" s="1"/>
  <c r="I23" i="157" s="1"/>
  <c r="I24" i="157" s="1"/>
  <c r="I25" i="157" s="1"/>
  <c r="I26" i="157" s="1"/>
  <c r="I27" i="157" s="1"/>
  <c r="I28" i="157" s="1"/>
  <c r="I29" i="157" s="1"/>
  <c r="I30" i="157" s="1"/>
  <c r="I31" i="157" s="1"/>
  <c r="I32" i="157" s="1"/>
  <c r="I33" i="157" s="1"/>
  <c r="I34" i="157" s="1"/>
  <c r="I35" i="157" s="1"/>
  <c r="I36" i="157" s="1"/>
  <c r="I37" i="157" s="1"/>
  <c r="I38" i="157" s="1"/>
  <c r="J11" i="157"/>
  <c r="I11" i="157"/>
  <c r="J17" i="156"/>
  <c r="J11" i="156"/>
  <c r="T7" i="71"/>
  <c r="T11" i="71" s="1"/>
  <c r="T18" i="71"/>
  <c r="T17" i="71"/>
  <c r="T16" i="71"/>
  <c r="T15" i="71"/>
  <c r="T14" i="71"/>
  <c r="T13" i="71"/>
  <c r="AA14" i="1"/>
  <c r="AA9" i="1"/>
  <c r="AA8" i="1"/>
  <c r="AA7" i="1"/>
  <c r="AA6" i="1"/>
  <c r="AA13" i="1"/>
  <c r="J12" i="156"/>
  <c r="J13" i="156" s="1"/>
  <c r="J14" i="156" s="1"/>
  <c r="J15" i="156" s="1"/>
  <c r="J16" i="156" s="1"/>
  <c r="J18" i="156" s="1"/>
  <c r="J19" i="156" s="1"/>
  <c r="J20" i="156" s="1"/>
  <c r="J21" i="156" s="1"/>
  <c r="J22" i="156" s="1"/>
  <c r="J23" i="156" s="1"/>
  <c r="I12" i="156"/>
  <c r="I13" i="156" s="1"/>
  <c r="I14" i="156" s="1"/>
  <c r="I15" i="156" s="1"/>
  <c r="I16" i="156" s="1"/>
  <c r="I17" i="156" s="1"/>
  <c r="I18" i="156" s="1"/>
  <c r="I19" i="156" s="1"/>
  <c r="I20" i="156" s="1"/>
  <c r="I21" i="156" s="1"/>
  <c r="I22" i="156" s="1"/>
  <c r="I23" i="156" s="1"/>
  <c r="I11" i="156"/>
  <c r="V9" i="71" l="1"/>
  <c r="U8" i="71"/>
  <c r="U11" i="71"/>
  <c r="V8" i="71"/>
  <c r="W11" i="71"/>
  <c r="W9" i="71"/>
  <c r="T8" i="71"/>
  <c r="T9" i="71"/>
  <c r="S13" i="71" l="1"/>
  <c r="S14" i="71"/>
  <c r="S15" i="71"/>
  <c r="S16" i="71"/>
  <c r="S17" i="71"/>
  <c r="S18" i="71"/>
  <c r="S7" i="71"/>
  <c r="S9" i="71" s="1"/>
  <c r="Z6" i="1"/>
  <c r="Z7" i="1"/>
  <c r="Z8" i="1"/>
  <c r="Z9" i="1"/>
  <c r="Z14" i="1"/>
  <c r="Z13" i="1"/>
  <c r="L12" i="155"/>
  <c r="L13" i="155" s="1"/>
  <c r="L14" i="155" s="1"/>
  <c r="L15" i="155" s="1"/>
  <c r="L16" i="155" s="1"/>
  <c r="L11" i="155"/>
  <c r="L11" i="154"/>
  <c r="L16" i="154"/>
  <c r="L15" i="154"/>
  <c r="L12" i="154"/>
  <c r="L13" i="154" s="1"/>
  <c r="L14" i="154" s="1"/>
  <c r="Q12" i="155"/>
  <c r="R11" i="155"/>
  <c r="R12" i="155" s="1"/>
  <c r="Q11" i="155"/>
  <c r="L13" i="143"/>
  <c r="L13" i="146"/>
  <c r="L11" i="147"/>
  <c r="R11" i="154"/>
  <c r="R12" i="154" s="1"/>
  <c r="Q11" i="154"/>
  <c r="Q12" i="154" s="1"/>
  <c r="R14" i="71"/>
  <c r="R15" i="71"/>
  <c r="R16" i="71"/>
  <c r="R17" i="71"/>
  <c r="R18" i="71"/>
  <c r="R13" i="71"/>
  <c r="R7" i="71"/>
  <c r="R9" i="71" s="1"/>
  <c r="Y6" i="1"/>
  <c r="Y7" i="1"/>
  <c r="Y8" i="1"/>
  <c r="Y9" i="1"/>
  <c r="Y14" i="1"/>
  <c r="Y13" i="1"/>
  <c r="J11" i="153"/>
  <c r="J12" i="153" s="1"/>
  <c r="J13" i="153" s="1"/>
  <c r="J14" i="153" s="1"/>
  <c r="J15" i="153" s="1"/>
  <c r="J16" i="153" s="1"/>
  <c r="J17" i="153" s="1"/>
  <c r="J18" i="153" s="1"/>
  <c r="J19" i="153" s="1"/>
  <c r="J20" i="153" s="1"/>
  <c r="J21" i="153" s="1"/>
  <c r="J22" i="153" s="1"/>
  <c r="J23" i="153" s="1"/>
  <c r="X6" i="1"/>
  <c r="X7" i="1"/>
  <c r="X8" i="1"/>
  <c r="X9" i="1"/>
  <c r="X14" i="1"/>
  <c r="X13" i="1"/>
  <c r="Q18" i="71"/>
  <c r="Q13" i="71"/>
  <c r="Q14" i="71"/>
  <c r="Q15" i="71"/>
  <c r="Q16" i="71"/>
  <c r="Q17" i="71"/>
  <c r="Q7" i="71"/>
  <c r="Q11" i="71" s="1"/>
  <c r="X8" i="71"/>
  <c r="X9" i="71"/>
  <c r="X11" i="71"/>
  <c r="J11" i="152"/>
  <c r="J12" i="152"/>
  <c r="J13" i="152" s="1"/>
  <c r="J14" i="152" s="1"/>
  <c r="J15" i="152" s="1"/>
  <c r="J16" i="152" s="1"/>
  <c r="J17" i="152" s="1"/>
  <c r="J18" i="152" s="1"/>
  <c r="J19" i="152" s="1"/>
  <c r="U6" i="1"/>
  <c r="N6" i="1"/>
  <c r="O6" i="1"/>
  <c r="P6" i="1"/>
  <c r="Q6" i="1"/>
  <c r="R6" i="1"/>
  <c r="S6" i="1"/>
  <c r="T6" i="1"/>
  <c r="V6" i="1"/>
  <c r="W6" i="1"/>
  <c r="N7" i="1"/>
  <c r="O7" i="1"/>
  <c r="P7" i="1"/>
  <c r="Q7" i="1"/>
  <c r="R7" i="1"/>
  <c r="S7" i="1"/>
  <c r="T7" i="1"/>
  <c r="U7" i="1"/>
  <c r="V7" i="1"/>
  <c r="W7" i="1"/>
  <c r="N8" i="1"/>
  <c r="O8" i="1"/>
  <c r="P8" i="1"/>
  <c r="Q8" i="1"/>
  <c r="R8" i="1"/>
  <c r="S8" i="1"/>
  <c r="T8" i="1"/>
  <c r="U8" i="1"/>
  <c r="V8" i="1"/>
  <c r="W8" i="1"/>
  <c r="N9" i="1"/>
  <c r="O9" i="1"/>
  <c r="P9" i="1"/>
  <c r="Q9" i="1"/>
  <c r="R9" i="1"/>
  <c r="S9" i="1"/>
  <c r="T9" i="1"/>
  <c r="U9" i="1"/>
  <c r="V9" i="1"/>
  <c r="W9" i="1"/>
  <c r="N14" i="1"/>
  <c r="O14" i="1"/>
  <c r="P14" i="1"/>
  <c r="Q14" i="1"/>
  <c r="R14" i="1"/>
  <c r="S14" i="1"/>
  <c r="T14" i="1"/>
  <c r="U14" i="1"/>
  <c r="V14" i="1"/>
  <c r="W14" i="1"/>
  <c r="P13" i="1"/>
  <c r="K7" i="1" l="1"/>
  <c r="J6" i="1"/>
  <c r="R8" i="71"/>
  <c r="I6" i="1"/>
  <c r="R11" i="71"/>
  <c r="I14" i="1"/>
  <c r="K8" i="1"/>
  <c r="I9" i="1"/>
  <c r="J7" i="1"/>
  <c r="K9" i="1"/>
  <c r="J8" i="1"/>
  <c r="I7" i="1"/>
  <c r="K14" i="1"/>
  <c r="J9" i="1"/>
  <c r="I8" i="1"/>
  <c r="K6" i="1"/>
  <c r="J14" i="1"/>
  <c r="J20" i="152"/>
  <c r="J21" i="152" s="1"/>
  <c r="J22" i="152" s="1"/>
  <c r="J23" i="152" s="1"/>
  <c r="Q8" i="71"/>
  <c r="Q9" i="71"/>
  <c r="S8" i="71"/>
  <c r="S11" i="71"/>
  <c r="G18" i="71"/>
  <c r="H18" i="71"/>
  <c r="I18" i="71"/>
  <c r="J18" i="71"/>
  <c r="K18" i="71"/>
  <c r="L18" i="71"/>
  <c r="M18" i="71"/>
  <c r="N18" i="71"/>
  <c r="O18" i="71"/>
  <c r="P18" i="71"/>
  <c r="L12" i="147" l="1"/>
  <c r="P16" i="71"/>
  <c r="O16" i="71"/>
  <c r="N16" i="71"/>
  <c r="M16" i="71"/>
  <c r="L16" i="71"/>
  <c r="K16" i="71"/>
  <c r="J16" i="71"/>
  <c r="I16" i="71"/>
  <c r="H16" i="71"/>
  <c r="G16" i="71"/>
  <c r="P17" i="71"/>
  <c r="O17" i="71"/>
  <c r="P15" i="71"/>
  <c r="O15" i="71"/>
  <c r="P14" i="71"/>
  <c r="O14" i="71"/>
  <c r="P13" i="71"/>
  <c r="O13" i="71"/>
  <c r="P12" i="71"/>
  <c r="O12" i="71"/>
  <c r="P7" i="71"/>
  <c r="O7" i="71"/>
  <c r="O11" i="71" s="1"/>
  <c r="N7" i="71"/>
  <c r="N8" i="71" s="1"/>
  <c r="N17" i="71"/>
  <c r="N15" i="71"/>
  <c r="N14" i="71"/>
  <c r="N13" i="71"/>
  <c r="N12" i="71"/>
  <c r="W13" i="1"/>
  <c r="V13" i="1"/>
  <c r="R11" i="147"/>
  <c r="R12" i="147" s="1"/>
  <c r="Q11" i="147"/>
  <c r="Q12" i="147" s="1"/>
  <c r="L13" i="147"/>
  <c r="L14" i="147" s="1"/>
  <c r="L15" i="147" s="1"/>
  <c r="K11" i="147"/>
  <c r="R11" i="146"/>
  <c r="R12" i="146" s="1"/>
  <c r="Q11" i="146"/>
  <c r="Q12" i="146" s="1"/>
  <c r="L11" i="146"/>
  <c r="L12" i="146" s="1"/>
  <c r="L14" i="146" s="1"/>
  <c r="L15" i="146" s="1"/>
  <c r="K11" i="146"/>
  <c r="M17" i="71"/>
  <c r="M15" i="71"/>
  <c r="M14" i="71"/>
  <c r="M13" i="71"/>
  <c r="M12" i="71"/>
  <c r="M7" i="71"/>
  <c r="M8" i="71" s="1"/>
  <c r="L7" i="71"/>
  <c r="L9" i="71" s="1"/>
  <c r="L17" i="71"/>
  <c r="L15" i="71"/>
  <c r="L14" i="71"/>
  <c r="L13" i="71"/>
  <c r="L12" i="71"/>
  <c r="U13" i="1"/>
  <c r="T13" i="1"/>
  <c r="S13" i="1"/>
  <c r="J11" i="145"/>
  <c r="J12" i="145" s="1"/>
  <c r="J13" i="145" s="1"/>
  <c r="I11" i="145"/>
  <c r="I12" i="145" s="1"/>
  <c r="I13" i="145" s="1"/>
  <c r="J11" i="144"/>
  <c r="J12" i="144" s="1"/>
  <c r="J13" i="144" s="1"/>
  <c r="J14" i="144" s="1"/>
  <c r="I11" i="144"/>
  <c r="I12" i="144" s="1"/>
  <c r="I13" i="144" s="1"/>
  <c r="I14" i="144" s="1"/>
  <c r="J12" i="140"/>
  <c r="K17" i="71"/>
  <c r="K15" i="71"/>
  <c r="K14" i="71"/>
  <c r="K13" i="71"/>
  <c r="K12" i="71"/>
  <c r="K7" i="71"/>
  <c r="K11" i="71" s="1"/>
  <c r="J7" i="71"/>
  <c r="J11" i="71" s="1"/>
  <c r="J14" i="71"/>
  <c r="I14" i="71"/>
  <c r="H14" i="71"/>
  <c r="G14" i="71"/>
  <c r="J15" i="71"/>
  <c r="I15" i="71"/>
  <c r="H15" i="71"/>
  <c r="G15" i="71"/>
  <c r="J13" i="71"/>
  <c r="I13" i="71"/>
  <c r="H13" i="71"/>
  <c r="G13" i="71"/>
  <c r="J17" i="71"/>
  <c r="J12" i="71"/>
  <c r="R13" i="1"/>
  <c r="Q13" i="1"/>
  <c r="R11" i="143"/>
  <c r="R12" i="143" s="1"/>
  <c r="Q11" i="143"/>
  <c r="Q12" i="143" s="1"/>
  <c r="R12" i="142"/>
  <c r="R11" i="142"/>
  <c r="Q11" i="142"/>
  <c r="Q12" i="142" s="1"/>
  <c r="L11" i="142"/>
  <c r="L12" i="142" s="1"/>
  <c r="L13" i="142" s="1"/>
  <c r="L14" i="142" s="1"/>
  <c r="L15" i="142" s="1"/>
  <c r="K11" i="142"/>
  <c r="K12" i="142" s="1"/>
  <c r="L12" i="143"/>
  <c r="L14" i="143" s="1"/>
  <c r="L15" i="143" s="1"/>
  <c r="L11" i="143"/>
  <c r="K11" i="143"/>
  <c r="K12" i="143" s="1"/>
  <c r="N9" i="71" l="1"/>
  <c r="L8" i="71"/>
  <c r="N11" i="71"/>
  <c r="M11" i="71"/>
  <c r="M9" i="71"/>
  <c r="O8" i="71"/>
  <c r="O9" i="71"/>
  <c r="L11" i="71"/>
  <c r="J8" i="71"/>
  <c r="J9" i="71"/>
  <c r="K9" i="71"/>
  <c r="K8" i="71"/>
  <c r="L8" i="1" l="1"/>
  <c r="L7" i="1"/>
  <c r="I11" i="140"/>
  <c r="J11" i="140"/>
  <c r="J13" i="140" s="1"/>
  <c r="J14" i="140" s="1"/>
  <c r="J15" i="140" s="1"/>
  <c r="J16" i="140" s="1"/>
  <c r="J17" i="140" s="1"/>
  <c r="J18" i="140" s="1"/>
  <c r="J19" i="140" s="1"/>
  <c r="J20" i="140" s="1"/>
  <c r="J21" i="140" s="1"/>
  <c r="J22" i="140" s="1"/>
  <c r="I12" i="140"/>
  <c r="I13" i="140"/>
  <c r="I14" i="140" s="1"/>
  <c r="I15" i="140" s="1"/>
  <c r="I16" i="140" s="1"/>
  <c r="I17" i="140" s="1"/>
  <c r="I18" i="140" s="1"/>
  <c r="I19" i="140" s="1"/>
  <c r="I20" i="140" s="1"/>
  <c r="I21" i="140" s="1"/>
  <c r="I22" i="140" s="1"/>
  <c r="H17" i="71"/>
  <c r="I17" i="71"/>
  <c r="I12" i="71"/>
  <c r="P11" i="71"/>
  <c r="I7" i="71"/>
  <c r="I11" i="71" s="1"/>
  <c r="H7" i="71"/>
  <c r="H11" i="71" s="1"/>
  <c r="H12" i="71"/>
  <c r="J11" i="141"/>
  <c r="J12" i="141" s="1"/>
  <c r="J13" i="141" s="1"/>
  <c r="J14" i="141" s="1"/>
  <c r="J15" i="141" s="1"/>
  <c r="J16" i="141" s="1"/>
  <c r="J17" i="141" s="1"/>
  <c r="J18" i="141" s="1"/>
  <c r="J19" i="141" s="1"/>
  <c r="J20" i="141" s="1"/>
  <c r="J21" i="141" s="1"/>
  <c r="J22" i="141" s="1"/>
  <c r="I11" i="141"/>
  <c r="I12" i="141" s="1"/>
  <c r="I13" i="141" s="1"/>
  <c r="I14" i="141" s="1"/>
  <c r="I15" i="141" s="1"/>
  <c r="I16" i="141" s="1"/>
  <c r="I17" i="141" s="1"/>
  <c r="I18" i="141" s="1"/>
  <c r="I19" i="141" s="1"/>
  <c r="I20" i="141" s="1"/>
  <c r="I21" i="141" s="1"/>
  <c r="I22" i="141" s="1"/>
  <c r="G7" i="71"/>
  <c r="G11" i="71" s="1"/>
  <c r="G17" i="71"/>
  <c r="G12" i="71"/>
  <c r="N13" i="1"/>
  <c r="O13" i="1"/>
  <c r="J11" i="137"/>
  <c r="J12" i="137"/>
  <c r="J13" i="137" s="1"/>
  <c r="J14" i="137" s="1"/>
  <c r="J15" i="137" s="1"/>
  <c r="J16" i="137" s="1"/>
  <c r="J17" i="137" s="1"/>
  <c r="J18" i="137" s="1"/>
  <c r="J19" i="137" s="1"/>
  <c r="J20" i="137" s="1"/>
  <c r="J21" i="137" s="1"/>
  <c r="J22" i="137" s="1"/>
  <c r="I11" i="137"/>
  <c r="I12" i="137"/>
  <c r="I13" i="137"/>
  <c r="I14" i="137"/>
  <c r="I15" i="137"/>
  <c r="I16" i="137"/>
  <c r="I17" i="137"/>
  <c r="I18" i="137"/>
  <c r="I19" i="137"/>
  <c r="I20" i="137"/>
  <c r="I21" i="137"/>
  <c r="I22" i="137"/>
  <c r="J12" i="136"/>
  <c r="J13" i="136" s="1"/>
  <c r="J14" i="136" s="1"/>
  <c r="J15" i="136" s="1"/>
  <c r="J16" i="136" s="1"/>
  <c r="J17" i="136" s="1"/>
  <c r="J18" i="136" s="1"/>
  <c r="J19" i="136" s="1"/>
  <c r="J20" i="136" s="1"/>
  <c r="J21" i="136" s="1"/>
  <c r="J22" i="136" s="1"/>
  <c r="J11" i="136"/>
  <c r="I11" i="136"/>
  <c r="I12" i="136"/>
  <c r="I13" i="136"/>
  <c r="I14" i="136"/>
  <c r="I15" i="136"/>
  <c r="I16" i="136"/>
  <c r="I17" i="136"/>
  <c r="I18" i="136"/>
  <c r="I19" i="136"/>
  <c r="I20" i="136"/>
  <c r="I21" i="136"/>
  <c r="I22" i="136"/>
  <c r="P8" i="71"/>
  <c r="P9" i="71"/>
  <c r="I13" i="1" l="1"/>
  <c r="J13" i="1"/>
  <c r="K13" i="1"/>
  <c r="H8" i="71"/>
  <c r="H9" i="71"/>
  <c r="I8" i="71"/>
  <c r="G9" i="71"/>
  <c r="I9" i="71"/>
  <c r="G8" i="71"/>
  <c r="L13" i="1" l="1"/>
  <c r="L14" i="1"/>
  <c r="L9" i="1"/>
  <c r="L6" i="1"/>
  <c r="H13" i="1" l="1"/>
  <c r="H14" i="1"/>
  <c r="G14" i="1" s="1"/>
  <c r="H6" i="1"/>
  <c r="H8" i="1"/>
  <c r="G8" i="1" s="1"/>
  <c r="G13" i="1"/>
  <c r="F12" i="71" s="1"/>
  <c r="H7" i="1"/>
  <c r="G7" i="1" s="1"/>
  <c r="H9" i="1"/>
  <c r="G9" i="1" s="1"/>
  <c r="F16" i="71" l="1"/>
  <c r="F15" i="71"/>
  <c r="F18" i="71"/>
  <c r="F17" i="71"/>
  <c r="G6" i="1"/>
  <c r="F13" i="71" s="1"/>
  <c r="F14" i="71" l="1"/>
</calcChain>
</file>

<file path=xl/sharedStrings.xml><?xml version="1.0" encoding="utf-8"?>
<sst xmlns="http://schemas.openxmlformats.org/spreadsheetml/2006/main" count="996" uniqueCount="127">
  <si>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</si>
  <si>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</si>
  <si>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</si>
  <si>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</si>
  <si>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</si>
  <si>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</si>
  <si>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</si>
  <si>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</si>
  <si>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</si>
  <si>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</si>
  <si>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</si>
  <si>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</si>
  <si>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</si>
  <si>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</si>
  <si>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</si>
  <si>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</si>
  <si>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</si>
  <si>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</si>
  <si>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</si>
  <si>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</si>
  <si>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</si>
  <si>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</si>
  <si>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</si>
  <si>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</si>
  <si>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</si>
  <si>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</si>
  <si>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Age Category</t>
  </si>
  <si>
    <t>Club/Team</t>
  </si>
  <si>
    <t>FREESTYLE  ONTARIO</t>
  </si>
  <si>
    <t xml:space="preserve">FREESTYLE ONTARIO </t>
  </si>
  <si>
    <t>M</t>
  </si>
  <si>
    <t>BA</t>
  </si>
  <si>
    <t>SS</t>
  </si>
  <si>
    <t>ONTARIO RANKING POINTS</t>
  </si>
  <si>
    <t>ON POINTS</t>
  </si>
  <si>
    <t>ON</t>
  </si>
  <si>
    <t>PTS 1</t>
  </si>
  <si>
    <t>PTS 2</t>
  </si>
  <si>
    <t>PTS 3</t>
  </si>
  <si>
    <t>TOP 3 PTS</t>
  </si>
  <si>
    <t>Base Point Total  (Tier 5)</t>
  </si>
  <si>
    <t>Nor Am</t>
  </si>
  <si>
    <t>Canada Cup</t>
  </si>
  <si>
    <t>Timber Tour</t>
  </si>
  <si>
    <t>U18</t>
  </si>
  <si>
    <t>2022 ONTARIO RANKINGS</t>
  </si>
  <si>
    <t>Base Point Total  (Tier 3)</t>
  </si>
  <si>
    <t>75th percentile</t>
  </si>
  <si>
    <t>50th percentile</t>
  </si>
  <si>
    <t>25th percentile</t>
  </si>
  <si>
    <t>Base Point Total  (Tier 6)</t>
  </si>
  <si>
    <t>ON TEAM / Agenda Freeski</t>
  </si>
  <si>
    <t>YOB</t>
  </si>
  <si>
    <t>PROV</t>
  </si>
  <si>
    <t>Whiteshorse, YK</t>
  </si>
  <si>
    <t>Dec 3-4</t>
  </si>
  <si>
    <t>Mt. Sima
YK</t>
  </si>
  <si>
    <t>Tier 6 Event Name</t>
  </si>
  <si>
    <t>AUBRY, Ava</t>
  </si>
  <si>
    <t>HOFMANN, Emilia</t>
  </si>
  <si>
    <t>FEMALE</t>
  </si>
  <si>
    <t>F</t>
  </si>
  <si>
    <t>Sun Peaks BC</t>
  </si>
  <si>
    <t>Jan 14-15</t>
  </si>
  <si>
    <t>TT</t>
  </si>
  <si>
    <t>Horseshoe</t>
  </si>
  <si>
    <t>W</t>
  </si>
  <si>
    <t>BECKETT, Cloe</t>
  </si>
  <si>
    <t>RUPNOW, Miley</t>
  </si>
  <si>
    <t>SWEENEY, Neve</t>
  </si>
  <si>
    <t>Athlete</t>
  </si>
  <si>
    <t>Small Field Placeholder 1</t>
  </si>
  <si>
    <t>Small Field Placeholder 3</t>
  </si>
  <si>
    <t>Small Field Placeholder 2</t>
  </si>
  <si>
    <t>* add 3 to formula for placeholder spots</t>
  </si>
  <si>
    <t>Original</t>
  </si>
  <si>
    <t>Proposed</t>
  </si>
  <si>
    <t>Proposed:</t>
  </si>
  <si>
    <t>U14</t>
  </si>
  <si>
    <t>Beaver Valley Ski Club</t>
  </si>
  <si>
    <t>Sun Peaks</t>
  </si>
  <si>
    <t>U16</t>
  </si>
  <si>
    <t>TRIPP, Maggie</t>
  </si>
  <si>
    <t>Beaver Valley</t>
  </si>
  <si>
    <t>Timber tour</t>
  </si>
  <si>
    <t>Groms</t>
  </si>
  <si>
    <t>n/a</t>
  </si>
  <si>
    <t>SCARROTT,Chloe</t>
  </si>
  <si>
    <t>BRODIE,Tessa</t>
  </si>
  <si>
    <t>Craigleith</t>
  </si>
  <si>
    <t>Alpine</t>
  </si>
  <si>
    <t>Freestylerz Festival</t>
  </si>
  <si>
    <t>Calabogie Peaks</t>
  </si>
  <si>
    <t>SS/MO</t>
  </si>
  <si>
    <t>SIMBOLI,Gabriella</t>
  </si>
  <si>
    <t>SIMBOLI,Olivia</t>
  </si>
  <si>
    <t>SIMBOLI,Sophia</t>
  </si>
  <si>
    <t>Camp Fortune</t>
  </si>
  <si>
    <t>Provincial Champs</t>
  </si>
  <si>
    <t>CWG</t>
  </si>
  <si>
    <t>Canada Winter Games</t>
  </si>
  <si>
    <t>Mark Arendz Provincial Ski Park, PEI</t>
  </si>
  <si>
    <t>PEI</t>
  </si>
  <si>
    <t>Provincial Championships</t>
  </si>
  <si>
    <t>Stoneham FIS Nor Am</t>
  </si>
  <si>
    <t>Stoneham, QC</t>
  </si>
  <si>
    <t>Nor AM</t>
  </si>
  <si>
    <t>Stoneham</t>
  </si>
  <si>
    <t>Jr. Candian Championships</t>
  </si>
  <si>
    <t>Winsport, Calgary AB</t>
  </si>
  <si>
    <t>HP</t>
  </si>
  <si>
    <t>JrNats</t>
  </si>
  <si>
    <t>Jr Nats</t>
  </si>
  <si>
    <t>Winsport</t>
  </si>
  <si>
    <t>Mansfield Ski Club / Senders</t>
  </si>
  <si>
    <t>dns</t>
  </si>
  <si>
    <t>DNS</t>
  </si>
  <si>
    <t>(Oct 11, 2023)
FO License
2022-23</t>
  </si>
  <si>
    <t>2024
Age Cat</t>
  </si>
  <si>
    <t>Not renewed</t>
  </si>
  <si>
    <t>ONTARIO TEAM</t>
  </si>
  <si>
    <t>18+</t>
  </si>
  <si>
    <t>2022-23 Ontario Rankings - Park &amp; Pipe FOR 2023-24 CANADA CUP SELECTION</t>
  </si>
  <si>
    <t>ONTARIO TEAM 2022-23</t>
  </si>
  <si>
    <t>33rd percentile</t>
  </si>
  <si>
    <t>FO License
2023-24
Nov 5</t>
  </si>
  <si>
    <t>NO PROVINCIAL FO LICENSE AS OF NOV 24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</si>
</sst>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2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8"/>
      <color rgb="FFFFFFFF"/>
      <name val="Tahoma"/>
      <family val="2"/>
    </font>
    <font>
      <sz val="11"/>
      <color indexed="8"/>
      <name val="Helvetica Neue"/>
      <family val="2"/>
    </font>
    <font>
      <sz val="10"/>
      <color indexed="9"/>
      <name val="Tahoma"/>
      <family val="2"/>
    </font>
    <font>
      <sz val="10"/>
      <color indexed="8"/>
      <name val="Helvetica"/>
      <family val="2"/>
    </font>
    <font>
      <sz val="10"/>
      <name val="Tahoma"/>
      <family val="2"/>
    </font>
    <font>
      <sz val="10"/>
      <color indexed="8"/>
      <name val="Helvetica Neue"/>
      <family val="2"/>
    </font>
    <font>
      <sz val="10"/>
      <color theme="0" tint="-0.499984740745262"/>
      <name val="Tahoma"/>
      <family val="2"/>
    </font>
    <font>
      <sz val="10"/>
      <color theme="0" tint="-0.499984740745262"/>
      <name val="Helvetica"/>
      <family val="2"/>
    </font>
    <font>
      <sz val="10"/>
      <color theme="0" tint="-0.499984740745262"/>
      <name val="Helvetica Neue"/>
      <family val="2"/>
    </font>
    <font>
      <b/>
      <sz val="8"/>
      <color indexed="9"/>
      <name val="Tahoma"/>
      <family val="2"/>
    </font>
    <font>
      <b/>
      <sz val="6"/>
      <color theme="1"/>
      <name val="Tahoma"/>
      <family val="2"/>
    </font>
    <font>
      <b/>
      <sz val="6"/>
      <color indexed="9"/>
      <name val="Tahoma"/>
      <family val="2"/>
    </font>
    <font>
      <b/>
      <sz val="10"/>
      <color theme="0" tint="-0.499984740745262"/>
      <name val="Tahoma"/>
      <family val="2"/>
    </font>
    <font>
      <b/>
      <sz val="10"/>
      <name val="Tahoma"/>
      <family val="2"/>
    </font>
    <font>
      <b/>
      <sz val="8"/>
      <color rgb="FF00B050"/>
      <name val="Tahoma"/>
      <family val="2"/>
    </font>
    <font>
      <b/>
      <sz val="8"/>
      <color rgb="FF0070C0"/>
      <name val="Tahoma"/>
      <family val="2"/>
    </font>
    <font>
      <b/>
      <sz val="8"/>
      <color rgb="FF7030A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rgb="FF00B0F0"/>
      <name val="Tahoma"/>
      <family val="2"/>
    </font>
    <font>
      <b/>
      <sz val="8"/>
      <color rgb="FF00B0F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4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</cellStyleXfs>
  <cellXfs count="240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1" fontId="10" fillId="0" borderId="0" xfId="0" applyNumberFormat="1" applyFont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right"/>
    </xf>
    <xf numFmtId="0" fontId="13" fillId="9" borderId="0" xfId="0" applyFont="1" applyFill="1" applyAlignment="1"/>
    <xf numFmtId="1" fontId="2" fillId="4" borderId="0" xfId="0" applyNumberFormat="1" applyFont="1" applyFill="1" applyAlignment="1"/>
    <xf numFmtId="0" fontId="13" fillId="10" borderId="0" xfId="0" applyFont="1" applyFill="1" applyBorder="1" applyAlignment="1"/>
    <xf numFmtId="2" fontId="8" fillId="3" borderId="9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3" fillId="9" borderId="15" xfId="0" applyFont="1" applyFill="1" applyBorder="1" applyAlignment="1"/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right"/>
    </xf>
    <xf numFmtId="1" fontId="8" fillId="0" borderId="15" xfId="0" applyNumberFormat="1" applyFont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6" fontId="6" fillId="0" borderId="15" xfId="0" applyNumberFormat="1" applyFont="1" applyBorder="1" applyAlignment="1">
      <alignment horizontal="center"/>
    </xf>
    <xf numFmtId="1" fontId="2" fillId="10" borderId="15" xfId="0" applyNumberFormat="1" applyFont="1" applyFill="1" applyBorder="1" applyAlignment="1"/>
    <xf numFmtId="0" fontId="13" fillId="10" borderId="15" xfId="0" applyFont="1" applyFill="1" applyBorder="1" applyAlignment="1"/>
    <xf numFmtId="164" fontId="3" fillId="0" borderId="7" xfId="0" applyNumberFormat="1" applyFont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14" fontId="3" fillId="3" borderId="10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16" fillId="8" borderId="15" xfId="0" applyNumberFormat="1" applyFont="1" applyFill="1" applyBorder="1" applyAlignment="1">
      <alignment horizontal="right"/>
    </xf>
    <xf numFmtId="1" fontId="17" fillId="8" borderId="15" xfId="0" applyNumberFormat="1" applyFont="1" applyFill="1" applyBorder="1" applyAlignment="1">
      <alignment horizontal="right"/>
    </xf>
    <xf numFmtId="1" fontId="18" fillId="8" borderId="15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left"/>
    </xf>
    <xf numFmtId="1" fontId="0" fillId="0" borderId="0" xfId="0" applyNumberFormat="1" applyAlignment="1"/>
    <xf numFmtId="1" fontId="0" fillId="0" borderId="0" xfId="0" applyNumberFormat="1" applyFill="1" applyAlignment="1"/>
    <xf numFmtId="1" fontId="19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7" fillId="4" borderId="3" xfId="0" applyNumberFormat="1" applyFont="1" applyFill="1" applyBorder="1" applyAlignment="1">
      <alignment horizontal="center" wrapText="1"/>
    </xf>
    <xf numFmtId="1" fontId="2" fillId="10" borderId="15" xfId="0" applyNumberFormat="1" applyFont="1" applyFill="1" applyBorder="1" applyAlignment="1">
      <alignment horizontal="center"/>
    </xf>
    <xf numFmtId="1" fontId="21" fillId="6" borderId="8" xfId="0" applyNumberFormat="1" applyFont="1" applyFill="1" applyBorder="1" applyAlignment="1">
      <alignment horizontal="center" wrapText="1"/>
    </xf>
    <xf numFmtId="1" fontId="15" fillId="11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0" fillId="0" borderId="0" xfId="0" applyFill="1" applyAlignment="1"/>
    <xf numFmtId="2" fontId="14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22" fillId="0" borderId="0" xfId="0" applyFont="1" applyAlignment="1"/>
    <xf numFmtId="164" fontId="15" fillId="0" borderId="15" xfId="0" applyNumberFormat="1" applyFont="1" applyFill="1" applyBorder="1" applyAlignment="1">
      <alignment horizontal="left"/>
    </xf>
    <xf numFmtId="0" fontId="14" fillId="12" borderId="15" xfId="0" applyFont="1" applyFill="1" applyBorder="1" applyAlignment="1">
      <alignment horizontal="center" vertical="center" wrapText="1"/>
    </xf>
    <xf numFmtId="2" fontId="14" fillId="12" borderId="15" xfId="0" applyNumberFormat="1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right"/>
    </xf>
    <xf numFmtId="1" fontId="15" fillId="12" borderId="15" xfId="0" applyNumberFormat="1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0" fontId="22" fillId="0" borderId="0" xfId="0" applyFont="1" applyFill="1" applyAlignment="1"/>
    <xf numFmtId="1" fontId="15" fillId="0" borderId="15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3" fillId="3" borderId="0" xfId="1193" applyFont="1" applyFill="1" applyAlignment="1">
      <alignment horizontal="left"/>
    </xf>
    <xf numFmtId="0" fontId="3" fillId="3" borderId="0" xfId="1193" applyFont="1" applyFill="1" applyAlignment="1">
      <alignment horizontal="center"/>
    </xf>
    <xf numFmtId="0" fontId="8" fillId="0" borderId="0" xfId="1193" applyFont="1" applyAlignment="1">
      <alignment horizontal="center"/>
    </xf>
    <xf numFmtId="0" fontId="22" fillId="0" borderId="0" xfId="1193" applyAlignment="1"/>
    <xf numFmtId="1" fontId="3" fillId="3" borderId="0" xfId="1193" applyNumberFormat="1" applyFont="1" applyFill="1" applyAlignment="1">
      <alignment horizontal="center"/>
    </xf>
    <xf numFmtId="1" fontId="3" fillId="3" borderId="0" xfId="1193" applyNumberFormat="1" applyFont="1" applyFill="1" applyAlignment="1">
      <alignment horizontal="left"/>
    </xf>
    <xf numFmtId="0" fontId="3" fillId="3" borderId="8" xfId="1193" applyFont="1" applyFill="1" applyBorder="1" applyAlignment="1">
      <alignment horizontal="left"/>
    </xf>
    <xf numFmtId="16" fontId="6" fillId="0" borderId="15" xfId="1193" applyNumberFormat="1" applyFont="1" applyBorder="1" applyAlignment="1">
      <alignment horizontal="center"/>
    </xf>
    <xf numFmtId="14" fontId="3" fillId="3" borderId="8" xfId="1193" applyNumberFormat="1" applyFont="1" applyFill="1" applyBorder="1" applyAlignment="1">
      <alignment horizontal="center"/>
    </xf>
    <xf numFmtId="1" fontId="10" fillId="0" borderId="0" xfId="1193" applyNumberFormat="1" applyFont="1" applyAlignment="1">
      <alignment horizontal="left"/>
    </xf>
    <xf numFmtId="1" fontId="8" fillId="0" borderId="15" xfId="1193" applyNumberFormat="1" applyFont="1" applyBorder="1" applyAlignment="1">
      <alignment horizontal="center"/>
    </xf>
    <xf numFmtId="49" fontId="8" fillId="6" borderId="2" xfId="1193" applyNumberFormat="1" applyFont="1" applyFill="1" applyBorder="1" applyAlignment="1">
      <alignment horizontal="center" wrapText="1"/>
    </xf>
    <xf numFmtId="0" fontId="3" fillId="3" borderId="13" xfId="1193" applyFont="1" applyFill="1" applyBorder="1" applyAlignment="1">
      <alignment horizontal="center"/>
    </xf>
    <xf numFmtId="9" fontId="8" fillId="6" borderId="4" xfId="1193" applyNumberFormat="1" applyFont="1" applyFill="1" applyBorder="1" applyAlignment="1">
      <alignment horizontal="center"/>
    </xf>
    <xf numFmtId="9" fontId="8" fillId="6" borderId="0" xfId="1193" applyNumberFormat="1" applyFont="1" applyFill="1" applyAlignment="1">
      <alignment horizontal="center"/>
    </xf>
    <xf numFmtId="0" fontId="3" fillId="0" borderId="5" xfId="1193" applyFont="1" applyBorder="1" applyAlignment="1">
      <alignment horizontal="center"/>
    </xf>
    <xf numFmtId="0" fontId="3" fillId="6" borderId="5" xfId="1193" applyFont="1" applyFill="1" applyBorder="1" applyAlignment="1">
      <alignment horizontal="center"/>
    </xf>
    <xf numFmtId="2" fontId="8" fillId="6" borderId="6" xfId="1193" applyNumberFormat="1" applyFont="1" applyFill="1" applyBorder="1" applyAlignment="1">
      <alignment horizontal="center"/>
    </xf>
    <xf numFmtId="2" fontId="8" fillId="6" borderId="8" xfId="1193" applyNumberFormat="1" applyFont="1" applyFill="1" applyBorder="1" applyAlignment="1">
      <alignment horizontal="center"/>
    </xf>
    <xf numFmtId="0" fontId="3" fillId="0" borderId="7" xfId="1193" applyFont="1" applyBorder="1" applyAlignment="1">
      <alignment horizontal="center"/>
    </xf>
    <xf numFmtId="1" fontId="8" fillId="6" borderId="12" xfId="1193" applyNumberFormat="1" applyFont="1" applyFill="1" applyBorder="1" applyAlignment="1">
      <alignment horizontal="center"/>
    </xf>
    <xf numFmtId="1" fontId="8" fillId="6" borderId="7" xfId="1193" applyNumberFormat="1" applyFont="1" applyFill="1" applyBorder="1" applyAlignment="1">
      <alignment horizontal="center"/>
    </xf>
    <xf numFmtId="49" fontId="8" fillId="6" borderId="7" xfId="1193" applyNumberFormat="1" applyFont="1" applyFill="1" applyBorder="1" applyAlignment="1">
      <alignment horizontal="center" wrapText="1"/>
    </xf>
    <xf numFmtId="1" fontId="3" fillId="6" borderId="7" xfId="1193" applyNumberFormat="1" applyFont="1" applyFill="1" applyBorder="1" applyAlignment="1">
      <alignment horizontal="center"/>
    </xf>
    <xf numFmtId="1" fontId="2" fillId="10" borderId="15" xfId="1193" applyNumberFormat="1" applyFont="1" applyFill="1" applyBorder="1" applyAlignment="1">
      <alignment horizontal="left"/>
    </xf>
    <xf numFmtId="2" fontId="8" fillId="3" borderId="15" xfId="1193" applyNumberFormat="1" applyFont="1" applyFill="1" applyBorder="1" applyAlignment="1">
      <alignment horizontal="center"/>
    </xf>
    <xf numFmtId="2" fontId="8" fillId="7" borderId="15" xfId="1193" applyNumberFormat="1" applyFont="1" applyFill="1" applyBorder="1" applyAlignment="1">
      <alignment horizontal="center"/>
    </xf>
    <xf numFmtId="0" fontId="8" fillId="0" borderId="15" xfId="1193" applyFont="1" applyBorder="1" applyAlignment="1">
      <alignment horizontal="center"/>
    </xf>
    <xf numFmtId="2" fontId="0" fillId="0" borderId="0" xfId="0" applyNumberFormat="1" applyAlignment="1"/>
    <xf numFmtId="0" fontId="22" fillId="0" borderId="0" xfId="0" applyFont="1" applyFill="1" applyBorder="1" applyAlignment="1"/>
    <xf numFmtId="0" fontId="13" fillId="0" borderId="0" xfId="0" applyFont="1" applyFill="1" applyBorder="1" applyAlignment="1"/>
    <xf numFmtId="2" fontId="0" fillId="0" borderId="0" xfId="0" applyNumberFormat="1" applyFill="1" applyBorder="1" applyAlignment="1"/>
    <xf numFmtId="0" fontId="14" fillId="0" borderId="13" xfId="0" applyFont="1" applyFill="1" applyBorder="1" applyAlignment="1">
      <alignment horizontal="center"/>
    </xf>
    <xf numFmtId="1" fontId="8" fillId="7" borderId="15" xfId="0" applyNumberFormat="1" applyFont="1" applyFill="1" applyBorder="1" applyAlignment="1">
      <alignment horizontal="center"/>
    </xf>
    <xf numFmtId="1" fontId="23" fillId="10" borderId="15" xfId="0" applyNumberFormat="1" applyFont="1" applyFill="1" applyBorder="1" applyAlignment="1"/>
    <xf numFmtId="1" fontId="23" fillId="10" borderId="15" xfId="0" applyNumberFormat="1" applyFont="1" applyFill="1" applyBorder="1" applyAlignment="1">
      <alignment horizontal="center"/>
    </xf>
    <xf numFmtId="0" fontId="24" fillId="10" borderId="15" xfId="0" applyFont="1" applyFill="1" applyBorder="1" applyAlignment="1"/>
    <xf numFmtId="1" fontId="23" fillId="10" borderId="9" xfId="0" applyNumberFormat="1" applyFont="1" applyFill="1" applyBorder="1" applyAlignment="1"/>
    <xf numFmtId="1" fontId="23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1" fontId="25" fillId="0" borderId="0" xfId="0" applyNumberFormat="1" applyFont="1" applyFill="1" applyAlignment="1"/>
    <xf numFmtId="0" fontId="26" fillId="0" borderId="0" xfId="0" applyFont="1" applyAlignment="1"/>
    <xf numFmtId="1" fontId="27" fillId="0" borderId="15" xfId="0" applyNumberFormat="1" applyFont="1" applyFill="1" applyBorder="1" applyAlignment="1"/>
    <xf numFmtId="1" fontId="27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/>
    <xf numFmtId="1" fontId="27" fillId="0" borderId="9" xfId="0" applyNumberFormat="1" applyFont="1" applyFill="1" applyBorder="1" applyAlignment="1"/>
    <xf numFmtId="1" fontId="27" fillId="0" borderId="9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/>
    <xf numFmtId="0" fontId="29" fillId="0" borderId="0" xfId="0" applyFont="1" applyFill="1" applyAlignment="1"/>
    <xf numFmtId="1" fontId="30" fillId="0" borderId="15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16" fontId="32" fillId="0" borderId="15" xfId="0" applyNumberFormat="1" applyFont="1" applyBorder="1" applyAlignment="1">
      <alignment horizontal="center"/>
    </xf>
    <xf numFmtId="1" fontId="33" fillId="0" borderId="9" xfId="0" applyNumberFormat="1" applyFont="1" applyFill="1" applyBorder="1" applyAlignment="1">
      <alignment horizontal="center"/>
    </xf>
    <xf numFmtId="1" fontId="34" fillId="0" borderId="9" xfId="0" applyNumberFormat="1" applyFont="1" applyFill="1" applyBorder="1" applyAlignment="1">
      <alignment horizontal="center"/>
    </xf>
    <xf numFmtId="0" fontId="14" fillId="0" borderId="0" xfId="0" applyFont="1" applyAlignment="1"/>
    <xf numFmtId="0" fontId="39" fillId="0" borderId="0" xfId="0" applyFont="1" applyAlignment="1"/>
    <xf numFmtId="1" fontId="2" fillId="12" borderId="15" xfId="0" applyNumberFormat="1" applyFont="1" applyFill="1" applyBorder="1" applyAlignment="1">
      <alignment horizontal="center"/>
    </xf>
    <xf numFmtId="0" fontId="20" fillId="12" borderId="15" xfId="0" applyFont="1" applyFill="1" applyBorder="1" applyAlignment="1">
      <alignment horizontal="center" wrapText="1"/>
    </xf>
    <xf numFmtId="0" fontId="6" fillId="12" borderId="15" xfId="0" applyFont="1" applyFill="1" applyBorder="1" applyAlignment="1">
      <alignment horizontal="center" wrapText="1"/>
    </xf>
    <xf numFmtId="16" fontId="6" fillId="12" borderId="15" xfId="0" applyNumberFormat="1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1" fontId="2" fillId="12" borderId="9" xfId="0" applyNumberFormat="1" applyFont="1" applyFill="1" applyBorder="1" applyAlignment="1">
      <alignment horizontal="right"/>
    </xf>
    <xf numFmtId="1" fontId="16" fillId="12" borderId="15" xfId="0" applyNumberFormat="1" applyFont="1" applyFill="1" applyBorder="1" applyAlignment="1">
      <alignment horizontal="right"/>
    </xf>
    <xf numFmtId="1" fontId="18" fillId="12" borderId="15" xfId="0" applyNumberFormat="1" applyFont="1" applyFill="1" applyBorder="1" applyAlignment="1">
      <alignment horizontal="right"/>
    </xf>
    <xf numFmtId="0" fontId="4" fillId="12" borderId="0" xfId="0" applyFont="1" applyFill="1" applyAlignment="1"/>
    <xf numFmtId="1" fontId="3" fillId="12" borderId="9" xfId="0" applyNumberFormat="1" applyFont="1" applyFill="1" applyBorder="1" applyAlignment="1">
      <alignment horizontal="right"/>
    </xf>
    <xf numFmtId="1" fontId="30" fillId="13" borderId="15" xfId="0" applyNumberFormat="1" applyFont="1" applyFill="1" applyBorder="1" applyAlignment="1">
      <alignment horizontal="center"/>
    </xf>
    <xf numFmtId="0" fontId="31" fillId="13" borderId="15" xfId="0" applyFont="1" applyFill="1" applyBorder="1" applyAlignment="1">
      <alignment horizontal="center" wrapText="1"/>
    </xf>
    <xf numFmtId="0" fontId="32" fillId="13" borderId="15" xfId="0" applyFont="1" applyFill="1" applyBorder="1" applyAlignment="1">
      <alignment horizontal="center" wrapText="1"/>
    </xf>
    <xf numFmtId="16" fontId="32" fillId="13" borderId="15" xfId="0" applyNumberFormat="1" applyFont="1" applyFill="1" applyBorder="1" applyAlignment="1">
      <alignment horizontal="center"/>
    </xf>
    <xf numFmtId="0" fontId="30" fillId="13" borderId="7" xfId="0" applyFont="1" applyFill="1" applyBorder="1" applyAlignment="1">
      <alignment horizontal="center"/>
    </xf>
    <xf numFmtId="1" fontId="30" fillId="13" borderId="9" xfId="0" applyNumberFormat="1" applyFont="1" applyFill="1" applyBorder="1" applyAlignment="1">
      <alignment horizontal="right"/>
    </xf>
    <xf numFmtId="1" fontId="35" fillId="13" borderId="15" xfId="0" applyNumberFormat="1" applyFont="1" applyFill="1" applyBorder="1" applyAlignment="1">
      <alignment horizontal="right"/>
    </xf>
    <xf numFmtId="1" fontId="36" fillId="13" borderId="15" xfId="0" applyNumberFormat="1" applyFont="1" applyFill="1" applyBorder="1" applyAlignment="1">
      <alignment horizontal="right"/>
    </xf>
    <xf numFmtId="1" fontId="37" fillId="13" borderId="15" xfId="0" applyNumberFormat="1" applyFont="1" applyFill="1" applyBorder="1" applyAlignment="1">
      <alignment horizontal="right"/>
    </xf>
    <xf numFmtId="1" fontId="38" fillId="13" borderId="9" xfId="0" applyNumberFormat="1" applyFont="1" applyFill="1" applyBorder="1" applyAlignment="1">
      <alignment horizontal="right"/>
    </xf>
    <xf numFmtId="1" fontId="40" fillId="4" borderId="6" xfId="0" applyNumberFormat="1" applyFont="1" applyFill="1" applyBorder="1" applyAlignment="1"/>
    <xf numFmtId="1" fontId="40" fillId="4" borderId="12" xfId="0" applyNumberFormat="1" applyFont="1" applyFill="1" applyBorder="1" applyAlignment="1"/>
    <xf numFmtId="1" fontId="40" fillId="8" borderId="15" xfId="0" applyNumberFormat="1" applyFont="1" applyFill="1" applyBorder="1" applyAlignment="1">
      <alignment horizontal="right"/>
    </xf>
    <xf numFmtId="1" fontId="40" fillId="4" borderId="8" xfId="0" applyNumberFormat="1" applyFont="1" applyFill="1" applyBorder="1" applyAlignment="1"/>
    <xf numFmtId="1" fontId="41" fillId="13" borderId="15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1" fontId="17" fillId="4" borderId="6" xfId="0" applyNumberFormat="1" applyFont="1" applyFill="1" applyBorder="1" applyAlignment="1"/>
    <xf numFmtId="1" fontId="17" fillId="4" borderId="12" xfId="0" applyNumberFormat="1" applyFont="1" applyFill="1" applyBorder="1" applyAlignment="1"/>
    <xf numFmtId="1" fontId="17" fillId="4" borderId="8" xfId="0" applyNumberFormat="1" applyFont="1" applyFill="1" applyBorder="1" applyAlignment="1"/>
    <xf numFmtId="0" fontId="17" fillId="0" borderId="0" xfId="0" applyFont="1" applyAlignment="1">
      <alignment horizontal="right"/>
    </xf>
    <xf numFmtId="1" fontId="36" fillId="14" borderId="15" xfId="0" applyNumberFormat="1" applyFont="1" applyFill="1" applyBorder="1" applyAlignment="1">
      <alignment horizontal="right"/>
    </xf>
    <xf numFmtId="1" fontId="40" fillId="14" borderId="15" xfId="0" applyNumberFormat="1" applyFont="1" applyFill="1" applyBorder="1" applyAlignment="1">
      <alignment horizontal="right"/>
    </xf>
    <xf numFmtId="1" fontId="38" fillId="15" borderId="9" xfId="0" applyNumberFormat="1" applyFont="1" applyFill="1" applyBorder="1" applyAlignment="1">
      <alignment horizontal="right"/>
    </xf>
    <xf numFmtId="1" fontId="23" fillId="15" borderId="15" xfId="0" applyNumberFormat="1" applyFont="1" applyFill="1" applyBorder="1" applyAlignment="1"/>
    <xf numFmtId="1" fontId="23" fillId="15" borderId="15" xfId="0" applyNumberFormat="1" applyFont="1" applyFill="1" applyBorder="1" applyAlignment="1">
      <alignment horizontal="center"/>
    </xf>
    <xf numFmtId="0" fontId="24" fillId="15" borderId="15" xfId="0" applyFont="1" applyFill="1" applyBorder="1" applyAlignment="1"/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1" fontId="7" fillId="4" borderId="3" xfId="0" applyNumberFormat="1" applyFont="1" applyFill="1" applyBorder="1" applyAlignment="1">
      <alignment horizontal="center" wrapText="1"/>
    </xf>
    <xf numFmtId="1" fontId="7" fillId="4" borderId="8" xfId="0" applyNumberFormat="1" applyFont="1" applyFill="1" applyBorder="1" applyAlignment="1">
      <alignment horizontal="center" wrapText="1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 wrapText="1"/>
    </xf>
    <xf numFmtId="1" fontId="3" fillId="4" borderId="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1193" applyFont="1" applyFill="1" applyAlignment="1">
      <alignment horizontal="left"/>
    </xf>
    <xf numFmtId="0" fontId="3" fillId="3" borderId="0" xfId="1193" applyFont="1" applyFill="1" applyAlignment="1">
      <alignment horizontal="center"/>
    </xf>
  </cellXfs>
  <cellStyles count="11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  <cellStyle name="Normal 2" xfId="1193" xr:uid="{AF3CB367-9277-EE40-BD03-21E2E932ED5C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7D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showGridLines="0" tabSelected="1" zoomScaleNormal="120" workbookViewId="0">
      <selection activeCell="E18" sqref="E18"/>
    </sheetView>
  </sheetViews>
  <sheetFormatPr baseColWidth="10" defaultColWidth="17.6640625" defaultRowHeight="20" customHeight="1" x14ac:dyDescent="0.15"/>
  <cols>
    <col min="1" max="1" width="24.1640625" customWidth="1"/>
    <col min="2" max="2" width="8" style="82" customWidth="1"/>
    <col min="3" max="3" width="11.1640625" style="82" customWidth="1"/>
    <col min="4" max="4" width="8" style="82" customWidth="1"/>
    <col min="5" max="5" width="19.33203125" customWidth="1"/>
    <col min="6" max="6" width="0.83203125" hidden="1" customWidth="1"/>
    <col min="7" max="7" width="5.1640625" bestFit="1" customWidth="1"/>
    <col min="8" max="8" width="5.83203125" customWidth="1"/>
    <col min="9" max="11" width="5.6640625" customWidth="1"/>
    <col min="12" max="12" width="7.1640625" customWidth="1"/>
    <col min="13" max="13" width="5.1640625" hidden="1" customWidth="1"/>
    <col min="14" max="17" width="5.6640625" style="189" customWidth="1"/>
    <col min="18" max="19" width="5.6640625" customWidth="1"/>
    <col min="20" max="21" width="5.6640625" style="189" customWidth="1"/>
    <col min="22" max="25" width="5.6640625" customWidth="1"/>
    <col min="26" max="28" width="5.83203125" customWidth="1"/>
    <col min="29" max="31" width="5.83203125" style="189" customWidth="1"/>
  </cols>
  <sheetData>
    <row r="1" spans="1:31" ht="33.75" customHeight="1" x14ac:dyDescent="0.15">
      <c r="A1" s="1" t="s">
        <v>122</v>
      </c>
      <c r="B1" s="106"/>
      <c r="C1" s="106"/>
      <c r="D1" s="106"/>
      <c r="E1" s="1"/>
      <c r="F1" s="1"/>
      <c r="G1" s="1"/>
      <c r="H1" s="19" t="s">
        <v>28</v>
      </c>
      <c r="I1" s="1"/>
      <c r="J1" s="1"/>
      <c r="K1" s="1"/>
      <c r="L1" s="1"/>
      <c r="M1" s="1"/>
      <c r="N1" s="183">
        <v>2022</v>
      </c>
      <c r="O1" s="183">
        <v>2022</v>
      </c>
      <c r="P1" s="183">
        <v>2022</v>
      </c>
      <c r="Q1" s="183">
        <v>2022</v>
      </c>
      <c r="R1" s="83">
        <v>2022</v>
      </c>
      <c r="S1" s="83">
        <v>2022</v>
      </c>
      <c r="T1" s="183">
        <v>2022</v>
      </c>
      <c r="U1" s="183">
        <v>2022</v>
      </c>
      <c r="V1" s="83">
        <v>2023</v>
      </c>
      <c r="W1" s="83">
        <v>2023</v>
      </c>
      <c r="X1" s="83">
        <v>2023</v>
      </c>
      <c r="Y1" s="83">
        <v>2023</v>
      </c>
      <c r="Z1" s="83">
        <v>2023</v>
      </c>
      <c r="AA1" s="83">
        <v>2023</v>
      </c>
      <c r="AB1" s="83">
        <v>2023</v>
      </c>
      <c r="AC1" s="183">
        <v>2023</v>
      </c>
      <c r="AD1" s="183">
        <v>2023</v>
      </c>
      <c r="AE1" s="183">
        <v>2023</v>
      </c>
    </row>
    <row r="2" spans="1:31" ht="38" customHeight="1" x14ac:dyDescent="0.15">
      <c r="A2" s="2"/>
      <c r="B2" s="107"/>
      <c r="C2" s="107"/>
      <c r="D2" s="107"/>
      <c r="E2" s="2"/>
      <c r="F2" s="2"/>
      <c r="G2" s="2"/>
      <c r="H2" s="2"/>
      <c r="I2" s="2"/>
      <c r="J2" s="2"/>
      <c r="K2" s="2"/>
      <c r="L2" s="2"/>
      <c r="M2" s="3" t="s">
        <v>20</v>
      </c>
      <c r="N2" s="184" t="s">
        <v>42</v>
      </c>
      <c r="O2" s="184" t="s">
        <v>42</v>
      </c>
      <c r="P2" s="184" t="s">
        <v>42</v>
      </c>
      <c r="Q2" s="184" t="s">
        <v>42</v>
      </c>
      <c r="R2" s="92" t="s">
        <v>43</v>
      </c>
      <c r="S2" s="92" t="s">
        <v>43</v>
      </c>
      <c r="T2" s="184" t="s">
        <v>42</v>
      </c>
      <c r="U2" s="184" t="s">
        <v>42</v>
      </c>
      <c r="V2" s="92" t="s">
        <v>84</v>
      </c>
      <c r="W2" s="92" t="s">
        <v>84</v>
      </c>
      <c r="X2" s="92" t="s">
        <v>99</v>
      </c>
      <c r="Y2" s="92" t="s">
        <v>99</v>
      </c>
      <c r="Z2" s="92" t="s">
        <v>98</v>
      </c>
      <c r="AA2" s="92" t="s">
        <v>98</v>
      </c>
      <c r="AB2" s="92" t="s">
        <v>41</v>
      </c>
      <c r="AC2" s="184" t="s">
        <v>112</v>
      </c>
      <c r="AD2" s="184" t="s">
        <v>112</v>
      </c>
      <c r="AE2" s="184" t="s">
        <v>112</v>
      </c>
    </row>
    <row r="3" spans="1:31" ht="36" customHeight="1" x14ac:dyDescent="0.15">
      <c r="A3" s="20" t="s">
        <v>25</v>
      </c>
      <c r="B3" s="108" t="s">
        <v>60</v>
      </c>
      <c r="C3" s="108"/>
      <c r="D3" s="108"/>
      <c r="E3" s="21"/>
      <c r="F3" s="22"/>
      <c r="G3" s="23"/>
      <c r="H3" s="227" t="s">
        <v>45</v>
      </c>
      <c r="I3" s="227"/>
      <c r="J3" s="227"/>
      <c r="K3" s="227"/>
      <c r="L3" s="228"/>
      <c r="M3" s="3" t="s">
        <v>21</v>
      </c>
      <c r="N3" s="185" t="s">
        <v>56</v>
      </c>
      <c r="O3" s="185" t="s">
        <v>56</v>
      </c>
      <c r="P3" s="185" t="s">
        <v>62</v>
      </c>
      <c r="Q3" s="185" t="s">
        <v>62</v>
      </c>
      <c r="R3" s="74" t="s">
        <v>65</v>
      </c>
      <c r="S3" s="74" t="s">
        <v>65</v>
      </c>
      <c r="T3" s="185" t="s">
        <v>65</v>
      </c>
      <c r="U3" s="185" t="s">
        <v>65</v>
      </c>
      <c r="V3" s="74" t="s">
        <v>83</v>
      </c>
      <c r="W3" s="74" t="s">
        <v>83</v>
      </c>
      <c r="X3" s="74" t="s">
        <v>102</v>
      </c>
      <c r="Y3" s="74" t="s">
        <v>102</v>
      </c>
      <c r="Z3" s="74" t="s">
        <v>97</v>
      </c>
      <c r="AA3" s="74" t="s">
        <v>97</v>
      </c>
      <c r="AB3" s="74" t="s">
        <v>107</v>
      </c>
      <c r="AC3" s="185" t="s">
        <v>113</v>
      </c>
      <c r="AD3" s="185" t="s">
        <v>113</v>
      </c>
      <c r="AE3" s="185" t="s">
        <v>113</v>
      </c>
    </row>
    <row r="4" spans="1:31" ht="31" customHeight="1" x14ac:dyDescent="0.15">
      <c r="A4" s="4"/>
      <c r="B4" s="104"/>
      <c r="C4" s="229" t="s">
        <v>117</v>
      </c>
      <c r="D4" s="104"/>
      <c r="E4" s="5"/>
      <c r="F4" s="6"/>
      <c r="G4" s="7" t="s">
        <v>35</v>
      </c>
      <c r="H4" s="8" t="s">
        <v>3</v>
      </c>
      <c r="I4" s="9" t="s">
        <v>12</v>
      </c>
      <c r="J4" s="10" t="s">
        <v>12</v>
      </c>
      <c r="K4" s="11" t="s">
        <v>12</v>
      </c>
      <c r="L4" s="12" t="s">
        <v>5</v>
      </c>
      <c r="M4" s="13" t="s">
        <v>22</v>
      </c>
      <c r="N4" s="186">
        <v>43435</v>
      </c>
      <c r="O4" s="186" t="s">
        <v>55</v>
      </c>
      <c r="P4" s="186">
        <v>43477</v>
      </c>
      <c r="Q4" s="186" t="s">
        <v>63</v>
      </c>
      <c r="R4" s="75">
        <v>43478</v>
      </c>
      <c r="S4" s="75">
        <v>43479</v>
      </c>
      <c r="T4" s="186">
        <v>43485</v>
      </c>
      <c r="U4" s="186">
        <v>43486</v>
      </c>
      <c r="V4" s="75">
        <v>43499</v>
      </c>
      <c r="W4" s="75">
        <v>43500</v>
      </c>
      <c r="X4" s="75">
        <v>43517</v>
      </c>
      <c r="Y4" s="75">
        <v>43516</v>
      </c>
      <c r="Z4" s="75">
        <v>43520</v>
      </c>
      <c r="AA4" s="75">
        <v>43521</v>
      </c>
      <c r="AB4" s="75">
        <v>43548</v>
      </c>
      <c r="AC4" s="186">
        <v>43554</v>
      </c>
      <c r="AD4" s="186">
        <v>43555</v>
      </c>
      <c r="AE4" s="186">
        <v>43556</v>
      </c>
    </row>
    <row r="5" spans="1:31" ht="24" customHeight="1" x14ac:dyDescent="0.15">
      <c r="A5" s="14" t="s">
        <v>27</v>
      </c>
      <c r="B5" s="105" t="s">
        <v>52</v>
      </c>
      <c r="C5" s="230"/>
      <c r="D5" s="110" t="s">
        <v>118</v>
      </c>
      <c r="E5" s="15" t="s">
        <v>6</v>
      </c>
      <c r="F5" s="16"/>
      <c r="G5" s="7" t="s">
        <v>3</v>
      </c>
      <c r="H5" s="17" t="s">
        <v>18</v>
      </c>
      <c r="I5" s="18" t="s">
        <v>36</v>
      </c>
      <c r="J5" s="10" t="s">
        <v>37</v>
      </c>
      <c r="K5" s="10" t="s">
        <v>38</v>
      </c>
      <c r="L5" s="12" t="s">
        <v>39</v>
      </c>
      <c r="M5" s="13" t="s">
        <v>23</v>
      </c>
      <c r="N5" s="186" t="s">
        <v>31</v>
      </c>
      <c r="O5" s="186" t="s">
        <v>32</v>
      </c>
      <c r="P5" s="186" t="s">
        <v>31</v>
      </c>
      <c r="Q5" s="186" t="s">
        <v>32</v>
      </c>
      <c r="R5" s="75" t="s">
        <v>32</v>
      </c>
      <c r="S5" s="75" t="s">
        <v>32</v>
      </c>
      <c r="T5" s="186" t="s">
        <v>32</v>
      </c>
      <c r="U5" s="186" t="s">
        <v>31</v>
      </c>
      <c r="V5" s="75" t="s">
        <v>32</v>
      </c>
      <c r="W5" s="75" t="s">
        <v>32</v>
      </c>
      <c r="X5" s="75" t="s">
        <v>32</v>
      </c>
      <c r="Y5" s="75" t="s">
        <v>31</v>
      </c>
      <c r="Z5" s="75" t="s">
        <v>32</v>
      </c>
      <c r="AA5" s="75" t="s">
        <v>31</v>
      </c>
      <c r="AB5" s="75" t="s">
        <v>32</v>
      </c>
      <c r="AC5" s="186" t="s">
        <v>110</v>
      </c>
      <c r="AD5" s="186" t="s">
        <v>32</v>
      </c>
      <c r="AE5" s="186" t="s">
        <v>31</v>
      </c>
    </row>
    <row r="6" spans="1:31" s="175" customFormat="1" ht="22" customHeight="1" x14ac:dyDescent="0.15">
      <c r="A6" s="168" t="s">
        <v>120</v>
      </c>
      <c r="B6" s="169">
        <v>2003</v>
      </c>
      <c r="C6" s="169" t="s">
        <v>53</v>
      </c>
      <c r="D6" s="169" t="s">
        <v>121</v>
      </c>
      <c r="E6" s="170" t="s">
        <v>59</v>
      </c>
      <c r="F6" s="171"/>
      <c r="G6" s="171">
        <f t="shared" ref="G6:G9" si="0">H6</f>
        <v>1</v>
      </c>
      <c r="H6" s="172">
        <f>RANK(L6,$L$6:$M$9,0)</f>
        <v>1</v>
      </c>
      <c r="I6" s="173">
        <f t="shared" ref="I6:I9" si="1">LARGE(($N6:$AH6),1)</f>
        <v>383</v>
      </c>
      <c r="J6" s="173">
        <f t="shared" ref="J6:J9" si="2">LARGE(($N6:$AH6),2)</f>
        <v>368</v>
      </c>
      <c r="K6" s="173">
        <f t="shared" ref="K6:K9" si="3">LARGE(($N6:$AH6),3)</f>
        <v>343</v>
      </c>
      <c r="L6" s="173">
        <f t="shared" ref="L6:L9" si="4">SUM(I6+J6+K6)</f>
        <v>1094</v>
      </c>
      <c r="M6" s="174"/>
      <c r="N6" s="188">
        <f>IF(ISNA(VLOOKUP($E6,'CC Yukon BA'!$A$17:$E$991,5,FALSE))=TRUE,"0",VLOOKUP($E6,'CC Yukon BA'!$A$17:$E$991,5,FALSE))</f>
        <v>226</v>
      </c>
      <c r="O6" s="188">
        <f>IF(ISNA(VLOOKUP($E6,'CC Yukon SS'!$A$17:$E$991,5,FALSE))=TRUE,"0",VLOOKUP($E6,'CC Yukon SS'!$A$17:$E$991,5,FALSE))</f>
        <v>148</v>
      </c>
      <c r="P6" s="188">
        <f>IF(ISNA(VLOOKUP($E6,'CC SunPeaks BA'!$A$17:$E$991,5,FALSE))=TRUE,"0",VLOOKUP($E6,'CC SunPeaks BA'!$A$17:$E$991,5,FALSE))</f>
        <v>265</v>
      </c>
      <c r="Q6" s="188">
        <f>IF(ISNA(VLOOKUP($E6,'CC SunPeaks SS'!$A$17:$E$991,5,FALSE))=TRUE,"0",VLOOKUP($E6,'CC SunPeaks SS'!$A$17:$E$991,5,FALSE))</f>
        <v>343</v>
      </c>
      <c r="R6" s="173" t="str">
        <f>IF(ISNA(VLOOKUP($E6,'TT Horseshoe1'!$A$17:$E$991,5,FALSE))=TRUE,"0",VLOOKUP($E6,'TT Horseshoe1'!$A$17:$E$991,5,FALSE))</f>
        <v>0</v>
      </c>
      <c r="S6" s="173" t="str">
        <f>IF(ISNA(VLOOKUP($E6,'TT Horseshoe2'!$A$17:$E$991,5,FALSE))=TRUE,"0",VLOOKUP($E6,'TT Horseshoe2'!$A$17:$E$991,5,FALSE))</f>
        <v>0</v>
      </c>
      <c r="T6" s="188">
        <f>IF(ISNA(VLOOKUP($E6,'CC Horseshoe SS'!$A$17:$E$991,5,FALSE))=TRUE,"0",VLOOKUP($E6,'CC Horseshoe SS'!$A$17:$E$991,5,FALSE))</f>
        <v>383</v>
      </c>
      <c r="U6" s="188">
        <f>IF(ISNA(VLOOKUP($E6,'CC Horseshoe BA'!$A$17:$E$991,5,FALSE))=TRUE,"0",VLOOKUP($E6,'CC Horseshoe BA'!$A$17:$E$991,5,FALSE))</f>
        <v>343</v>
      </c>
      <c r="V6" s="173" t="str">
        <f>IF(ISNA(VLOOKUP($E6,'TT BV 1'!$A$17:$E$991,5,FALSE))=TRUE,"0",VLOOKUP($E6,'TT BV 1'!$A$17:$E$991,5,FALSE))</f>
        <v>0</v>
      </c>
      <c r="W6" s="173" t="str">
        <f>IF(ISNA(VLOOKUP($E6,'TT BV 2'!$A$17:$E$991,5,FALSE))=TRUE,"0",VLOOKUP($E6,'TT BV 2'!$A$17:$E$991,5,FALSE))</f>
        <v>0</v>
      </c>
      <c r="X6" s="173">
        <f>IF(ISNA(VLOOKUP($E6,'CWG - PEI - SS'!$A$17:$E$991,5,FALSE))=TRUE,"0",VLOOKUP($E6,'CWG - PEI - SS'!$A$17:$E$991,5,FALSE))</f>
        <v>368</v>
      </c>
      <c r="Y6" s="173">
        <f>IF(ISNA(VLOOKUP($E6,'CWG - PEI - BA'!$A$17:$E$991,5,FALSE))=TRUE,"0",VLOOKUP($E6,'CWG - PEI - BA'!$A$17:$E$991,5,FALSE))</f>
        <v>233</v>
      </c>
      <c r="Z6" s="173" t="str">
        <f>IF(ISNA(VLOOKUP($E6,'Prov. Champs - CF - SS'!$A$17:$E$991,5,FALSE))=TRUE,"0",VLOOKUP($E6,'Prov. Champs - CF - SS'!$A$17:$E$991,5,FALSE))</f>
        <v>0</v>
      </c>
      <c r="AA6" s="173" t="str">
        <f>IF(ISNA(VLOOKUP($E6,'Prov. Champs - CF - BA'!$A$17:$E$991,5,FALSE))=TRUE,"0",VLOOKUP($E6,'Prov. Champs - CF - BA'!$A$17:$E$991,5,FALSE))</f>
        <v>0</v>
      </c>
      <c r="AB6" s="173">
        <f>IF(ISNA(VLOOKUP($E6,'NA Stoneham SS'!$A$17:$E$991,5,FALSE))=TRUE,"0",VLOOKUP($E6,'NA Stoneham SS'!$A$17:$E$991,5,FALSE))</f>
        <v>327.69230769230751</v>
      </c>
      <c r="AC6" s="188" t="str">
        <f>IF(ISNA(VLOOKUP($E6,'JrNats HP'!$A$17:$E$991,5,FALSE))=TRUE,"0",VLOOKUP($E6,'JrNats HP'!$A$17:$E$991,5,FALSE))</f>
        <v>0</v>
      </c>
      <c r="AD6" s="188" t="str">
        <f>IF(ISNA(VLOOKUP($E6,'JrNats SS'!$A$17:$E$991,5,FALSE))=TRUE,"0",VLOOKUP($E6,'JrNats SS'!$A$17:$E$991,5,FALSE))</f>
        <v>0</v>
      </c>
      <c r="AE6" s="188" t="str">
        <f>IF(ISNA(VLOOKUP($E6,'JrNats BA'!$A$17:$E$991,5,FALSE))=TRUE,"0",VLOOKUP($E6,'JrNats BA'!$A$17:$E$991,5,FALSE))</f>
        <v>0</v>
      </c>
    </row>
    <row r="7" spans="1:31" s="175" customFormat="1" ht="22" customHeight="1" x14ac:dyDescent="0.15">
      <c r="A7" s="168" t="s">
        <v>79</v>
      </c>
      <c r="B7" s="169">
        <v>2010</v>
      </c>
      <c r="C7" s="169" t="s">
        <v>53</v>
      </c>
      <c r="D7" s="169" t="s">
        <v>78</v>
      </c>
      <c r="E7" s="170" t="s">
        <v>67</v>
      </c>
      <c r="F7" s="171"/>
      <c r="G7" s="171">
        <f t="shared" si="0"/>
        <v>2</v>
      </c>
      <c r="H7" s="172">
        <f>RANK(L7,$L$6:$M$9,0)</f>
        <v>2</v>
      </c>
      <c r="I7" s="173">
        <f t="shared" si="1"/>
        <v>150</v>
      </c>
      <c r="J7" s="173">
        <f t="shared" si="2"/>
        <v>150</v>
      </c>
      <c r="K7" s="173">
        <f t="shared" si="3"/>
        <v>150</v>
      </c>
      <c r="L7" s="173">
        <f t="shared" si="4"/>
        <v>450</v>
      </c>
      <c r="M7" s="174"/>
      <c r="N7" s="188" t="str">
        <f>IF(ISNA(VLOOKUP($E7,'CC Yukon BA'!$A$17:$E$991,5,FALSE))=TRUE,"0",VLOOKUP($E7,'CC Yukon BA'!$A$17:$E$991,5,FALSE))</f>
        <v>0</v>
      </c>
      <c r="O7" s="188" t="str">
        <f>IF(ISNA(VLOOKUP($E7,'CC Yukon SS'!$A$17:$E$991,5,FALSE))=TRUE,"0",VLOOKUP($E7,'CC Yukon SS'!$A$17:$E$991,5,FALSE))</f>
        <v>0</v>
      </c>
      <c r="P7" s="188" t="str">
        <f>IF(ISNA(VLOOKUP($E7,'CC SunPeaks BA'!$A$17:$E$991,5,FALSE))=TRUE,"0",VLOOKUP($E7,'CC SunPeaks BA'!$A$17:$E$991,5,FALSE))</f>
        <v>0</v>
      </c>
      <c r="Q7" s="188" t="str">
        <f>IF(ISNA(VLOOKUP($E7,'CC SunPeaks SS'!$A$17:$E$991,5,FALSE))=TRUE,"0",VLOOKUP($E7,'CC SunPeaks SS'!$A$17:$E$991,5,FALSE))</f>
        <v>0</v>
      </c>
      <c r="R7" s="173">
        <f>IF(ISNA(VLOOKUP($E7,'TT Horseshoe1'!$A$17:$E$991,5,FALSE))=TRUE,"0",VLOOKUP($E7,'TT Horseshoe1'!$A$17:$E$991,5,FALSE))</f>
        <v>150</v>
      </c>
      <c r="S7" s="173">
        <f>IF(ISNA(VLOOKUP($E7,'TT Horseshoe2'!$A$17:$E$991,5,FALSE))=TRUE,"0",VLOOKUP($E7,'TT Horseshoe2'!$A$17:$E$991,5,FALSE))</f>
        <v>150</v>
      </c>
      <c r="T7" s="188" t="str">
        <f>IF(ISNA(VLOOKUP($E7,'CC Horseshoe SS'!$A$17:$E$991,5,FALSE))=TRUE,"0",VLOOKUP($E7,'CC Horseshoe SS'!$A$17:$E$991,5,FALSE))</f>
        <v>0</v>
      </c>
      <c r="U7" s="188" t="str">
        <f>IF(ISNA(VLOOKUP($E7,'CC Horseshoe BA'!$A$17:$E$991,5,FALSE))=TRUE,"0",VLOOKUP($E7,'CC Horseshoe BA'!$A$17:$E$991,5,FALSE))</f>
        <v>0</v>
      </c>
      <c r="V7" s="173">
        <f>IF(ISNA(VLOOKUP($E7,'TT BV 1'!$A$17:$E$991,5,FALSE))=TRUE,"0",VLOOKUP($E7,'TT BV 1'!$A$17:$E$991,5,FALSE))</f>
        <v>150</v>
      </c>
      <c r="W7" s="173">
        <f>IF(ISNA(VLOOKUP($E7,'TT BV 2'!$A$17:$E$991,5,FALSE))=TRUE,"0",VLOOKUP($E7,'TT BV 2'!$A$17:$E$991,5,FALSE))</f>
        <v>150</v>
      </c>
      <c r="X7" s="173" t="str">
        <f>IF(ISNA(VLOOKUP($E7,'CWG - PEI - SS'!$A$17:$E$991,5,FALSE))=TRUE,"0",VLOOKUP($E7,'CWG - PEI - SS'!$A$17:$E$991,5,FALSE))</f>
        <v>0</v>
      </c>
      <c r="Y7" s="173" t="str">
        <f>IF(ISNA(VLOOKUP($E7,'CWG - PEI - BA'!$A$17:$E$991,5,FALSE))=TRUE,"0",VLOOKUP($E7,'CWG - PEI - BA'!$A$17:$E$991,5,FALSE))</f>
        <v>0</v>
      </c>
      <c r="Z7" s="173">
        <f>IF(ISNA(VLOOKUP($E7,'Prov. Champs - CF - SS'!$A$17:$E$991,5,FALSE))=TRUE,"0",VLOOKUP($E7,'Prov. Champs - CF - SS'!$A$17:$E$991,5,FALSE))</f>
        <v>150</v>
      </c>
      <c r="AA7" s="173">
        <f>IF(ISNA(VLOOKUP($E7,'Prov. Champs - CF - BA'!$A$17:$E$991,5,FALSE))=TRUE,"0",VLOOKUP($E7,'Prov. Champs - CF - BA'!$A$17:$E$991,5,FALSE))</f>
        <v>30</v>
      </c>
      <c r="AB7" s="173" t="str">
        <f>IF(ISNA(VLOOKUP($E7,'NA Stoneham SS'!$A$17:$E$991,5,FALSE))=TRUE,"0",VLOOKUP($E7,'NA Stoneham SS'!$A$17:$E$991,5,FALSE))</f>
        <v>0</v>
      </c>
      <c r="AC7" s="188" t="str">
        <f>IF(ISNA(VLOOKUP($E7,'JrNats HP'!$A$17:$E$991,5,FALSE))=TRUE,"0",VLOOKUP($E7,'JrNats HP'!$A$17:$E$991,5,FALSE))</f>
        <v>0</v>
      </c>
      <c r="AD7" s="188" t="str">
        <f>IF(ISNA(VLOOKUP($E7,'JrNats SS'!$A$17:$E$991,5,FALSE))=TRUE,"0",VLOOKUP($E7,'JrNats SS'!$A$17:$E$991,5,FALSE))</f>
        <v>0</v>
      </c>
      <c r="AE7" s="188" t="str">
        <f>IF(ISNA(VLOOKUP($E7,'JrNats BA'!$A$17:$E$991,5,FALSE))=TRUE,"0",VLOOKUP($E7,'JrNats BA'!$A$17:$E$991,5,FALSE))</f>
        <v>0</v>
      </c>
    </row>
    <row r="8" spans="1:31" s="175" customFormat="1" ht="22" customHeight="1" x14ac:dyDescent="0.15">
      <c r="A8" s="168" t="s">
        <v>79</v>
      </c>
      <c r="B8" s="169">
        <v>2009</v>
      </c>
      <c r="C8" s="169" t="s">
        <v>53</v>
      </c>
      <c r="D8" s="169" t="s">
        <v>81</v>
      </c>
      <c r="E8" s="170" t="s">
        <v>69</v>
      </c>
      <c r="F8" s="171"/>
      <c r="G8" s="171">
        <f t="shared" si="0"/>
        <v>3</v>
      </c>
      <c r="H8" s="172">
        <f>RANK(L8,$L$6:$M$9,0)</f>
        <v>3</v>
      </c>
      <c r="I8" s="173">
        <f t="shared" si="1"/>
        <v>130</v>
      </c>
      <c r="J8" s="173">
        <f t="shared" si="2"/>
        <v>126</v>
      </c>
      <c r="K8" s="173">
        <f t="shared" si="3"/>
        <v>126</v>
      </c>
      <c r="L8" s="173">
        <f t="shared" si="4"/>
        <v>382</v>
      </c>
      <c r="M8" s="174"/>
      <c r="N8" s="188" t="str">
        <f>IF(ISNA(VLOOKUP($E8,'CC Yukon BA'!$A$17:$E$991,5,FALSE))=TRUE,"0",VLOOKUP($E8,'CC Yukon BA'!$A$17:$E$991,5,FALSE))</f>
        <v>0</v>
      </c>
      <c r="O8" s="188" t="str">
        <f>IF(ISNA(VLOOKUP($E8,'CC Yukon SS'!$A$17:$E$991,5,FALSE))=TRUE,"0",VLOOKUP($E8,'CC Yukon SS'!$A$17:$E$991,5,FALSE))</f>
        <v>0</v>
      </c>
      <c r="P8" s="188" t="str">
        <f>IF(ISNA(VLOOKUP($E8,'CC SunPeaks BA'!$A$17:$E$991,5,FALSE))=TRUE,"0",VLOOKUP($E8,'CC SunPeaks BA'!$A$17:$E$991,5,FALSE))</f>
        <v>0</v>
      </c>
      <c r="Q8" s="188" t="str">
        <f>IF(ISNA(VLOOKUP($E8,'CC SunPeaks SS'!$A$17:$E$991,5,FALSE))=TRUE,"0",VLOOKUP($E8,'CC SunPeaks SS'!$A$17:$E$991,5,FALSE))</f>
        <v>0</v>
      </c>
      <c r="R8" s="173">
        <f>IF(ISNA(VLOOKUP($E8,'TT Horseshoe1'!$A$17:$E$991,5,FALSE))=TRUE,"0",VLOOKUP($E8,'TT Horseshoe1'!$A$17:$E$991,5,FALSE))</f>
        <v>102</v>
      </c>
      <c r="S8" s="173">
        <f>IF(ISNA(VLOOKUP($E8,'TT Horseshoe2'!$A$17:$E$991,5,FALSE))=TRUE,"0",VLOOKUP($E8,'TT Horseshoe2'!$A$17:$E$991,5,FALSE))</f>
        <v>126</v>
      </c>
      <c r="T8" s="188" t="str">
        <f>IF(ISNA(VLOOKUP($E8,'CC Horseshoe SS'!$A$17:$E$991,5,FALSE))=TRUE,"0",VLOOKUP($E8,'CC Horseshoe SS'!$A$17:$E$991,5,FALSE))</f>
        <v>0</v>
      </c>
      <c r="U8" s="188" t="str">
        <f>IF(ISNA(VLOOKUP($E8,'CC Horseshoe BA'!$A$17:$E$991,5,FALSE))=TRUE,"0",VLOOKUP($E8,'CC Horseshoe BA'!$A$17:$E$991,5,FALSE))</f>
        <v>0</v>
      </c>
      <c r="V8" s="173">
        <f>IF(ISNA(VLOOKUP($E8,'TT BV 1'!$A$17:$E$991,5,FALSE))=TRUE,"0",VLOOKUP($E8,'TT BV 1'!$A$17:$E$991,5,FALSE))</f>
        <v>126</v>
      </c>
      <c r="W8" s="173">
        <f>IF(ISNA(VLOOKUP($E8,'TT BV 2'!$A$17:$E$991,5,FALSE))=TRUE,"0",VLOOKUP($E8,'TT BV 2'!$A$17:$E$991,5,FALSE))</f>
        <v>126</v>
      </c>
      <c r="X8" s="173" t="str">
        <f>IF(ISNA(VLOOKUP($E8,'CWG - PEI - SS'!$A$17:$E$991,5,FALSE))=TRUE,"0",VLOOKUP($E8,'CWG - PEI - SS'!$A$17:$E$991,5,FALSE))</f>
        <v>0</v>
      </c>
      <c r="Y8" s="173" t="str">
        <f>IF(ISNA(VLOOKUP($E8,'CWG - PEI - BA'!$A$17:$E$991,5,FALSE))=TRUE,"0",VLOOKUP($E8,'CWG - PEI - BA'!$A$17:$E$991,5,FALSE))</f>
        <v>0</v>
      </c>
      <c r="Z8" s="173">
        <f>IF(ISNA(VLOOKUP($E8,'Prov. Champs - CF - SS'!$A$17:$E$991,5,FALSE))=TRUE,"0",VLOOKUP($E8,'Prov. Champs - CF - SS'!$A$17:$E$991,5,FALSE))</f>
        <v>130</v>
      </c>
      <c r="AA8" s="173">
        <f>IF(ISNA(VLOOKUP($E8,'Prov. Champs - CF - BA'!$A$17:$E$991,5,FALSE))=TRUE,"0",VLOOKUP($E8,'Prov. Champs - CF - BA'!$A$17:$E$991,5,FALSE))</f>
        <v>110</v>
      </c>
      <c r="AB8" s="173" t="str">
        <f>IF(ISNA(VLOOKUP($E8,'NA Stoneham SS'!$A$17:$E$991,5,FALSE))=TRUE,"0",VLOOKUP($E8,'NA Stoneham SS'!$A$17:$E$991,5,FALSE))</f>
        <v>0</v>
      </c>
      <c r="AC8" s="188" t="str">
        <f>IF(ISNA(VLOOKUP($E8,'JrNats HP'!$A$17:$E$991,5,FALSE))=TRUE,"0",VLOOKUP($E8,'JrNats HP'!$A$17:$E$991,5,FALSE))</f>
        <v>0</v>
      </c>
      <c r="AD8" s="188" t="str">
        <f>IF(ISNA(VLOOKUP($E8,'JrNats SS'!$A$17:$E$991,5,FALSE))=TRUE,"0",VLOOKUP($E8,'JrNats SS'!$A$17:$E$991,5,FALSE))</f>
        <v>0</v>
      </c>
      <c r="AE8" s="188" t="str">
        <f>IF(ISNA(VLOOKUP($E8,'JrNats BA'!$A$17:$E$991,5,FALSE))=TRUE,"0",VLOOKUP($E8,'JrNats BA'!$A$17:$E$991,5,FALSE))</f>
        <v>0</v>
      </c>
    </row>
    <row r="9" spans="1:31" s="175" customFormat="1" ht="22" customHeight="1" x14ac:dyDescent="0.15">
      <c r="A9" s="168" t="s">
        <v>79</v>
      </c>
      <c r="B9" s="169">
        <v>2009</v>
      </c>
      <c r="C9" s="169" t="s">
        <v>53</v>
      </c>
      <c r="D9" s="169" t="s">
        <v>81</v>
      </c>
      <c r="E9" s="170" t="s">
        <v>68</v>
      </c>
      <c r="F9" s="171"/>
      <c r="G9" s="171">
        <f t="shared" si="0"/>
        <v>4</v>
      </c>
      <c r="H9" s="172">
        <f>RANK(L9,$L$6:$M$9,0)</f>
        <v>4</v>
      </c>
      <c r="I9" s="173">
        <f t="shared" si="1"/>
        <v>126</v>
      </c>
      <c r="J9" s="173">
        <f t="shared" si="2"/>
        <v>110</v>
      </c>
      <c r="K9" s="173">
        <f t="shared" si="3"/>
        <v>102</v>
      </c>
      <c r="L9" s="173">
        <f t="shared" si="4"/>
        <v>338</v>
      </c>
      <c r="M9" s="174"/>
      <c r="N9" s="188" t="str">
        <f>IF(ISNA(VLOOKUP($E9,'CC Yukon BA'!$A$17:$E$991,5,FALSE))=TRUE,"0",VLOOKUP($E9,'CC Yukon BA'!$A$17:$E$991,5,FALSE))</f>
        <v>0</v>
      </c>
      <c r="O9" s="188" t="str">
        <f>IF(ISNA(VLOOKUP($E9,'CC Yukon SS'!$A$17:$E$991,5,FALSE))=TRUE,"0",VLOOKUP($E9,'CC Yukon SS'!$A$17:$E$991,5,FALSE))</f>
        <v>0</v>
      </c>
      <c r="P9" s="188" t="str">
        <f>IF(ISNA(VLOOKUP($E9,'CC SunPeaks BA'!$A$17:$E$991,5,FALSE))=TRUE,"0",VLOOKUP($E9,'CC SunPeaks BA'!$A$17:$E$991,5,FALSE))</f>
        <v>0</v>
      </c>
      <c r="Q9" s="188" t="str">
        <f>IF(ISNA(VLOOKUP($E9,'CC SunPeaks SS'!$A$17:$E$991,5,FALSE))=TRUE,"0",VLOOKUP($E9,'CC SunPeaks SS'!$A$17:$E$991,5,FALSE))</f>
        <v>0</v>
      </c>
      <c r="R9" s="173">
        <f>IF(ISNA(VLOOKUP($E9,'TT Horseshoe1'!$A$17:$E$991,5,FALSE))=TRUE,"0",VLOOKUP($E9,'TT Horseshoe1'!$A$17:$E$991,5,FALSE))</f>
        <v>126</v>
      </c>
      <c r="S9" s="173">
        <f>IF(ISNA(VLOOKUP($E9,'TT Horseshoe2'!$A$17:$E$991,5,FALSE))=TRUE,"0",VLOOKUP($E9,'TT Horseshoe2'!$A$17:$E$991,5,FALSE))</f>
        <v>102</v>
      </c>
      <c r="T9" s="188" t="str">
        <f>IF(ISNA(VLOOKUP($E9,'CC Horseshoe SS'!$A$17:$E$991,5,FALSE))=TRUE,"0",VLOOKUP($E9,'CC Horseshoe SS'!$A$17:$E$991,5,FALSE))</f>
        <v>0</v>
      </c>
      <c r="U9" s="188" t="str">
        <f>IF(ISNA(VLOOKUP($E9,'CC Horseshoe BA'!$A$17:$E$991,5,FALSE))=TRUE,"0",VLOOKUP($E9,'CC Horseshoe BA'!$A$17:$E$991,5,FALSE))</f>
        <v>0</v>
      </c>
      <c r="V9" s="173" t="str">
        <f>IF(ISNA(VLOOKUP($E9,'TT BV 1'!$A$17:$E$991,5,FALSE))=TRUE,"0",VLOOKUP($E9,'TT BV 1'!$A$17:$E$991,5,FALSE))</f>
        <v>0</v>
      </c>
      <c r="W9" s="173" t="str">
        <f>IF(ISNA(VLOOKUP($E9,'TT BV 2'!$A$17:$E$991,5,FALSE))=TRUE,"0",VLOOKUP($E9,'TT BV 2'!$A$17:$E$991,5,FALSE))</f>
        <v>0</v>
      </c>
      <c r="X9" s="173" t="str">
        <f>IF(ISNA(VLOOKUP($E9,'CWG - PEI - SS'!$A$17:$E$991,5,FALSE))=TRUE,"0",VLOOKUP($E9,'CWG - PEI - SS'!$A$17:$E$991,5,FALSE))</f>
        <v>0</v>
      </c>
      <c r="Y9" s="173" t="str">
        <f>IF(ISNA(VLOOKUP($E9,'CWG - PEI - BA'!$A$17:$E$991,5,FALSE))=TRUE,"0",VLOOKUP($E9,'CWG - PEI - BA'!$A$17:$E$991,5,FALSE))</f>
        <v>0</v>
      </c>
      <c r="Z9" s="173">
        <f>IF(ISNA(VLOOKUP($E9,'Prov. Champs - CF - SS'!$A$17:$E$991,5,FALSE))=TRUE,"0",VLOOKUP($E9,'Prov. Champs - CF - SS'!$A$17:$E$991,5,FALSE))</f>
        <v>110</v>
      </c>
      <c r="AA9" s="173">
        <f>IF(ISNA(VLOOKUP($E9,'Prov. Champs - CF - BA'!$A$17:$E$991,5,FALSE))=TRUE,"0",VLOOKUP($E9,'Prov. Champs - CF - BA'!$A$17:$E$991,5,FALSE))</f>
        <v>70</v>
      </c>
      <c r="AB9" s="173" t="str">
        <f>IF(ISNA(VLOOKUP($E9,'NA Stoneham SS'!$A$17:$E$991,5,FALSE))=TRUE,"0",VLOOKUP($E9,'NA Stoneham SS'!$A$17:$E$991,5,FALSE))</f>
        <v>0</v>
      </c>
      <c r="AC9" s="188" t="str">
        <f>IF(ISNA(VLOOKUP($E9,'JrNats HP'!$A$17:$E$991,5,FALSE))=TRUE,"0",VLOOKUP($E9,'JrNats HP'!$A$17:$E$991,5,FALSE))</f>
        <v>0</v>
      </c>
      <c r="AD9" s="188" t="str">
        <f>IF(ISNA(VLOOKUP($E9,'JrNats SS'!$A$17:$E$991,5,FALSE))=TRUE,"0",VLOOKUP($E9,'JrNats SS'!$A$17:$E$991,5,FALSE))</f>
        <v>0</v>
      </c>
      <c r="AE9" s="188" t="str">
        <f>IF(ISNA(VLOOKUP($E9,'JrNats BA'!$A$17:$E$991,5,FALSE))=TRUE,"0",VLOOKUP($E9,'JrNats BA'!$A$17:$E$991,5,FALSE))</f>
        <v>0</v>
      </c>
    </row>
    <row r="12" spans="1:31" ht="20" customHeight="1" x14ac:dyDescent="0.15">
      <c r="A12" s="123" t="s">
        <v>126</v>
      </c>
    </row>
    <row r="13" spans="1:31" s="182" customFormat="1" ht="22" customHeight="1" x14ac:dyDescent="0.15">
      <c r="A13" s="176"/>
      <c r="B13" s="177">
        <v>2005</v>
      </c>
      <c r="C13" s="177" t="s">
        <v>119</v>
      </c>
      <c r="D13" s="177" t="s">
        <v>44</v>
      </c>
      <c r="E13" s="178" t="s">
        <v>58</v>
      </c>
      <c r="F13" s="179"/>
      <c r="G13" s="179" t="e">
        <f>H13</f>
        <v>#N/A</v>
      </c>
      <c r="H13" s="180" t="e">
        <f>RANK(L13,$L$6:$M$9,0)</f>
        <v>#N/A</v>
      </c>
      <c r="I13" s="180">
        <f>LARGE(($N13:$AH13),1)</f>
        <v>500</v>
      </c>
      <c r="J13" s="180">
        <f>LARGE(($N13:$AH13),2)</f>
        <v>461</v>
      </c>
      <c r="K13" s="180">
        <f>LARGE(($N13:$AH13),3)</f>
        <v>422</v>
      </c>
      <c r="L13" s="180">
        <f>SUM(I13+J13+K13)</f>
        <v>1383</v>
      </c>
      <c r="M13" s="181"/>
      <c r="N13" s="187">
        <f>IF(ISNA(VLOOKUP($E13,'CC Yukon BA'!$A$17:$E$991,5,FALSE))=TRUE,"0",VLOOKUP($E13,'CC Yukon BA'!$A$17:$E$991,5,FALSE))</f>
        <v>461</v>
      </c>
      <c r="O13" s="187">
        <f>IF(ISNA(VLOOKUP($E13,'CC Yukon SS'!$A$17:$E$991,5,FALSE))=TRUE,"0",VLOOKUP($E13,'CC Yukon SS'!$A$17:$E$991,5,FALSE))</f>
        <v>108</v>
      </c>
      <c r="P13" s="187">
        <f>IF(ISNA(VLOOKUP($E13,'CC SunPeaks BA'!$A$17:$E$991,5,FALSE))=TRUE,"0",VLOOKUP($E13,'CC SunPeaks BA'!$A$17:$E$991,5,FALSE))</f>
        <v>500</v>
      </c>
      <c r="Q13" s="187">
        <f>IF(ISNA(VLOOKUP($E13,'CC SunPeaks SS'!$A$17:$E$991,5,FALSE))=TRUE,"0",VLOOKUP($E13,'CC SunPeaks SS'!$A$17:$E$991,5,FALSE))</f>
        <v>422</v>
      </c>
      <c r="R13" s="180" t="str">
        <f>IF(ISNA(VLOOKUP($E13,'TT Horseshoe1'!$A$17:$E$991,5,FALSE))=TRUE,"0",VLOOKUP($E13,'TT Horseshoe1'!$A$17:$E$991,5,FALSE))</f>
        <v>0</v>
      </c>
      <c r="S13" s="180" t="str">
        <f>IF(ISNA(VLOOKUP($E13,'TT Horseshoe2'!$A$17:$E$991,5,FALSE))=TRUE,"0",VLOOKUP($E13,'TT Horseshoe2'!$A$17:$E$991,5,FALSE))</f>
        <v>0</v>
      </c>
      <c r="T13" s="187">
        <f>IF(ISNA(VLOOKUP($E13,'CC Horseshoe SS'!$A$17:$E$991,5,FALSE))=TRUE,"0",VLOOKUP($E13,'CC Horseshoe SS'!$A$17:$E$991,5,FALSE))</f>
        <v>148</v>
      </c>
      <c r="U13" s="187">
        <f>IF(ISNA(VLOOKUP($E13,'CC Horseshoe BA'!$A$17:$E$991,5,FALSE))=TRUE,"0",VLOOKUP($E13,'CC Horseshoe BA'!$A$17:$E$991,5,FALSE))</f>
        <v>187</v>
      </c>
      <c r="V13" s="180" t="str">
        <f>IF(ISNA(VLOOKUP($E13,'TT BV 1'!$A$17:$E$991,5,FALSE))=TRUE,"0",VLOOKUP($E13,'TT BV 1'!$A$17:$E$991,5,FALSE))</f>
        <v>0</v>
      </c>
      <c r="W13" s="180" t="str">
        <f>IF(ISNA(VLOOKUP($E13,'TT BV 2'!$A$17:$E$991,5,FALSE))=TRUE,"0",VLOOKUP($E13,'TT BV 2'!$A$17:$E$991,5,FALSE))</f>
        <v>0</v>
      </c>
      <c r="X13" s="180">
        <f>IF(ISNA(VLOOKUP($E13,'CWG - PEI - SS'!$A$17:$E$991,5,FALSE))=TRUE,"0",VLOOKUP($E13,'CWG - PEI - SS'!$A$17:$E$991,5,FALSE))</f>
        <v>301</v>
      </c>
      <c r="Y13" s="180">
        <f>IF(ISNA(VLOOKUP($E13,'CWG - PEI - BA'!$A$17:$E$991,5,FALSE))=TRUE,"0",VLOOKUP($E13,'CWG - PEI - BA'!$A$17:$E$991,5,FALSE))</f>
        <v>402</v>
      </c>
      <c r="Z13" s="180" t="str">
        <f>IF(ISNA(VLOOKUP($E13,'Prov. Champs - CF - SS'!$A$17:$E$991,5,FALSE))=TRUE,"0",VLOOKUP($E13,'Prov. Champs - CF - SS'!$A$17:$E$991,5,FALSE))</f>
        <v>0</v>
      </c>
      <c r="AA13" s="180" t="str">
        <f>IF(ISNA(VLOOKUP($E13,'Prov. Champs - CF - BA'!$A$17:$E$991,5,FALSE))=TRUE,"0",VLOOKUP($E13,'Prov. Champs - CF - BA'!$A$17:$E$991,5,FALSE))</f>
        <v>0</v>
      </c>
      <c r="AB13" s="180" t="str">
        <f>IF(ISNA(VLOOKUP($E13,'NA Stoneham SS'!$A$17:$E$991,5,FALSE))=TRUE,"0",VLOOKUP($E13,'NA Stoneham SS'!$A$17:$E$991,5,FALSE))</f>
        <v>0</v>
      </c>
      <c r="AC13" s="187" t="str">
        <f>IF(ISNA(VLOOKUP($E13,'JrNats HP'!$A$17:$E$991,5,FALSE))=TRUE,"0",VLOOKUP($E13,'JrNats HP'!$A$17:$E$991,5,FALSE))</f>
        <v>0</v>
      </c>
      <c r="AD13" s="187" t="str">
        <f>IF(ISNA(VLOOKUP($E13,'JrNats SS'!$A$17:$E$991,5,FALSE))=TRUE,"0",VLOOKUP($E13,'JrNats SS'!$A$17:$E$991,5,FALSE))</f>
        <v>0</v>
      </c>
      <c r="AE13" s="187" t="str">
        <f>IF(ISNA(VLOOKUP($E13,'JrNats BA'!$A$17:$E$991,5,FALSE))=TRUE,"0",VLOOKUP($E13,'JrNats BA'!$A$17:$E$991,5,FALSE))</f>
        <v>0</v>
      </c>
    </row>
    <row r="14" spans="1:31" s="182" customFormat="1" ht="22" customHeight="1" x14ac:dyDescent="0.15">
      <c r="A14" s="176" t="s">
        <v>114</v>
      </c>
      <c r="B14" s="177">
        <v>2007</v>
      </c>
      <c r="C14" s="177" t="s">
        <v>119</v>
      </c>
      <c r="D14" s="177" t="s">
        <v>44</v>
      </c>
      <c r="E14" s="178" t="s">
        <v>82</v>
      </c>
      <c r="F14" s="179"/>
      <c r="G14" s="179" t="e">
        <f>H14</f>
        <v>#N/A</v>
      </c>
      <c r="H14" s="180" t="e">
        <f>RANK(L14,$L$6:$M$9,0)</f>
        <v>#N/A</v>
      </c>
      <c r="I14" s="180">
        <f>LARGE(($N14:$AH14),1)</f>
        <v>163.92857142857119</v>
      </c>
      <c r="J14" s="180">
        <f>LARGE(($N14:$AH14),2)</f>
        <v>150</v>
      </c>
      <c r="K14" s="180">
        <f>LARGE(($N14:$AH14),3)</f>
        <v>102</v>
      </c>
      <c r="L14" s="180">
        <f>SUM(I14+J14+K14)</f>
        <v>415.92857142857122</v>
      </c>
      <c r="M14" s="181"/>
      <c r="N14" s="187" t="str">
        <f>IF(ISNA(VLOOKUP($E14,'CC Yukon BA'!$A$17:$E$991,5,FALSE))=TRUE,"0",VLOOKUP($E14,'CC Yukon BA'!$A$17:$E$991,5,FALSE))</f>
        <v>0</v>
      </c>
      <c r="O14" s="187" t="str">
        <f>IF(ISNA(VLOOKUP($E14,'CC Yukon SS'!$A$17:$E$991,5,FALSE))=TRUE,"0",VLOOKUP($E14,'CC Yukon SS'!$A$17:$E$991,5,FALSE))</f>
        <v>0</v>
      </c>
      <c r="P14" s="187" t="str">
        <f>IF(ISNA(VLOOKUP($E14,'CC SunPeaks BA'!$A$17:$E$991,5,FALSE))=TRUE,"0",VLOOKUP($E14,'CC SunPeaks BA'!$A$17:$E$991,5,FALSE))</f>
        <v>0</v>
      </c>
      <c r="Q14" s="187" t="str">
        <f>IF(ISNA(VLOOKUP($E14,'CC SunPeaks SS'!$A$17:$E$991,5,FALSE))=TRUE,"0",VLOOKUP($E14,'CC SunPeaks SS'!$A$17:$E$991,5,FALSE))</f>
        <v>0</v>
      </c>
      <c r="R14" s="180" t="str">
        <f>IF(ISNA(VLOOKUP($E14,'TT Horseshoe1'!$A$17:$E$991,5,FALSE))=TRUE,"0",VLOOKUP($E14,'TT Horseshoe1'!$A$17:$E$991,5,FALSE))</f>
        <v>0</v>
      </c>
      <c r="S14" s="180" t="str">
        <f>IF(ISNA(VLOOKUP($E14,'TT Horseshoe2'!$A$17:$E$991,5,FALSE))=TRUE,"0",VLOOKUP($E14,'TT Horseshoe2'!$A$17:$E$991,5,FALSE))</f>
        <v>0</v>
      </c>
      <c r="T14" s="187" t="str">
        <f>IF(ISNA(VLOOKUP($E14,'CC Horseshoe SS'!$A$17:$E$991,5,FALSE))=TRUE,"0",VLOOKUP($E14,'CC Horseshoe SS'!$A$17:$E$991,5,FALSE))</f>
        <v>0</v>
      </c>
      <c r="U14" s="187" t="str">
        <f>IF(ISNA(VLOOKUP($E14,'CC Horseshoe BA'!$A$17:$E$991,5,FALSE))=TRUE,"0",VLOOKUP($E14,'CC Horseshoe BA'!$A$17:$E$991,5,FALSE))</f>
        <v>0</v>
      </c>
      <c r="V14" s="180">
        <f>IF(ISNA(VLOOKUP($E14,'TT BV 1'!$A$17:$E$991,5,FALSE))=TRUE,"0",VLOOKUP($E14,'TT BV 1'!$A$17:$E$991,5,FALSE))</f>
        <v>78</v>
      </c>
      <c r="W14" s="180">
        <f>IF(ISNA(VLOOKUP($E14,'TT BV 2'!$A$17:$E$991,5,FALSE))=TRUE,"0",VLOOKUP($E14,'TT BV 2'!$A$17:$E$991,5,FALSE))</f>
        <v>102</v>
      </c>
      <c r="X14" s="180" t="str">
        <f>IF(ISNA(VLOOKUP($E14,'CWG - PEI - SS'!$A$17:$E$991,5,FALSE))=TRUE,"0",VLOOKUP($E14,'CWG - PEI - SS'!$A$17:$E$991,5,FALSE))</f>
        <v>0</v>
      </c>
      <c r="Y14" s="180" t="str">
        <f>IF(ISNA(VLOOKUP($E14,'CWG - PEI - BA'!$A$17:$E$991,5,FALSE))=TRUE,"0",VLOOKUP($E14,'CWG - PEI - BA'!$A$17:$E$991,5,FALSE))</f>
        <v>0</v>
      </c>
      <c r="Z14" s="180">
        <f>IF(ISNA(VLOOKUP($E14,'Prov. Champs - CF - SS'!$A$17:$E$991,5,FALSE))=TRUE,"0",VLOOKUP($E14,'Prov. Champs - CF - SS'!$A$17:$E$991,5,FALSE))</f>
        <v>50</v>
      </c>
      <c r="AA14" s="180">
        <f>IF(ISNA(VLOOKUP($E14,'Prov. Champs - CF - BA'!$A$17:$E$991,5,FALSE))=TRUE,"0",VLOOKUP($E14,'Prov. Champs - CF - BA'!$A$17:$E$991,5,FALSE))</f>
        <v>150</v>
      </c>
      <c r="AB14" s="180" t="str">
        <f>IF(ISNA(VLOOKUP($E14,'NA Stoneham SS'!$A$17:$E$991,5,FALSE))=TRUE,"0",VLOOKUP($E14,'NA Stoneham SS'!$A$17:$E$991,5,FALSE))</f>
        <v>0</v>
      </c>
      <c r="AC14" s="187">
        <f>IF(ISNA(VLOOKUP($E14,'JrNats HP'!$A$17:$E$991,5,FALSE))=TRUE,"0",VLOOKUP($E14,'JrNats HP'!$A$17:$E$991,5,FALSE))</f>
        <v>94.655172413793153</v>
      </c>
      <c r="AD14" s="187">
        <f>IF(ISNA(VLOOKUP($E14,'JrNats SS'!$A$17:$E$991,5,FALSE))=TRUE,"0",VLOOKUP($E14,'JrNats SS'!$A$17:$E$991,5,FALSE))</f>
        <v>163.92857142857119</v>
      </c>
      <c r="AE14" s="187">
        <f>IF(ISNA(VLOOKUP($E14,'JrNats BA'!$A$17:$E$991,5,FALSE))=TRUE,"0",VLOOKUP($E14,'JrNats BA'!$A$17:$E$991,5,FALSE))</f>
        <v>0</v>
      </c>
    </row>
  </sheetData>
  <sortState xmlns:xlrd2="http://schemas.microsoft.com/office/spreadsheetml/2017/richdata2" ref="A6:AE9">
    <sortCondition ref="G6:G9"/>
  </sortState>
  <mergeCells count="2">
    <mergeCell ref="H3:L3"/>
    <mergeCell ref="C4:C5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D362-B5D0-7B46-A860-22587A8BF3A0}">
  <dimension ref="A1:J70"/>
  <sheetViews>
    <sheetView workbookViewId="0">
      <selection activeCell="D19" sqref="D19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42</v>
      </c>
      <c r="C8" s="95"/>
      <c r="D8" s="102"/>
      <c r="E8" s="102"/>
      <c r="F8" s="40"/>
      <c r="H8" s="115"/>
      <c r="I8" s="119" t="s">
        <v>3</v>
      </c>
      <c r="J8" s="69" t="s">
        <v>42</v>
      </c>
    </row>
    <row r="9" spans="1:10" ht="15" customHeight="1" x14ac:dyDescent="0.15">
      <c r="A9" s="94" t="s">
        <v>0</v>
      </c>
      <c r="B9" s="95" t="s">
        <v>65</v>
      </c>
      <c r="C9" s="95"/>
      <c r="D9" s="102"/>
      <c r="E9" s="102"/>
      <c r="F9" s="40"/>
      <c r="H9" s="115"/>
      <c r="I9" s="120" t="s">
        <v>17</v>
      </c>
      <c r="J9" s="111">
        <v>4</v>
      </c>
    </row>
    <row r="10" spans="1:10" ht="15" customHeight="1" x14ac:dyDescent="0.15">
      <c r="A10" s="94" t="s">
        <v>9</v>
      </c>
      <c r="B10" s="96">
        <v>43485</v>
      </c>
      <c r="C10" s="97"/>
      <c r="D10" s="98"/>
      <c r="E10" s="98"/>
      <c r="F10" s="40"/>
      <c r="H10" s="115"/>
      <c r="I10" s="121">
        <v>1</v>
      </c>
      <c r="J10" s="112">
        <v>500</v>
      </c>
    </row>
    <row r="11" spans="1:10" ht="15" customHeight="1" x14ac:dyDescent="0.15">
      <c r="A11" s="94" t="s">
        <v>24</v>
      </c>
      <c r="B11" s="95" t="s">
        <v>32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343.33333333333337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13" si="0">I11+1</f>
        <v>3</v>
      </c>
      <c r="J12" s="112">
        <f>J11-(J$10-30)/(J$9-1)</f>
        <v>186.66666666666671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22">
        <f t="shared" ref="J13" si="1">J12-(J$10-30)/(J$9-1)</f>
        <v>30.000000000000057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/>
      <c r="J14" s="122"/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/>
      <c r="J15" s="122"/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4</v>
      </c>
      <c r="G16" s="99"/>
      <c r="H16" s="115"/>
      <c r="I16" s="121"/>
      <c r="J16" s="122"/>
    </row>
    <row r="17" spans="1:10" x14ac:dyDescent="0.15">
      <c r="A17" s="77" t="s">
        <v>59</v>
      </c>
      <c r="B17" s="63">
        <v>81.2</v>
      </c>
      <c r="C17" s="63"/>
      <c r="D17" s="63">
        <v>146</v>
      </c>
      <c r="E17" s="113">
        <v>343</v>
      </c>
      <c r="F17" s="81">
        <v>2</v>
      </c>
      <c r="G17" s="99"/>
      <c r="H17" s="115"/>
      <c r="I17" s="121"/>
      <c r="J17" s="122"/>
    </row>
    <row r="18" spans="1:10" x14ac:dyDescent="0.15">
      <c r="A18" s="77" t="s">
        <v>58</v>
      </c>
      <c r="B18" s="63">
        <v>85.4</v>
      </c>
      <c r="C18" s="63"/>
      <c r="D18" s="63">
        <v>134</v>
      </c>
      <c r="E18" s="113">
        <v>187</v>
      </c>
      <c r="F18" s="81">
        <v>3</v>
      </c>
      <c r="G18" s="99"/>
      <c r="H18" s="115"/>
      <c r="I18" s="121"/>
      <c r="J18" s="122"/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/>
      <c r="J19" s="122"/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/>
      <c r="J20" s="122"/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/>
      <c r="J21" s="122"/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/>
      <c r="J22" s="122"/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/>
      <c r="J23" s="122"/>
    </row>
    <row r="24" spans="1:10" x14ac:dyDescent="0.15">
      <c r="A24" s="77"/>
      <c r="B24" s="63"/>
      <c r="C24" s="63"/>
      <c r="D24" s="63"/>
      <c r="E24" s="113"/>
      <c r="F24" s="81"/>
      <c r="G24" s="100"/>
      <c r="I24" s="121"/>
      <c r="J24" s="122"/>
    </row>
    <row r="25" spans="1:10" x14ac:dyDescent="0.15">
      <c r="A25" s="77"/>
      <c r="B25" s="63"/>
      <c r="C25" s="63"/>
      <c r="D25" s="63"/>
      <c r="E25" s="113"/>
      <c r="F25" s="81"/>
      <c r="G25" s="100"/>
      <c r="I25" s="121"/>
      <c r="J25" s="122"/>
    </row>
    <row r="26" spans="1:10" x14ac:dyDescent="0.15">
      <c r="A26" s="77"/>
      <c r="B26" s="63"/>
      <c r="C26" s="63"/>
      <c r="D26" s="63"/>
      <c r="E26" s="113"/>
      <c r="F26" s="81"/>
      <c r="G26" s="100"/>
      <c r="I26" s="121"/>
      <c r="J26" s="122"/>
    </row>
    <row r="27" spans="1:10" x14ac:dyDescent="0.15">
      <c r="A27" s="77"/>
      <c r="B27" s="63"/>
      <c r="C27" s="63"/>
      <c r="D27" s="63"/>
      <c r="E27" s="113"/>
      <c r="F27" s="81"/>
      <c r="G27" s="100"/>
      <c r="I27" s="121"/>
      <c r="J27" s="122"/>
    </row>
    <row r="28" spans="1:10" x14ac:dyDescent="0.15">
      <c r="A28" s="77"/>
      <c r="B28" s="63"/>
      <c r="C28" s="63"/>
      <c r="D28" s="63"/>
      <c r="E28" s="113"/>
      <c r="F28" s="81"/>
      <c r="G28" s="100"/>
      <c r="I28" s="121"/>
      <c r="J28" s="122"/>
    </row>
    <row r="29" spans="1:10" x14ac:dyDescent="0.15">
      <c r="G29" s="99"/>
      <c r="I29" s="121"/>
      <c r="J29" s="122"/>
    </row>
    <row r="30" spans="1:10" x14ac:dyDescent="0.15">
      <c r="G30" s="99"/>
      <c r="I30" s="121"/>
      <c r="J30" s="122"/>
    </row>
    <row r="31" spans="1:10" x14ac:dyDescent="0.15">
      <c r="G31" s="99"/>
      <c r="I31" s="121"/>
      <c r="J31" s="122"/>
    </row>
    <row r="32" spans="1:10" x14ac:dyDescent="0.15">
      <c r="G32" s="99"/>
      <c r="I32" s="121"/>
      <c r="J32" s="122"/>
    </row>
    <row r="33" spans="9:10" x14ac:dyDescent="0.15">
      <c r="I33" s="121"/>
      <c r="J33" s="122"/>
    </row>
    <row r="34" spans="9:10" x14ac:dyDescent="0.15">
      <c r="I34" s="121"/>
      <c r="J34" s="122"/>
    </row>
    <row r="35" spans="9:10" x14ac:dyDescent="0.15">
      <c r="I35" s="121"/>
      <c r="J35" s="122"/>
    </row>
    <row r="36" spans="9:10" x14ac:dyDescent="0.15">
      <c r="I36" s="121"/>
      <c r="J36" s="122"/>
    </row>
    <row r="37" spans="9:10" x14ac:dyDescent="0.15">
      <c r="I37" s="121"/>
      <c r="J37" s="122"/>
    </row>
    <row r="38" spans="9:10" x14ac:dyDescent="0.15">
      <c r="I38" s="121"/>
      <c r="J38" s="122"/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C73B-056C-224A-882A-7AEC45F0248F}">
  <dimension ref="A1:R70"/>
  <sheetViews>
    <sheetView workbookViewId="0">
      <selection activeCell="L14" sqref="L1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customWidth="1"/>
    <col min="12" max="12" width="14" customWidth="1"/>
    <col min="13" max="13" width="10.6640625" style="115"/>
    <col min="18" max="18" width="17.5" customWidth="1"/>
  </cols>
  <sheetData>
    <row r="1" spans="1:18" ht="15" customHeight="1" x14ac:dyDescent="0.15">
      <c r="A1" s="236"/>
      <c r="B1" s="89"/>
      <c r="C1" s="89"/>
      <c r="D1" s="89"/>
      <c r="E1" s="89"/>
      <c r="F1" s="40"/>
    </row>
    <row r="2" spans="1:18" ht="15" customHeight="1" x14ac:dyDescent="0.15">
      <c r="A2" s="236"/>
      <c r="B2" s="237" t="s">
        <v>29</v>
      </c>
      <c r="C2" s="237"/>
      <c r="D2" s="237"/>
      <c r="E2" s="89"/>
      <c r="F2" s="40"/>
    </row>
    <row r="3" spans="1:18" ht="15" customHeight="1" x14ac:dyDescent="0.15">
      <c r="A3" s="236"/>
      <c r="B3" s="89"/>
      <c r="C3" s="89"/>
      <c r="D3" s="89"/>
      <c r="E3" s="89"/>
      <c r="F3" s="40"/>
    </row>
    <row r="4" spans="1:18" ht="15" customHeight="1" x14ac:dyDescent="0.15">
      <c r="A4" s="236"/>
      <c r="B4" s="237" t="s">
        <v>33</v>
      </c>
      <c r="C4" s="237"/>
      <c r="D4" s="237"/>
      <c r="E4" s="89"/>
      <c r="F4" s="40"/>
    </row>
    <row r="5" spans="1:18" ht="15" customHeight="1" x14ac:dyDescent="0.15">
      <c r="A5" s="236"/>
      <c r="B5" s="89"/>
      <c r="C5" s="89"/>
      <c r="D5" s="89"/>
      <c r="E5" s="89"/>
      <c r="F5" s="40"/>
    </row>
    <row r="6" spans="1:18" ht="15" customHeight="1" x14ac:dyDescent="0.15">
      <c r="A6" s="236"/>
      <c r="B6" s="64"/>
      <c r="C6" s="89"/>
      <c r="D6" s="89"/>
      <c r="E6" s="89"/>
      <c r="F6" s="40"/>
    </row>
    <row r="7" spans="1:18" ht="15" customHeight="1" x14ac:dyDescent="0.15">
      <c r="A7" s="236"/>
      <c r="B7" s="89"/>
      <c r="C7" s="89"/>
      <c r="D7" s="89"/>
      <c r="E7" s="89"/>
      <c r="F7" s="40"/>
      <c r="I7" s="115"/>
      <c r="J7" s="115"/>
      <c r="K7" s="131" t="s">
        <v>76</v>
      </c>
      <c r="L7" s="115"/>
      <c r="Q7" s="123" t="s">
        <v>75</v>
      </c>
    </row>
    <row r="8" spans="1:18" ht="15" customHeight="1" x14ac:dyDescent="0.15">
      <c r="A8" s="41" t="s">
        <v>7</v>
      </c>
      <c r="B8" s="42" t="s">
        <v>43</v>
      </c>
      <c r="C8" s="42"/>
      <c r="D8" s="88"/>
      <c r="E8" s="88"/>
      <c r="F8" s="40"/>
      <c r="I8" s="115"/>
      <c r="J8" s="115"/>
      <c r="K8" s="119" t="s">
        <v>3</v>
      </c>
      <c r="L8" s="116" t="s">
        <v>43</v>
      </c>
      <c r="M8" s="116"/>
      <c r="Q8" s="125" t="s">
        <v>3</v>
      </c>
      <c r="R8" s="126" t="s">
        <v>42</v>
      </c>
    </row>
    <row r="9" spans="1:18" ht="15" customHeight="1" x14ac:dyDescent="0.15">
      <c r="A9" s="41" t="s">
        <v>0</v>
      </c>
      <c r="B9" s="42" t="s">
        <v>83</v>
      </c>
      <c r="C9" s="42"/>
      <c r="D9" s="88"/>
      <c r="E9" s="88"/>
      <c r="F9" s="40"/>
      <c r="I9" s="131" t="s">
        <v>70</v>
      </c>
      <c r="J9" s="131" t="s">
        <v>4</v>
      </c>
      <c r="K9" s="120" t="s">
        <v>17</v>
      </c>
      <c r="L9" s="132">
        <v>3</v>
      </c>
      <c r="M9" s="124" t="s">
        <v>74</v>
      </c>
      <c r="Q9" s="127" t="s">
        <v>17</v>
      </c>
      <c r="R9" s="128">
        <v>3</v>
      </c>
    </row>
    <row r="10" spans="1:18" ht="15" customHeight="1" x14ac:dyDescent="0.15">
      <c r="A10" s="41" t="s">
        <v>9</v>
      </c>
      <c r="B10" s="80">
        <v>43499</v>
      </c>
      <c r="C10" s="90"/>
      <c r="D10" s="43"/>
      <c r="E10" s="43"/>
      <c r="F10" s="40"/>
      <c r="I10" s="115" t="s">
        <v>67</v>
      </c>
      <c r="J10" s="115">
        <v>84</v>
      </c>
      <c r="K10" s="121">
        <v>1</v>
      </c>
      <c r="L10" s="122">
        <v>150</v>
      </c>
      <c r="M10" s="118"/>
      <c r="Q10" s="129">
        <v>1</v>
      </c>
      <c r="R10" s="130">
        <v>150</v>
      </c>
    </row>
    <row r="11" spans="1:18" ht="15" customHeight="1" x14ac:dyDescent="0.15">
      <c r="A11" s="41" t="s">
        <v>24</v>
      </c>
      <c r="B11" s="42" t="s">
        <v>32</v>
      </c>
      <c r="C11" s="89"/>
      <c r="D11" s="89"/>
      <c r="E11" s="89"/>
      <c r="F11" s="40"/>
      <c r="I11" s="115" t="s">
        <v>69</v>
      </c>
      <c r="J11" s="115">
        <v>74.67</v>
      </c>
      <c r="K11" s="121">
        <f>K10+1</f>
        <v>2</v>
      </c>
      <c r="L11" s="122">
        <f>L10-(L$10-30)/(L$9+3-1)</f>
        <v>126</v>
      </c>
      <c r="M11" s="118"/>
      <c r="Q11" s="129">
        <f>Q10+1</f>
        <v>2</v>
      </c>
      <c r="R11" s="130">
        <f>R10-(R$10-30)/(R$9-1)</f>
        <v>90</v>
      </c>
    </row>
    <row r="12" spans="1:18" ht="15" customHeight="1" x14ac:dyDescent="0.15">
      <c r="A12" s="41" t="s">
        <v>10</v>
      </c>
      <c r="B12" s="88" t="s">
        <v>66</v>
      </c>
      <c r="C12" s="89"/>
      <c r="D12" s="89"/>
      <c r="E12" s="89"/>
      <c r="F12" s="40"/>
      <c r="I12" s="131" t="s">
        <v>71</v>
      </c>
      <c r="J12" s="115">
        <v>60</v>
      </c>
      <c r="K12" s="121"/>
      <c r="L12" s="122">
        <f t="shared" ref="L12:L15" si="0">L11-(L$10-30)/(L$9+3-1)</f>
        <v>102</v>
      </c>
      <c r="M12" s="118"/>
      <c r="Q12" s="129">
        <f t="shared" ref="Q12" si="1">Q11+1</f>
        <v>3</v>
      </c>
      <c r="R12" s="130">
        <f>R11-(R$10-30)/(R$9-1)</f>
        <v>30</v>
      </c>
    </row>
    <row r="13" spans="1:18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15" t="s">
        <v>82</v>
      </c>
      <c r="J13" s="115">
        <v>50.67</v>
      </c>
      <c r="K13" s="121">
        <v>3</v>
      </c>
      <c r="L13" s="122">
        <f>L12-(L$10-30)/(L$9+3-1)</f>
        <v>78</v>
      </c>
      <c r="M13" s="118"/>
    </row>
    <row r="14" spans="1:18" ht="15" customHeight="1" x14ac:dyDescent="0.15">
      <c r="A14" s="88" t="s">
        <v>40</v>
      </c>
      <c r="B14" s="46"/>
      <c r="C14" s="48"/>
      <c r="D14" s="48"/>
      <c r="E14" s="47">
        <v>150</v>
      </c>
      <c r="F14" s="49" t="s">
        <v>16</v>
      </c>
      <c r="I14" s="131" t="s">
        <v>73</v>
      </c>
      <c r="J14" s="115">
        <v>40</v>
      </c>
      <c r="K14" s="121"/>
      <c r="L14" s="122">
        <f t="shared" si="0"/>
        <v>54</v>
      </c>
      <c r="M14" s="118"/>
    </row>
    <row r="15" spans="1:18" ht="15" customHeight="1" x14ac:dyDescent="0.15">
      <c r="A15" s="88"/>
      <c r="B15" s="50"/>
      <c r="C15" s="52"/>
      <c r="D15" s="52"/>
      <c r="E15" s="51"/>
      <c r="F15" s="49" t="s">
        <v>17</v>
      </c>
      <c r="I15" s="131" t="s">
        <v>72</v>
      </c>
      <c r="J15" s="115">
        <v>20</v>
      </c>
      <c r="K15" s="121"/>
      <c r="L15" s="122">
        <f t="shared" si="0"/>
        <v>30</v>
      </c>
      <c r="M15" s="118"/>
    </row>
    <row r="16" spans="1:18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67"/>
      <c r="L16" s="112"/>
      <c r="M16" s="118"/>
    </row>
    <row r="17" spans="1:13" ht="15" customHeight="1" x14ac:dyDescent="0.15">
      <c r="A17" s="60" t="s">
        <v>67</v>
      </c>
      <c r="B17" s="72">
        <v>84</v>
      </c>
      <c r="C17" s="72"/>
      <c r="D17" s="72"/>
      <c r="E17" s="133">
        <v>150</v>
      </c>
      <c r="F17" s="73">
        <v>1</v>
      </c>
      <c r="K17" s="67"/>
      <c r="L17" s="112"/>
      <c r="M17" s="118"/>
    </row>
    <row r="18" spans="1:13" ht="15" customHeight="1" x14ac:dyDescent="0.15">
      <c r="A18" s="66" t="s">
        <v>69</v>
      </c>
      <c r="B18" s="72">
        <v>74.67</v>
      </c>
      <c r="C18" s="72"/>
      <c r="D18" s="72"/>
      <c r="E18" s="133">
        <v>126</v>
      </c>
      <c r="F18" s="73">
        <v>2</v>
      </c>
      <c r="K18" s="67"/>
      <c r="L18" s="112"/>
      <c r="M18" s="118"/>
    </row>
    <row r="19" spans="1:13" ht="15" customHeight="1" x14ac:dyDescent="0.15">
      <c r="A19" s="66" t="s">
        <v>82</v>
      </c>
      <c r="B19" s="72">
        <v>50.67</v>
      </c>
      <c r="C19" s="72"/>
      <c r="D19" s="72"/>
      <c r="E19" s="133">
        <v>78</v>
      </c>
      <c r="F19" s="73">
        <v>3</v>
      </c>
      <c r="K19" s="67"/>
      <c r="L19" s="112"/>
      <c r="M19" s="118"/>
    </row>
    <row r="20" spans="1:13" ht="15" customHeight="1" x14ac:dyDescent="0.15">
      <c r="A20" s="66"/>
      <c r="B20" s="72"/>
      <c r="C20" s="72"/>
      <c r="D20" s="72"/>
      <c r="E20" s="79"/>
      <c r="F20" s="73"/>
      <c r="K20" s="67"/>
      <c r="L20" s="112"/>
      <c r="M20" s="118"/>
    </row>
    <row r="21" spans="1:13" ht="15" customHeight="1" x14ac:dyDescent="0.15">
      <c r="A21" s="66"/>
      <c r="B21" s="72"/>
      <c r="C21" s="72"/>
      <c r="D21" s="72"/>
      <c r="E21" s="79"/>
      <c r="F21" s="73"/>
      <c r="K21" s="67"/>
      <c r="L21" s="112"/>
      <c r="M21" s="118"/>
    </row>
    <row r="22" spans="1:13" ht="15" customHeight="1" x14ac:dyDescent="0.15">
      <c r="A22" s="66"/>
      <c r="B22" s="72"/>
      <c r="C22" s="72"/>
      <c r="D22" s="72"/>
      <c r="E22" s="79"/>
      <c r="F22" s="73"/>
      <c r="K22" s="67"/>
      <c r="L22" s="112"/>
      <c r="M22" s="118"/>
    </row>
    <row r="23" spans="1:13" ht="15" customHeight="1" x14ac:dyDescent="0.15">
      <c r="A23" s="66"/>
      <c r="B23" s="72"/>
      <c r="C23" s="72"/>
      <c r="D23" s="72"/>
      <c r="E23" s="79"/>
      <c r="F23" s="73"/>
      <c r="K23" s="67"/>
      <c r="L23" s="112"/>
      <c r="M23" s="118"/>
    </row>
    <row r="24" spans="1:13" ht="15" customHeight="1" x14ac:dyDescent="0.15">
      <c r="A24" s="66"/>
      <c r="B24" s="72"/>
      <c r="C24" s="72"/>
      <c r="D24" s="72"/>
      <c r="E24" s="79"/>
      <c r="F24" s="73"/>
      <c r="K24" s="67"/>
      <c r="L24" s="112"/>
      <c r="M24" s="118"/>
    </row>
    <row r="25" spans="1:13" ht="15" customHeight="1" x14ac:dyDescent="0.15">
      <c r="A25" s="66"/>
      <c r="B25" s="72"/>
      <c r="C25" s="72"/>
      <c r="D25" s="72"/>
      <c r="E25" s="79"/>
      <c r="F25" s="73"/>
      <c r="K25" s="67"/>
      <c r="L25" s="112"/>
      <c r="M25" s="118"/>
    </row>
    <row r="26" spans="1:13" ht="15" customHeight="1" x14ac:dyDescent="0.15">
      <c r="A26" s="66"/>
      <c r="B26" s="72"/>
      <c r="C26" s="72"/>
      <c r="D26" s="72"/>
      <c r="E26" s="79"/>
      <c r="F26" s="73"/>
      <c r="K26" s="67"/>
      <c r="L26" s="112"/>
      <c r="M26" s="118"/>
    </row>
    <row r="27" spans="1:13" ht="15" customHeight="1" x14ac:dyDescent="0.15">
      <c r="A27" s="66"/>
      <c r="B27" s="72"/>
      <c r="C27" s="72"/>
      <c r="D27" s="72"/>
      <c r="E27" s="79"/>
      <c r="F27" s="73"/>
      <c r="K27" s="67"/>
      <c r="L27" s="112"/>
      <c r="M27" s="118"/>
    </row>
    <row r="28" spans="1:13" ht="15" customHeight="1" x14ac:dyDescent="0.15">
      <c r="A28" s="66"/>
      <c r="B28" s="72"/>
      <c r="C28" s="72"/>
      <c r="D28" s="72"/>
      <c r="E28" s="79"/>
      <c r="F28" s="73"/>
      <c r="K28" s="67"/>
      <c r="L28" s="112"/>
      <c r="M28" s="118"/>
    </row>
    <row r="29" spans="1:13" ht="15" customHeight="1" x14ac:dyDescent="0.15">
      <c r="A29" s="66"/>
      <c r="B29" s="72"/>
      <c r="C29" s="72"/>
      <c r="D29" s="72"/>
      <c r="E29" s="79"/>
      <c r="F29" s="73"/>
      <c r="K29" s="67"/>
      <c r="L29" s="112"/>
      <c r="M29" s="118"/>
    </row>
    <row r="30" spans="1:13" ht="15" customHeight="1" x14ac:dyDescent="0.15">
      <c r="A30" s="66"/>
      <c r="B30" s="72"/>
      <c r="C30" s="72"/>
      <c r="D30" s="72"/>
      <c r="E30" s="79"/>
      <c r="F30" s="73"/>
      <c r="K30" s="67"/>
      <c r="L30" s="112"/>
      <c r="M30" s="118"/>
    </row>
    <row r="31" spans="1:13" ht="15" customHeight="1" x14ac:dyDescent="0.15">
      <c r="A31" s="66"/>
      <c r="B31" s="72"/>
      <c r="C31" s="72"/>
      <c r="D31" s="72"/>
      <c r="E31" s="79"/>
      <c r="F31" s="73"/>
      <c r="K31" s="67"/>
      <c r="L31" s="112"/>
      <c r="M31" s="118"/>
    </row>
    <row r="32" spans="1:13" ht="15" customHeight="1" x14ac:dyDescent="0.15">
      <c r="A32" s="66"/>
      <c r="B32" s="72"/>
      <c r="C32" s="72"/>
      <c r="D32" s="72"/>
      <c r="E32" s="79"/>
      <c r="F32" s="73"/>
      <c r="K32" s="67"/>
      <c r="L32" s="112"/>
      <c r="M32" s="118"/>
    </row>
    <row r="33" spans="1:13" ht="15" customHeight="1" x14ac:dyDescent="0.15">
      <c r="A33" s="66"/>
      <c r="B33" s="72"/>
      <c r="C33" s="72"/>
      <c r="D33" s="72"/>
      <c r="E33" s="79"/>
      <c r="F33" s="73"/>
      <c r="K33" s="67"/>
      <c r="L33" s="112"/>
      <c r="M33" s="118"/>
    </row>
    <row r="34" spans="1:13" x14ac:dyDescent="0.15">
      <c r="A34" s="66"/>
      <c r="B34" s="72"/>
      <c r="C34" s="72"/>
      <c r="D34" s="72"/>
      <c r="E34" s="79"/>
      <c r="F34" s="73"/>
      <c r="K34" s="67"/>
      <c r="L34" s="112"/>
      <c r="M34" s="118"/>
    </row>
    <row r="35" spans="1:13" x14ac:dyDescent="0.15">
      <c r="A35" s="66"/>
      <c r="B35" s="72"/>
      <c r="C35" s="72"/>
      <c r="D35" s="72"/>
      <c r="E35" s="79"/>
      <c r="F35" s="73"/>
      <c r="K35" s="67"/>
      <c r="L35" s="112"/>
      <c r="M35" s="118"/>
    </row>
    <row r="36" spans="1:13" x14ac:dyDescent="0.15">
      <c r="A36" s="66"/>
      <c r="B36" s="72"/>
      <c r="C36" s="72"/>
      <c r="D36" s="72"/>
      <c r="E36" s="79"/>
      <c r="F36" s="73"/>
      <c r="K36" s="67"/>
      <c r="L36" s="112"/>
      <c r="M36" s="118"/>
    </row>
    <row r="37" spans="1:13" x14ac:dyDescent="0.15">
      <c r="A37" s="66"/>
      <c r="B37" s="72"/>
      <c r="C37" s="72"/>
      <c r="D37" s="72"/>
      <c r="E37" s="79"/>
      <c r="F37" s="73"/>
      <c r="K37" s="67"/>
      <c r="L37" s="112"/>
      <c r="M37" s="118"/>
    </row>
    <row r="38" spans="1:13" x14ac:dyDescent="0.15">
      <c r="A38" s="66"/>
      <c r="B38" s="72"/>
      <c r="C38" s="72"/>
      <c r="D38" s="72"/>
      <c r="E38" s="79"/>
      <c r="F38" s="73"/>
      <c r="K38" s="67"/>
      <c r="L38" s="112"/>
      <c r="M38" s="118"/>
    </row>
    <row r="39" spans="1:13" x14ac:dyDescent="0.15">
      <c r="A39" s="66"/>
      <c r="B39" s="72"/>
      <c r="C39" s="72"/>
      <c r="D39" s="72"/>
      <c r="E39" s="79"/>
      <c r="F39" s="73"/>
      <c r="K39" s="67"/>
      <c r="L39" s="112"/>
      <c r="M39" s="118"/>
    </row>
    <row r="40" spans="1:13" ht="15" customHeight="1" x14ac:dyDescent="0.15">
      <c r="A40" s="66"/>
      <c r="B40" s="72"/>
      <c r="C40" s="72"/>
      <c r="D40" s="72"/>
      <c r="E40" s="79"/>
      <c r="F40" s="73"/>
      <c r="K40" s="67"/>
      <c r="L40" s="112"/>
      <c r="M40" s="118"/>
    </row>
    <row r="41" spans="1:13" ht="15" customHeight="1" x14ac:dyDescent="0.15">
      <c r="A41" s="66"/>
      <c r="B41" s="72"/>
      <c r="C41" s="72"/>
      <c r="D41" s="72"/>
      <c r="E41" s="79"/>
      <c r="F41" s="73"/>
      <c r="K41" s="67"/>
      <c r="L41" s="112"/>
      <c r="M41" s="118"/>
    </row>
    <row r="42" spans="1:13" ht="15" customHeight="1" x14ac:dyDescent="0.15">
      <c r="A42" s="66"/>
      <c r="B42" s="72"/>
      <c r="C42" s="72"/>
      <c r="D42" s="72"/>
      <c r="E42" s="79"/>
      <c r="F42" s="73"/>
      <c r="K42" s="67"/>
      <c r="L42" s="112"/>
      <c r="M42" s="118"/>
    </row>
    <row r="43" spans="1:13" ht="15" customHeight="1" x14ac:dyDescent="0.15">
      <c r="A43" s="66"/>
      <c r="B43" s="72"/>
      <c r="C43" s="72"/>
      <c r="D43" s="72"/>
      <c r="E43" s="79"/>
      <c r="F43" s="73"/>
      <c r="K43" s="67"/>
      <c r="L43" s="112"/>
      <c r="M43" s="118"/>
    </row>
    <row r="44" spans="1:13" ht="15" customHeight="1" x14ac:dyDescent="0.15">
      <c r="A44" s="66"/>
      <c r="B44" s="72"/>
      <c r="C44" s="72"/>
      <c r="D44" s="72"/>
      <c r="E44" s="79"/>
      <c r="F44" s="73"/>
      <c r="K44" s="67"/>
      <c r="L44" s="112"/>
      <c r="M44" s="118"/>
    </row>
    <row r="45" spans="1:13" ht="15" customHeight="1" x14ac:dyDescent="0.15">
      <c r="A45" s="66"/>
      <c r="B45" s="72"/>
      <c r="C45" s="72"/>
      <c r="D45" s="72"/>
      <c r="E45" s="79"/>
      <c r="F45" s="73"/>
      <c r="K45" s="67"/>
      <c r="L45" s="112"/>
      <c r="M45" s="118"/>
    </row>
    <row r="46" spans="1:13" ht="15" customHeight="1" x14ac:dyDescent="0.15">
      <c r="A46" s="66"/>
      <c r="B46" s="72"/>
      <c r="C46" s="72"/>
      <c r="D46" s="72"/>
      <c r="E46" s="79"/>
      <c r="F46" s="73"/>
      <c r="K46" s="67"/>
      <c r="L46" s="112"/>
      <c r="M46" s="118"/>
    </row>
    <row r="47" spans="1:13" ht="15" customHeight="1" x14ac:dyDescent="0.15">
      <c r="A47" s="66"/>
      <c r="B47" s="72"/>
      <c r="C47" s="72"/>
      <c r="D47" s="72"/>
      <c r="E47" s="79"/>
      <c r="F47" s="73"/>
      <c r="K47" s="67"/>
      <c r="L47" s="112"/>
      <c r="M47" s="118"/>
    </row>
    <row r="48" spans="1:13" ht="15" customHeight="1" x14ac:dyDescent="0.15">
      <c r="A48" s="66"/>
      <c r="B48" s="72"/>
      <c r="C48" s="72"/>
      <c r="D48" s="72"/>
      <c r="E48" s="79"/>
      <c r="F48" s="73"/>
      <c r="K48" s="67"/>
      <c r="L48" s="112"/>
      <c r="M48" s="118"/>
    </row>
    <row r="49" spans="1:13" ht="15" customHeight="1" x14ac:dyDescent="0.15">
      <c r="A49" s="66"/>
      <c r="B49" s="72"/>
      <c r="C49" s="72"/>
      <c r="D49" s="72"/>
      <c r="E49" s="79"/>
      <c r="F49" s="73"/>
      <c r="K49" s="67"/>
      <c r="L49" s="112"/>
      <c r="M49" s="118"/>
    </row>
    <row r="50" spans="1:13" ht="15" customHeight="1" x14ac:dyDescent="0.15">
      <c r="A50" s="66"/>
      <c r="B50" s="72"/>
      <c r="C50" s="72"/>
      <c r="D50" s="72"/>
      <c r="E50" s="79"/>
      <c r="F50" s="73"/>
      <c r="K50" s="67"/>
      <c r="L50" s="112"/>
      <c r="M50" s="118"/>
    </row>
    <row r="51" spans="1:13" ht="15" customHeight="1" x14ac:dyDescent="0.15">
      <c r="A51" s="66"/>
      <c r="B51" s="72"/>
      <c r="C51" s="72"/>
      <c r="D51" s="72"/>
      <c r="E51" s="79"/>
      <c r="F51" s="73"/>
      <c r="K51" s="67"/>
      <c r="L51" s="112"/>
      <c r="M51" s="118"/>
    </row>
    <row r="52" spans="1:13" x14ac:dyDescent="0.15">
      <c r="K52" s="67"/>
      <c r="L52" s="112"/>
      <c r="M52" s="118"/>
    </row>
    <row r="53" spans="1:13" x14ac:dyDescent="0.15">
      <c r="K53" s="67"/>
      <c r="L53" s="112"/>
      <c r="M53" s="118"/>
    </row>
    <row r="54" spans="1:13" x14ac:dyDescent="0.15">
      <c r="K54" s="67"/>
      <c r="L54" s="112"/>
      <c r="M54" s="118"/>
    </row>
    <row r="55" spans="1:13" x14ac:dyDescent="0.15">
      <c r="K55" s="67"/>
      <c r="L55" s="112"/>
      <c r="M55" s="118"/>
    </row>
    <row r="56" spans="1:13" x14ac:dyDescent="0.15">
      <c r="K56" s="67"/>
      <c r="L56" s="112"/>
      <c r="M56" s="118"/>
    </row>
    <row r="57" spans="1:13" x14ac:dyDescent="0.15">
      <c r="K57" s="67"/>
      <c r="L57" s="112"/>
      <c r="M57" s="118"/>
    </row>
    <row r="58" spans="1:13" x14ac:dyDescent="0.15">
      <c r="K58" s="67"/>
      <c r="L58" s="112"/>
      <c r="M58" s="118"/>
    </row>
    <row r="59" spans="1:13" x14ac:dyDescent="0.15">
      <c r="K59" s="67"/>
      <c r="L59" s="112"/>
      <c r="M59" s="118"/>
    </row>
    <row r="60" spans="1:13" x14ac:dyDescent="0.15">
      <c r="K60" s="67"/>
      <c r="L60" s="112"/>
      <c r="M60" s="118"/>
    </row>
    <row r="61" spans="1:13" x14ac:dyDescent="0.15">
      <c r="K61" s="67"/>
      <c r="L61" s="112"/>
      <c r="M61" s="118"/>
    </row>
    <row r="62" spans="1:13" x14ac:dyDescent="0.15">
      <c r="K62" s="67"/>
      <c r="L62" s="112"/>
      <c r="M62" s="118"/>
    </row>
    <row r="63" spans="1:13" x14ac:dyDescent="0.15">
      <c r="K63" s="67"/>
      <c r="L63" s="112"/>
      <c r="M63" s="118"/>
    </row>
    <row r="64" spans="1:13" x14ac:dyDescent="0.15">
      <c r="K64" s="67"/>
      <c r="L64" s="112"/>
      <c r="M64" s="118"/>
    </row>
    <row r="65" spans="13:13" x14ac:dyDescent="0.15">
      <c r="M65" s="118"/>
    </row>
    <row r="66" spans="13:13" x14ac:dyDescent="0.15">
      <c r="M66" s="118"/>
    </row>
    <row r="67" spans="13:13" x14ac:dyDescent="0.15">
      <c r="M67" s="118"/>
    </row>
    <row r="68" spans="13:13" x14ac:dyDescent="0.15">
      <c r="M68" s="118"/>
    </row>
    <row r="69" spans="13:13" x14ac:dyDescent="0.15">
      <c r="M69" s="118"/>
    </row>
    <row r="70" spans="13:13" x14ac:dyDescent="0.15">
      <c r="M70" s="118"/>
    </row>
  </sheetData>
  <mergeCells count="3">
    <mergeCell ref="A1:A7"/>
    <mergeCell ref="B2:D2"/>
    <mergeCell ref="B4:D4"/>
  </mergeCells>
  <conditionalFormatting sqref="A18:A21 A23 A25 A34 A37">
    <cfRule type="duplicateValues" dxfId="44" priority="3"/>
  </conditionalFormatting>
  <conditionalFormatting sqref="A22">
    <cfRule type="duplicateValues" dxfId="43" priority="1"/>
    <cfRule type="duplicateValues" dxfId="42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C65B-54BD-EC4D-A4DC-C364B5A009CB}">
  <dimension ref="A1:R70"/>
  <sheetViews>
    <sheetView workbookViewId="0">
      <selection activeCell="L12" sqref="L12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5" customWidth="1"/>
    <col min="10" max="11" width="10.6640625" style="115"/>
    <col min="12" max="12" width="14" style="115" customWidth="1"/>
    <col min="13" max="13" width="10.6640625" style="115"/>
    <col min="18" max="18" width="17.5" customWidth="1"/>
  </cols>
  <sheetData>
    <row r="1" spans="1:18" ht="15" customHeight="1" x14ac:dyDescent="0.15">
      <c r="A1" s="236"/>
      <c r="B1" s="89"/>
      <c r="C1" s="89"/>
      <c r="D1" s="89"/>
      <c r="E1" s="89"/>
      <c r="F1" s="40"/>
    </row>
    <row r="2" spans="1:18" ht="15" customHeight="1" x14ac:dyDescent="0.15">
      <c r="A2" s="236"/>
      <c r="B2" s="237" t="s">
        <v>29</v>
      </c>
      <c r="C2" s="237"/>
      <c r="D2" s="237"/>
      <c r="E2" s="89"/>
      <c r="F2" s="40"/>
    </row>
    <row r="3" spans="1:18" ht="15" customHeight="1" x14ac:dyDescent="0.15">
      <c r="A3" s="236"/>
      <c r="B3" s="89"/>
      <c r="C3" s="89"/>
      <c r="D3" s="89"/>
      <c r="E3" s="89"/>
      <c r="F3" s="40"/>
    </row>
    <row r="4" spans="1:18" ht="15" customHeight="1" x14ac:dyDescent="0.15">
      <c r="A4" s="236"/>
      <c r="B4" s="237" t="s">
        <v>33</v>
      </c>
      <c r="C4" s="237"/>
      <c r="D4" s="237"/>
      <c r="E4" s="89"/>
      <c r="F4" s="40"/>
    </row>
    <row r="5" spans="1:18" ht="15" customHeight="1" x14ac:dyDescent="0.15">
      <c r="A5" s="236"/>
      <c r="B5" s="89"/>
      <c r="C5" s="89"/>
      <c r="D5" s="89"/>
      <c r="E5" s="89"/>
      <c r="F5" s="40"/>
    </row>
    <row r="6" spans="1:18" ht="15" customHeight="1" x14ac:dyDescent="0.15">
      <c r="A6" s="236"/>
      <c r="B6" s="64"/>
      <c r="C6" s="89"/>
      <c r="D6" s="89"/>
      <c r="E6" s="89"/>
      <c r="F6" s="40"/>
    </row>
    <row r="7" spans="1:18" ht="15" customHeight="1" x14ac:dyDescent="0.15">
      <c r="A7" s="236"/>
      <c r="B7" s="89"/>
      <c r="C7" s="89"/>
      <c r="D7" s="89"/>
      <c r="E7" s="89"/>
      <c r="F7" s="40"/>
      <c r="K7" s="131" t="s">
        <v>76</v>
      </c>
      <c r="Q7" s="123" t="s">
        <v>75</v>
      </c>
    </row>
    <row r="8" spans="1:18" ht="15" customHeight="1" x14ac:dyDescent="0.15">
      <c r="A8" s="41" t="s">
        <v>7</v>
      </c>
      <c r="B8" s="42" t="s">
        <v>43</v>
      </c>
      <c r="C8" s="42"/>
      <c r="D8" s="88"/>
      <c r="E8" s="88"/>
      <c r="F8" s="40"/>
      <c r="K8" s="119" t="s">
        <v>3</v>
      </c>
      <c r="L8" s="116" t="s">
        <v>43</v>
      </c>
      <c r="M8" s="116"/>
      <c r="Q8" s="125" t="s">
        <v>3</v>
      </c>
      <c r="R8" s="126" t="s">
        <v>42</v>
      </c>
    </row>
    <row r="9" spans="1:18" ht="15" customHeight="1" x14ac:dyDescent="0.15">
      <c r="A9" s="41" t="s">
        <v>0</v>
      </c>
      <c r="B9" s="42" t="s">
        <v>83</v>
      </c>
      <c r="C9" s="42"/>
      <c r="D9" s="88"/>
      <c r="E9" s="88"/>
      <c r="F9" s="40"/>
      <c r="I9" s="131" t="s">
        <v>70</v>
      </c>
      <c r="J9" s="131" t="s">
        <v>4</v>
      </c>
      <c r="K9" s="120" t="s">
        <v>17</v>
      </c>
      <c r="L9" s="132">
        <v>3</v>
      </c>
      <c r="M9" s="124" t="s">
        <v>74</v>
      </c>
      <c r="Q9" s="127" t="s">
        <v>17</v>
      </c>
      <c r="R9" s="128">
        <v>3</v>
      </c>
    </row>
    <row r="10" spans="1:18" ht="15" customHeight="1" x14ac:dyDescent="0.15">
      <c r="A10" s="41" t="s">
        <v>9</v>
      </c>
      <c r="B10" s="80">
        <v>43500</v>
      </c>
      <c r="C10" s="90"/>
      <c r="D10" s="43"/>
      <c r="E10" s="43"/>
      <c r="F10" s="40"/>
      <c r="I10" s="115" t="s">
        <v>67</v>
      </c>
      <c r="J10" s="115">
        <v>83.33</v>
      </c>
      <c r="K10" s="121">
        <v>1</v>
      </c>
      <c r="L10" s="122">
        <v>150</v>
      </c>
      <c r="M10" s="118"/>
      <c r="Q10" s="129">
        <v>1</v>
      </c>
      <c r="R10" s="130">
        <v>150</v>
      </c>
    </row>
    <row r="11" spans="1:18" ht="15" customHeight="1" x14ac:dyDescent="0.15">
      <c r="A11" s="41" t="s">
        <v>24</v>
      </c>
      <c r="B11" s="42" t="s">
        <v>32</v>
      </c>
      <c r="C11" s="89"/>
      <c r="D11" s="89"/>
      <c r="E11" s="89"/>
      <c r="F11" s="40"/>
      <c r="I11" s="115" t="s">
        <v>69</v>
      </c>
      <c r="J11" s="115">
        <v>72.33</v>
      </c>
      <c r="K11" s="121">
        <f>K10+1</f>
        <v>2</v>
      </c>
      <c r="L11" s="122">
        <f>L10-(L$10-30)/(L$9+3-1)</f>
        <v>126</v>
      </c>
      <c r="M11" s="118"/>
      <c r="Q11" s="129">
        <f>Q10+1</f>
        <v>2</v>
      </c>
      <c r="R11" s="130">
        <f>R10-(R$10-30)/(R$9-1)</f>
        <v>90</v>
      </c>
    </row>
    <row r="12" spans="1:18" ht="15" customHeight="1" x14ac:dyDescent="0.15">
      <c r="A12" s="41" t="s">
        <v>10</v>
      </c>
      <c r="B12" s="88" t="s">
        <v>66</v>
      </c>
      <c r="C12" s="89"/>
      <c r="D12" s="89"/>
      <c r="E12" s="89"/>
      <c r="F12" s="40"/>
      <c r="I12" s="115" t="s">
        <v>82</v>
      </c>
      <c r="J12" s="115">
        <v>66.67</v>
      </c>
      <c r="K12" s="121">
        <v>3</v>
      </c>
      <c r="L12" s="122">
        <f>L11-(L$10-30)/(L$9+3-1)</f>
        <v>102</v>
      </c>
      <c r="M12" s="118"/>
      <c r="Q12" s="129">
        <f t="shared" ref="Q12" si="0">Q11+1</f>
        <v>3</v>
      </c>
      <c r="R12" s="130">
        <f>R11-(R$10-30)/(R$9-1)</f>
        <v>30</v>
      </c>
    </row>
    <row r="13" spans="1:18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31" t="s">
        <v>71</v>
      </c>
      <c r="J13" s="115">
        <v>60</v>
      </c>
      <c r="K13" s="121"/>
      <c r="L13" s="122">
        <f t="shared" ref="L13:L15" si="1">L12-(L$10-30)/(L$9+3-1)</f>
        <v>78</v>
      </c>
      <c r="M13" s="118"/>
    </row>
    <row r="14" spans="1:18" ht="15" customHeight="1" x14ac:dyDescent="0.15">
      <c r="A14" s="88" t="s">
        <v>40</v>
      </c>
      <c r="B14" s="46"/>
      <c r="C14" s="48"/>
      <c r="D14" s="48"/>
      <c r="E14" s="47">
        <v>150</v>
      </c>
      <c r="F14" s="49" t="s">
        <v>16</v>
      </c>
      <c r="I14" s="131" t="s">
        <v>73</v>
      </c>
      <c r="J14" s="115">
        <v>40</v>
      </c>
      <c r="K14" s="121"/>
      <c r="L14" s="122">
        <f t="shared" si="1"/>
        <v>54</v>
      </c>
      <c r="M14" s="118"/>
    </row>
    <row r="15" spans="1:18" ht="15" customHeight="1" x14ac:dyDescent="0.15">
      <c r="A15" s="88"/>
      <c r="B15" s="50"/>
      <c r="C15" s="52"/>
      <c r="D15" s="52"/>
      <c r="E15" s="51"/>
      <c r="F15" s="49" t="s">
        <v>17</v>
      </c>
      <c r="I15" s="131" t="s">
        <v>72</v>
      </c>
      <c r="J15" s="115">
        <v>20</v>
      </c>
      <c r="K15" s="121"/>
      <c r="L15" s="122">
        <f t="shared" si="1"/>
        <v>30</v>
      </c>
      <c r="M15" s="118"/>
    </row>
    <row r="16" spans="1:18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121"/>
      <c r="L16" s="122"/>
      <c r="M16" s="118"/>
    </row>
    <row r="17" spans="1:13" ht="15" customHeight="1" x14ac:dyDescent="0.15">
      <c r="A17" s="60" t="s">
        <v>67</v>
      </c>
      <c r="B17" s="72">
        <v>83.33</v>
      </c>
      <c r="C17" s="72"/>
      <c r="D17" s="72"/>
      <c r="E17" s="133">
        <v>150</v>
      </c>
      <c r="F17" s="73">
        <v>1</v>
      </c>
      <c r="K17" s="121"/>
      <c r="L17" s="122"/>
      <c r="M17" s="118"/>
    </row>
    <row r="18" spans="1:13" ht="15" customHeight="1" x14ac:dyDescent="0.15">
      <c r="A18" s="66" t="s">
        <v>69</v>
      </c>
      <c r="B18" s="72">
        <v>72.33</v>
      </c>
      <c r="C18" s="72"/>
      <c r="D18" s="72"/>
      <c r="E18" s="133">
        <v>126</v>
      </c>
      <c r="F18" s="73">
        <v>2</v>
      </c>
      <c r="K18" s="121"/>
      <c r="L18" s="122"/>
      <c r="M18" s="118"/>
    </row>
    <row r="19" spans="1:13" ht="15" customHeight="1" x14ac:dyDescent="0.15">
      <c r="A19" s="66" t="s">
        <v>82</v>
      </c>
      <c r="B19" s="72">
        <v>66.67</v>
      </c>
      <c r="C19" s="72"/>
      <c r="D19" s="72"/>
      <c r="E19" s="133">
        <v>102</v>
      </c>
      <c r="F19" s="73">
        <v>3</v>
      </c>
      <c r="K19" s="121"/>
      <c r="L19" s="122"/>
      <c r="M19" s="118"/>
    </row>
    <row r="20" spans="1:13" ht="15" customHeight="1" x14ac:dyDescent="0.15">
      <c r="A20" s="66"/>
      <c r="B20" s="72"/>
      <c r="C20" s="72"/>
      <c r="D20" s="72"/>
      <c r="E20" s="79"/>
      <c r="F20" s="73"/>
      <c r="K20" s="121"/>
      <c r="L20" s="122"/>
      <c r="M20" s="118"/>
    </row>
    <row r="21" spans="1:13" ht="15" customHeight="1" x14ac:dyDescent="0.15">
      <c r="A21" s="66"/>
      <c r="B21" s="72"/>
      <c r="C21" s="72"/>
      <c r="D21" s="72"/>
      <c r="E21" s="79"/>
      <c r="F21" s="73"/>
      <c r="K21" s="121"/>
      <c r="L21" s="122"/>
      <c r="M21" s="118"/>
    </row>
    <row r="22" spans="1:13" ht="15" customHeight="1" x14ac:dyDescent="0.15">
      <c r="A22" s="66"/>
      <c r="B22" s="72"/>
      <c r="C22" s="72"/>
      <c r="D22" s="72"/>
      <c r="E22" s="79"/>
      <c r="F22" s="73"/>
      <c r="K22" s="121"/>
      <c r="L22" s="122"/>
      <c r="M22" s="118"/>
    </row>
    <row r="23" spans="1:13" ht="15" customHeight="1" x14ac:dyDescent="0.15">
      <c r="A23" s="66"/>
      <c r="B23" s="72"/>
      <c r="C23" s="72"/>
      <c r="D23" s="72"/>
      <c r="E23" s="79"/>
      <c r="F23" s="73"/>
      <c r="K23" s="121"/>
      <c r="L23" s="122"/>
      <c r="M23" s="118"/>
    </row>
    <row r="24" spans="1:13" ht="15" customHeight="1" x14ac:dyDescent="0.15">
      <c r="A24" s="66"/>
      <c r="B24" s="72"/>
      <c r="C24" s="72"/>
      <c r="D24" s="72"/>
      <c r="E24" s="79"/>
      <c r="F24" s="73"/>
      <c r="K24" s="121"/>
      <c r="L24" s="122"/>
      <c r="M24" s="118"/>
    </row>
    <row r="25" spans="1:13" ht="15" customHeight="1" x14ac:dyDescent="0.15">
      <c r="A25" s="66"/>
      <c r="B25" s="72"/>
      <c r="C25" s="72"/>
      <c r="D25" s="72"/>
      <c r="E25" s="79"/>
      <c r="F25" s="73"/>
      <c r="K25" s="121"/>
      <c r="L25" s="122"/>
      <c r="M25" s="118"/>
    </row>
    <row r="26" spans="1:13" ht="15" customHeight="1" x14ac:dyDescent="0.15">
      <c r="A26" s="66"/>
      <c r="B26" s="72"/>
      <c r="C26" s="72"/>
      <c r="D26" s="72"/>
      <c r="E26" s="79"/>
      <c r="F26" s="73"/>
      <c r="K26" s="121"/>
      <c r="L26" s="122"/>
      <c r="M26" s="118"/>
    </row>
    <row r="27" spans="1:13" ht="15" customHeight="1" x14ac:dyDescent="0.15">
      <c r="A27" s="66"/>
      <c r="B27" s="72"/>
      <c r="C27" s="72"/>
      <c r="D27" s="72"/>
      <c r="E27" s="79"/>
      <c r="F27" s="73"/>
      <c r="K27" s="121"/>
      <c r="L27" s="122"/>
      <c r="M27" s="118"/>
    </row>
    <row r="28" spans="1:13" ht="15" customHeight="1" x14ac:dyDescent="0.15">
      <c r="A28" s="66"/>
      <c r="B28" s="72"/>
      <c r="C28" s="72"/>
      <c r="D28" s="72"/>
      <c r="E28" s="79"/>
      <c r="F28" s="73"/>
      <c r="K28" s="121"/>
      <c r="L28" s="122"/>
      <c r="M28" s="118"/>
    </row>
    <row r="29" spans="1:13" ht="15" customHeight="1" x14ac:dyDescent="0.15">
      <c r="A29" s="66"/>
      <c r="B29" s="72"/>
      <c r="C29" s="72"/>
      <c r="D29" s="72"/>
      <c r="E29" s="79"/>
      <c r="F29" s="73"/>
      <c r="K29" s="121"/>
      <c r="L29" s="122"/>
      <c r="M29" s="118"/>
    </row>
    <row r="30" spans="1:13" ht="15" customHeight="1" x14ac:dyDescent="0.15">
      <c r="A30" s="66"/>
      <c r="B30" s="72"/>
      <c r="C30" s="72"/>
      <c r="D30" s="72"/>
      <c r="E30" s="79"/>
      <c r="F30" s="73"/>
      <c r="K30" s="121"/>
      <c r="L30" s="122"/>
      <c r="M30" s="118"/>
    </row>
    <row r="31" spans="1:13" ht="15" customHeight="1" x14ac:dyDescent="0.15">
      <c r="A31" s="66"/>
      <c r="B31" s="72"/>
      <c r="C31" s="72"/>
      <c r="D31" s="72"/>
      <c r="E31" s="79"/>
      <c r="F31" s="73"/>
      <c r="K31" s="121"/>
      <c r="L31" s="122"/>
      <c r="M31" s="118"/>
    </row>
    <row r="32" spans="1:13" ht="15" customHeight="1" x14ac:dyDescent="0.15">
      <c r="A32" s="66"/>
      <c r="B32" s="72"/>
      <c r="C32" s="72"/>
      <c r="D32" s="72"/>
      <c r="E32" s="79"/>
      <c r="F32" s="73"/>
      <c r="K32" s="121"/>
      <c r="L32" s="122"/>
      <c r="M32" s="118"/>
    </row>
    <row r="33" spans="1:13" ht="15" customHeight="1" x14ac:dyDescent="0.15">
      <c r="A33" s="66"/>
      <c r="B33" s="72"/>
      <c r="C33" s="72"/>
      <c r="D33" s="72"/>
      <c r="E33" s="79"/>
      <c r="F33" s="73"/>
      <c r="K33" s="121"/>
      <c r="L33" s="122"/>
      <c r="M33" s="118"/>
    </row>
    <row r="34" spans="1:13" x14ac:dyDescent="0.15">
      <c r="A34" s="66"/>
      <c r="B34" s="72"/>
      <c r="C34" s="72"/>
      <c r="D34" s="72"/>
      <c r="E34" s="79"/>
      <c r="F34" s="73"/>
      <c r="K34" s="121"/>
      <c r="L34" s="122"/>
      <c r="M34" s="118"/>
    </row>
    <row r="35" spans="1:13" x14ac:dyDescent="0.15">
      <c r="A35" s="66"/>
      <c r="B35" s="72"/>
      <c r="C35" s="72"/>
      <c r="D35" s="72"/>
      <c r="E35" s="79"/>
      <c r="F35" s="73"/>
      <c r="K35" s="121"/>
      <c r="L35" s="122"/>
      <c r="M35" s="118"/>
    </row>
    <row r="36" spans="1:13" x14ac:dyDescent="0.15">
      <c r="A36" s="66"/>
      <c r="B36" s="72"/>
      <c r="C36" s="72"/>
      <c r="D36" s="72"/>
      <c r="E36" s="79"/>
      <c r="F36" s="73"/>
      <c r="K36" s="121"/>
      <c r="L36" s="122"/>
      <c r="M36" s="118"/>
    </row>
    <row r="37" spans="1:13" x14ac:dyDescent="0.15">
      <c r="A37" s="66"/>
      <c r="B37" s="72"/>
      <c r="C37" s="72"/>
      <c r="D37" s="72"/>
      <c r="E37" s="79"/>
      <c r="F37" s="73"/>
      <c r="K37" s="121"/>
      <c r="L37" s="122"/>
      <c r="M37" s="118"/>
    </row>
    <row r="38" spans="1:13" x14ac:dyDescent="0.15">
      <c r="A38" s="66"/>
      <c r="B38" s="72"/>
      <c r="C38" s="72"/>
      <c r="D38" s="72"/>
      <c r="E38" s="79"/>
      <c r="F38" s="73"/>
      <c r="K38" s="121"/>
      <c r="L38" s="122"/>
      <c r="M38" s="118"/>
    </row>
    <row r="39" spans="1:13" x14ac:dyDescent="0.15">
      <c r="A39" s="66"/>
      <c r="B39" s="72"/>
      <c r="C39" s="72"/>
      <c r="D39" s="72"/>
      <c r="E39" s="79"/>
      <c r="F39" s="73"/>
      <c r="K39" s="121"/>
      <c r="L39" s="122"/>
      <c r="M39" s="118"/>
    </row>
    <row r="40" spans="1:13" ht="15" customHeight="1" x14ac:dyDescent="0.15">
      <c r="A40" s="66"/>
      <c r="B40" s="72"/>
      <c r="C40" s="72"/>
      <c r="D40" s="72"/>
      <c r="E40" s="79"/>
      <c r="F40" s="73"/>
      <c r="K40" s="121"/>
      <c r="L40" s="122"/>
      <c r="M40" s="118"/>
    </row>
    <row r="41" spans="1:13" ht="15" customHeight="1" x14ac:dyDescent="0.15">
      <c r="A41" s="66"/>
      <c r="B41" s="72"/>
      <c r="C41" s="72"/>
      <c r="D41" s="72"/>
      <c r="E41" s="79"/>
      <c r="F41" s="73"/>
      <c r="K41" s="121"/>
      <c r="L41" s="122"/>
      <c r="M41" s="118"/>
    </row>
    <row r="42" spans="1:13" ht="15" customHeight="1" x14ac:dyDescent="0.15">
      <c r="A42" s="66"/>
      <c r="B42" s="72"/>
      <c r="C42" s="72"/>
      <c r="D42" s="72"/>
      <c r="E42" s="79"/>
      <c r="F42" s="73"/>
      <c r="K42" s="121"/>
      <c r="L42" s="122"/>
      <c r="M42" s="118"/>
    </row>
    <row r="43" spans="1:13" ht="15" customHeight="1" x14ac:dyDescent="0.15">
      <c r="A43" s="66"/>
      <c r="B43" s="72"/>
      <c r="C43" s="72"/>
      <c r="D43" s="72"/>
      <c r="E43" s="79"/>
      <c r="F43" s="73"/>
      <c r="K43" s="121"/>
      <c r="L43" s="122"/>
      <c r="M43" s="118"/>
    </row>
    <row r="44" spans="1:13" ht="15" customHeight="1" x14ac:dyDescent="0.15">
      <c r="A44" s="66"/>
      <c r="B44" s="72"/>
      <c r="C44" s="72"/>
      <c r="D44" s="72"/>
      <c r="E44" s="79"/>
      <c r="F44" s="73"/>
      <c r="K44" s="121"/>
      <c r="L44" s="122"/>
      <c r="M44" s="118"/>
    </row>
    <row r="45" spans="1:13" ht="15" customHeight="1" x14ac:dyDescent="0.15">
      <c r="A45" s="66"/>
      <c r="B45" s="72"/>
      <c r="C45" s="72"/>
      <c r="D45" s="72"/>
      <c r="E45" s="79"/>
      <c r="F45" s="73"/>
      <c r="K45" s="121"/>
      <c r="L45" s="122"/>
      <c r="M45" s="118"/>
    </row>
    <row r="46" spans="1:13" ht="15" customHeight="1" x14ac:dyDescent="0.15">
      <c r="A46" s="66"/>
      <c r="B46" s="72"/>
      <c r="C46" s="72"/>
      <c r="D46" s="72"/>
      <c r="E46" s="79"/>
      <c r="F46" s="73"/>
      <c r="K46" s="121"/>
      <c r="L46" s="122"/>
      <c r="M46" s="118"/>
    </row>
    <row r="47" spans="1:13" ht="15" customHeight="1" x14ac:dyDescent="0.15">
      <c r="A47" s="66"/>
      <c r="B47" s="72"/>
      <c r="C47" s="72"/>
      <c r="D47" s="72"/>
      <c r="E47" s="79"/>
      <c r="F47" s="73"/>
      <c r="K47" s="121"/>
      <c r="L47" s="122"/>
      <c r="M47" s="118"/>
    </row>
    <row r="48" spans="1:13" ht="15" customHeight="1" x14ac:dyDescent="0.15">
      <c r="A48" s="66"/>
      <c r="B48" s="72"/>
      <c r="C48" s="72"/>
      <c r="D48" s="72"/>
      <c r="E48" s="79"/>
      <c r="F48" s="73"/>
      <c r="K48" s="121"/>
      <c r="L48" s="122"/>
      <c r="M48" s="118"/>
    </row>
    <row r="49" spans="1:13" ht="15" customHeight="1" x14ac:dyDescent="0.15">
      <c r="A49" s="66"/>
      <c r="B49" s="72"/>
      <c r="C49" s="72"/>
      <c r="D49" s="72"/>
      <c r="E49" s="79"/>
      <c r="F49" s="73"/>
      <c r="K49" s="121"/>
      <c r="L49" s="122"/>
      <c r="M49" s="118"/>
    </row>
    <row r="50" spans="1:13" ht="15" customHeight="1" x14ac:dyDescent="0.15">
      <c r="A50" s="66"/>
      <c r="B50" s="72"/>
      <c r="C50" s="72"/>
      <c r="D50" s="72"/>
      <c r="E50" s="79"/>
      <c r="F50" s="73"/>
      <c r="K50" s="121"/>
      <c r="L50" s="122"/>
      <c r="M50" s="118"/>
    </row>
    <row r="51" spans="1:13" ht="15" customHeight="1" x14ac:dyDescent="0.15">
      <c r="A51" s="66"/>
      <c r="B51" s="72"/>
      <c r="C51" s="72"/>
      <c r="D51" s="72"/>
      <c r="E51" s="79"/>
      <c r="F51" s="73"/>
      <c r="K51" s="121"/>
      <c r="L51" s="122"/>
      <c r="M51" s="118"/>
    </row>
    <row r="52" spans="1:13" x14ac:dyDescent="0.15">
      <c r="K52" s="121"/>
      <c r="L52" s="122"/>
      <c r="M52" s="118"/>
    </row>
    <row r="53" spans="1:13" x14ac:dyDescent="0.15">
      <c r="K53" s="121"/>
      <c r="L53" s="122"/>
      <c r="M53" s="118"/>
    </row>
    <row r="54" spans="1:13" x14ac:dyDescent="0.15">
      <c r="K54" s="121"/>
      <c r="L54" s="122"/>
      <c r="M54" s="118"/>
    </row>
    <row r="55" spans="1:13" x14ac:dyDescent="0.15">
      <c r="K55" s="121"/>
      <c r="L55" s="122"/>
      <c r="M55" s="118"/>
    </row>
    <row r="56" spans="1:13" x14ac:dyDescent="0.15">
      <c r="K56" s="121"/>
      <c r="L56" s="122"/>
      <c r="M56" s="118"/>
    </row>
    <row r="57" spans="1:13" x14ac:dyDescent="0.15">
      <c r="K57" s="121"/>
      <c r="L57" s="122"/>
      <c r="M57" s="118"/>
    </row>
    <row r="58" spans="1:13" x14ac:dyDescent="0.15">
      <c r="K58" s="121"/>
      <c r="L58" s="122"/>
      <c r="M58" s="118"/>
    </row>
    <row r="59" spans="1:13" x14ac:dyDescent="0.15">
      <c r="K59" s="121"/>
      <c r="L59" s="122"/>
      <c r="M59" s="118"/>
    </row>
    <row r="60" spans="1:13" x14ac:dyDescent="0.15">
      <c r="K60" s="121"/>
      <c r="L60" s="122"/>
      <c r="M60" s="118"/>
    </row>
    <row r="61" spans="1:13" x14ac:dyDescent="0.15">
      <c r="K61" s="121"/>
      <c r="L61" s="122"/>
      <c r="M61" s="118"/>
    </row>
    <row r="62" spans="1:13" x14ac:dyDescent="0.15">
      <c r="K62" s="121"/>
      <c r="L62" s="122"/>
      <c r="M62" s="118"/>
    </row>
    <row r="63" spans="1:13" x14ac:dyDescent="0.15">
      <c r="K63" s="121"/>
      <c r="L63" s="122"/>
      <c r="M63" s="118"/>
    </row>
    <row r="64" spans="1:13" x14ac:dyDescent="0.15">
      <c r="K64" s="121"/>
      <c r="L64" s="122"/>
      <c r="M64" s="118"/>
    </row>
    <row r="65" spans="13:13" x14ac:dyDescent="0.15">
      <c r="M65" s="118"/>
    </row>
    <row r="66" spans="13:13" x14ac:dyDescent="0.15">
      <c r="M66" s="118"/>
    </row>
    <row r="67" spans="13:13" x14ac:dyDescent="0.15">
      <c r="M67" s="118"/>
    </row>
    <row r="68" spans="13:13" x14ac:dyDescent="0.15">
      <c r="M68" s="118"/>
    </row>
    <row r="69" spans="13:13" x14ac:dyDescent="0.15">
      <c r="M69" s="118"/>
    </row>
    <row r="70" spans="13:13" x14ac:dyDescent="0.15">
      <c r="M70" s="118"/>
    </row>
  </sheetData>
  <mergeCells count="3">
    <mergeCell ref="A1:A7"/>
    <mergeCell ref="B2:D2"/>
    <mergeCell ref="B4:D4"/>
  </mergeCells>
  <conditionalFormatting sqref="A18:A21 A23 A25 A34 A37">
    <cfRule type="duplicateValues" dxfId="41" priority="3"/>
  </conditionalFormatting>
  <conditionalFormatting sqref="A22">
    <cfRule type="duplicateValues" dxfId="40" priority="1"/>
    <cfRule type="duplicateValues" dxfId="39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4190-AA5C-8942-90FD-8E2CF5AD579A}">
  <dimension ref="A1:F51"/>
  <sheetViews>
    <sheetView workbookViewId="0">
      <selection activeCell="N31" sqref="N3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36"/>
      <c r="B1" s="89"/>
      <c r="C1" s="89"/>
      <c r="D1" s="89"/>
      <c r="E1" s="89"/>
      <c r="F1" s="40"/>
    </row>
    <row r="2" spans="1:6" ht="15" customHeight="1" x14ac:dyDescent="0.15">
      <c r="A2" s="236"/>
      <c r="B2" s="237" t="s">
        <v>29</v>
      </c>
      <c r="C2" s="237"/>
      <c r="D2" s="237"/>
      <c r="E2" s="89"/>
      <c r="F2" s="40"/>
    </row>
    <row r="3" spans="1:6" ht="15" customHeight="1" x14ac:dyDescent="0.15">
      <c r="A3" s="236"/>
      <c r="B3" s="89"/>
      <c r="C3" s="89"/>
      <c r="D3" s="89"/>
      <c r="E3" s="89"/>
      <c r="F3" s="40"/>
    </row>
    <row r="4" spans="1:6" ht="15" customHeight="1" x14ac:dyDescent="0.15">
      <c r="A4" s="236"/>
      <c r="B4" s="237" t="s">
        <v>33</v>
      </c>
      <c r="C4" s="237"/>
      <c r="D4" s="237"/>
      <c r="E4" s="89"/>
      <c r="F4" s="40"/>
    </row>
    <row r="5" spans="1:6" ht="15" customHeight="1" x14ac:dyDescent="0.15">
      <c r="A5" s="236"/>
      <c r="B5" s="89"/>
      <c r="C5" s="89"/>
      <c r="D5" s="89"/>
      <c r="E5" s="89"/>
      <c r="F5" s="40"/>
    </row>
    <row r="6" spans="1:6" ht="15" customHeight="1" x14ac:dyDescent="0.15">
      <c r="A6" s="236"/>
      <c r="B6" s="64"/>
      <c r="C6" s="89"/>
      <c r="D6" s="89"/>
      <c r="E6" s="89"/>
      <c r="F6" s="40"/>
    </row>
    <row r="7" spans="1:6" ht="15" customHeight="1" x14ac:dyDescent="0.15">
      <c r="A7" s="236"/>
      <c r="B7" s="89"/>
      <c r="C7" s="89"/>
      <c r="D7" s="89"/>
      <c r="E7" s="89"/>
      <c r="F7" s="40"/>
    </row>
    <row r="8" spans="1:6" ht="15" customHeight="1" x14ac:dyDescent="0.15">
      <c r="A8" s="41" t="s">
        <v>7</v>
      </c>
      <c r="B8" s="42" t="s">
        <v>85</v>
      </c>
      <c r="C8" s="42"/>
      <c r="D8" s="88"/>
      <c r="E8" s="88"/>
      <c r="F8" s="40"/>
    </row>
    <row r="9" spans="1:6" ht="15" customHeight="1" x14ac:dyDescent="0.15">
      <c r="A9" s="41" t="s">
        <v>0</v>
      </c>
      <c r="B9" s="42" t="s">
        <v>90</v>
      </c>
      <c r="C9" s="42"/>
      <c r="D9" s="88"/>
      <c r="E9" s="88"/>
      <c r="F9" s="40"/>
    </row>
    <row r="10" spans="1:6" ht="15" customHeight="1" x14ac:dyDescent="0.15">
      <c r="A10" s="41" t="s">
        <v>9</v>
      </c>
      <c r="B10" s="80">
        <v>43507</v>
      </c>
      <c r="C10" s="90"/>
      <c r="D10" s="43"/>
      <c r="E10" s="43"/>
      <c r="F10" s="40"/>
    </row>
    <row r="11" spans="1:6" ht="15" customHeight="1" x14ac:dyDescent="0.15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 x14ac:dyDescent="0.15">
      <c r="A12" s="41" t="s">
        <v>10</v>
      </c>
      <c r="B12" s="88" t="s">
        <v>61</v>
      </c>
      <c r="C12" s="89"/>
      <c r="D12" s="89"/>
      <c r="E12" s="89"/>
      <c r="F12" s="40"/>
    </row>
    <row r="13" spans="1:6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 x14ac:dyDescent="0.15">
      <c r="A14" s="88" t="s">
        <v>50</v>
      </c>
      <c r="B14" s="46"/>
      <c r="C14" s="48"/>
      <c r="D14" s="48"/>
      <c r="E14" s="47">
        <v>30</v>
      </c>
      <c r="F14" s="49" t="s">
        <v>16</v>
      </c>
    </row>
    <row r="15" spans="1:6" ht="15" customHeight="1" x14ac:dyDescent="0.15">
      <c r="A15" s="88"/>
      <c r="B15" s="50"/>
      <c r="C15" s="52"/>
      <c r="D15" s="52"/>
      <c r="E15" s="51"/>
      <c r="F15" s="49" t="s">
        <v>17</v>
      </c>
    </row>
    <row r="16" spans="1:6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8</v>
      </c>
    </row>
    <row r="17" spans="1:6" ht="15" customHeight="1" x14ac:dyDescent="0.15">
      <c r="A17" s="77" t="s">
        <v>87</v>
      </c>
      <c r="B17" s="72"/>
      <c r="C17" s="72"/>
      <c r="D17" s="72"/>
      <c r="E17" s="79">
        <v>30</v>
      </c>
      <c r="F17" s="73" t="s">
        <v>86</v>
      </c>
    </row>
    <row r="18" spans="1:6" ht="15" customHeight="1" x14ac:dyDescent="0.15">
      <c r="A18" s="77" t="s">
        <v>88</v>
      </c>
      <c r="B18" s="72"/>
      <c r="C18" s="72"/>
      <c r="D18" s="72"/>
      <c r="E18" s="79">
        <v>30</v>
      </c>
      <c r="F18" s="73" t="s">
        <v>86</v>
      </c>
    </row>
    <row r="19" spans="1:6" ht="15" customHeight="1" x14ac:dyDescent="0.15">
      <c r="A19" s="77" t="s">
        <v>82</v>
      </c>
      <c r="B19" s="72"/>
      <c r="C19" s="72"/>
      <c r="D19" s="72"/>
      <c r="E19" s="79">
        <v>30</v>
      </c>
      <c r="F19" s="73" t="s">
        <v>86</v>
      </c>
    </row>
    <row r="20" spans="1:6" ht="15" customHeight="1" x14ac:dyDescent="0.15">
      <c r="A20" s="66"/>
      <c r="B20" s="72"/>
      <c r="C20" s="72"/>
      <c r="D20" s="72"/>
      <c r="E20" s="79"/>
      <c r="F20" s="73"/>
    </row>
    <row r="21" spans="1:6" ht="15" customHeight="1" x14ac:dyDescent="0.15">
      <c r="A21" s="66"/>
      <c r="B21" s="72"/>
      <c r="C21" s="72"/>
      <c r="D21" s="72"/>
      <c r="E21" s="79"/>
      <c r="F21" s="73"/>
    </row>
    <row r="22" spans="1:6" ht="15" customHeight="1" x14ac:dyDescent="0.15">
      <c r="A22" s="66"/>
      <c r="B22" s="72"/>
      <c r="C22" s="72"/>
      <c r="D22" s="72"/>
      <c r="E22" s="79"/>
      <c r="F22" s="73"/>
    </row>
    <row r="23" spans="1:6" ht="15" customHeight="1" x14ac:dyDescent="0.15">
      <c r="A23" s="66"/>
      <c r="B23" s="72"/>
      <c r="C23" s="72"/>
      <c r="D23" s="72"/>
      <c r="E23" s="79"/>
      <c r="F23" s="73"/>
    </row>
    <row r="24" spans="1:6" ht="15" customHeight="1" x14ac:dyDescent="0.15">
      <c r="A24" s="66"/>
      <c r="B24" s="72"/>
      <c r="C24" s="72"/>
      <c r="D24" s="72"/>
      <c r="E24" s="79"/>
      <c r="F24" s="73"/>
    </row>
    <row r="25" spans="1:6" ht="15" customHeight="1" x14ac:dyDescent="0.15">
      <c r="A25" s="66"/>
      <c r="B25" s="72"/>
      <c r="C25" s="72"/>
      <c r="D25" s="72"/>
      <c r="E25" s="79"/>
      <c r="F25" s="73"/>
    </row>
    <row r="26" spans="1:6" ht="15" customHeight="1" x14ac:dyDescent="0.15">
      <c r="A26" s="66"/>
      <c r="B26" s="72"/>
      <c r="C26" s="72"/>
      <c r="D26" s="72"/>
      <c r="E26" s="79"/>
      <c r="F26" s="73"/>
    </row>
    <row r="27" spans="1:6" ht="15" customHeight="1" x14ac:dyDescent="0.15">
      <c r="A27" s="66"/>
      <c r="B27" s="72"/>
      <c r="C27" s="72"/>
      <c r="D27" s="72"/>
      <c r="E27" s="79"/>
      <c r="F27" s="73"/>
    </row>
    <row r="28" spans="1:6" ht="15" customHeight="1" x14ac:dyDescent="0.15">
      <c r="A28" s="66"/>
      <c r="B28" s="72"/>
      <c r="C28" s="72"/>
      <c r="D28" s="72"/>
      <c r="E28" s="79"/>
      <c r="F28" s="73"/>
    </row>
    <row r="29" spans="1:6" ht="15" customHeight="1" x14ac:dyDescent="0.15">
      <c r="A29" s="66"/>
      <c r="B29" s="72"/>
      <c r="C29" s="72"/>
      <c r="D29" s="72"/>
      <c r="E29" s="79"/>
      <c r="F29" s="73"/>
    </row>
    <row r="30" spans="1:6" ht="15" customHeight="1" x14ac:dyDescent="0.15">
      <c r="A30" s="66"/>
      <c r="B30" s="72"/>
      <c r="C30" s="72"/>
      <c r="D30" s="72"/>
      <c r="E30" s="79"/>
      <c r="F30" s="73"/>
    </row>
    <row r="31" spans="1:6" ht="15" customHeight="1" x14ac:dyDescent="0.15">
      <c r="A31" s="66"/>
      <c r="B31" s="72"/>
      <c r="C31" s="72"/>
      <c r="D31" s="72"/>
      <c r="E31" s="79"/>
      <c r="F31" s="73"/>
    </row>
    <row r="32" spans="1:6" ht="15" customHeight="1" x14ac:dyDescent="0.15">
      <c r="A32" s="66"/>
      <c r="B32" s="72"/>
      <c r="C32" s="72"/>
      <c r="D32" s="72"/>
      <c r="E32" s="79"/>
      <c r="F32" s="73"/>
    </row>
    <row r="33" spans="1:6" ht="15" customHeight="1" x14ac:dyDescent="0.15">
      <c r="A33" s="66"/>
      <c r="B33" s="72"/>
      <c r="C33" s="72"/>
      <c r="D33" s="72"/>
      <c r="E33" s="79"/>
      <c r="F33" s="73"/>
    </row>
    <row r="34" spans="1:6" x14ac:dyDescent="0.15">
      <c r="A34" s="66"/>
      <c r="B34" s="72"/>
      <c r="C34" s="72"/>
      <c r="D34" s="72"/>
      <c r="E34" s="79"/>
      <c r="F34" s="73"/>
    </row>
    <row r="35" spans="1:6" x14ac:dyDescent="0.15">
      <c r="A35" s="66"/>
      <c r="B35" s="72"/>
      <c r="C35" s="72"/>
      <c r="D35" s="72"/>
      <c r="E35" s="79"/>
      <c r="F35" s="73"/>
    </row>
    <row r="36" spans="1:6" x14ac:dyDescent="0.15">
      <c r="A36" s="66"/>
      <c r="B36" s="72"/>
      <c r="C36" s="72"/>
      <c r="D36" s="72"/>
      <c r="E36" s="79"/>
      <c r="F36" s="73"/>
    </row>
    <row r="37" spans="1:6" x14ac:dyDescent="0.15">
      <c r="A37" s="66"/>
      <c r="B37" s="72"/>
      <c r="C37" s="72"/>
      <c r="D37" s="72"/>
      <c r="E37" s="79"/>
      <c r="F37" s="73"/>
    </row>
    <row r="38" spans="1:6" x14ac:dyDescent="0.15">
      <c r="A38" s="66"/>
      <c r="B38" s="72"/>
      <c r="C38" s="72"/>
      <c r="D38" s="72"/>
      <c r="E38" s="79"/>
      <c r="F38" s="73"/>
    </row>
    <row r="39" spans="1:6" x14ac:dyDescent="0.15">
      <c r="A39" s="66"/>
      <c r="B39" s="72"/>
      <c r="C39" s="72"/>
      <c r="D39" s="72"/>
      <c r="E39" s="79"/>
      <c r="F39" s="73"/>
    </row>
    <row r="40" spans="1:6" ht="15" customHeight="1" x14ac:dyDescent="0.15">
      <c r="A40" s="66"/>
      <c r="B40" s="72"/>
      <c r="C40" s="72"/>
      <c r="D40" s="72"/>
      <c r="E40" s="79"/>
      <c r="F40" s="73"/>
    </row>
    <row r="41" spans="1:6" ht="15" customHeight="1" x14ac:dyDescent="0.15">
      <c r="A41" s="66"/>
      <c r="B41" s="72"/>
      <c r="C41" s="72"/>
      <c r="D41" s="72"/>
      <c r="E41" s="79"/>
      <c r="F41" s="73"/>
    </row>
    <row r="42" spans="1:6" ht="15" customHeight="1" x14ac:dyDescent="0.15">
      <c r="A42" s="66"/>
      <c r="B42" s="72"/>
      <c r="C42" s="72"/>
      <c r="D42" s="72"/>
      <c r="E42" s="79"/>
      <c r="F42" s="73"/>
    </row>
    <row r="43" spans="1:6" ht="15" customHeight="1" x14ac:dyDescent="0.15">
      <c r="A43" s="66"/>
      <c r="B43" s="72"/>
      <c r="C43" s="72"/>
      <c r="D43" s="72"/>
      <c r="E43" s="79"/>
      <c r="F43" s="73"/>
    </row>
    <row r="44" spans="1:6" ht="15" customHeight="1" x14ac:dyDescent="0.15">
      <c r="A44" s="66"/>
      <c r="B44" s="72"/>
      <c r="C44" s="72"/>
      <c r="D44" s="72"/>
      <c r="E44" s="79"/>
      <c r="F44" s="73"/>
    </row>
    <row r="45" spans="1:6" ht="15" customHeight="1" x14ac:dyDescent="0.15">
      <c r="A45" s="66"/>
      <c r="B45" s="72"/>
      <c r="C45" s="72"/>
      <c r="D45" s="72"/>
      <c r="E45" s="79"/>
      <c r="F45" s="73"/>
    </row>
    <row r="46" spans="1:6" ht="15" customHeight="1" x14ac:dyDescent="0.15">
      <c r="A46" s="66"/>
      <c r="B46" s="72"/>
      <c r="C46" s="72"/>
      <c r="D46" s="72"/>
      <c r="E46" s="79"/>
      <c r="F46" s="73"/>
    </row>
    <row r="47" spans="1:6" ht="15" customHeight="1" x14ac:dyDescent="0.15">
      <c r="A47" s="66"/>
      <c r="B47" s="72"/>
      <c r="C47" s="72"/>
      <c r="D47" s="72"/>
      <c r="E47" s="79"/>
      <c r="F47" s="73"/>
    </row>
    <row r="48" spans="1:6" ht="15" customHeight="1" x14ac:dyDescent="0.15">
      <c r="A48" s="66"/>
      <c r="B48" s="72"/>
      <c r="C48" s="72"/>
      <c r="D48" s="72"/>
      <c r="E48" s="79"/>
      <c r="F48" s="73"/>
    </row>
    <row r="49" spans="1:6" ht="15" customHeight="1" x14ac:dyDescent="0.15">
      <c r="A49" s="66"/>
      <c r="B49" s="72"/>
      <c r="C49" s="72"/>
      <c r="D49" s="72"/>
      <c r="E49" s="79"/>
      <c r="F49" s="73"/>
    </row>
    <row r="50" spans="1:6" ht="15" customHeight="1" x14ac:dyDescent="0.15">
      <c r="A50" s="66"/>
      <c r="B50" s="72"/>
      <c r="C50" s="72"/>
      <c r="D50" s="72"/>
      <c r="E50" s="79"/>
      <c r="F50" s="73"/>
    </row>
    <row r="51" spans="1:6" ht="15" customHeight="1" x14ac:dyDescent="0.15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7:A22">
    <cfRule type="duplicateValues" dxfId="38" priority="1"/>
  </conditionalFormatting>
  <conditionalFormatting sqref="A23 A25 A34 A37">
    <cfRule type="duplicateValues" dxfId="37" priority="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A69A-5558-AD41-86A4-7FE893ABCA11}">
  <dimension ref="A1:F51"/>
  <sheetViews>
    <sheetView workbookViewId="0">
      <selection activeCell="F19" sqref="F19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36"/>
      <c r="B1" s="89"/>
      <c r="C1" s="89"/>
      <c r="D1" s="89"/>
      <c r="E1" s="89"/>
      <c r="F1" s="40"/>
    </row>
    <row r="2" spans="1:6" ht="15" customHeight="1" x14ac:dyDescent="0.15">
      <c r="A2" s="236"/>
      <c r="B2" s="237" t="s">
        <v>29</v>
      </c>
      <c r="C2" s="237"/>
      <c r="D2" s="237"/>
      <c r="E2" s="89"/>
      <c r="F2" s="40"/>
    </row>
    <row r="3" spans="1:6" ht="15" customHeight="1" x14ac:dyDescent="0.15">
      <c r="A3" s="236"/>
      <c r="B3" s="89"/>
      <c r="C3" s="89"/>
      <c r="D3" s="89"/>
      <c r="E3" s="89"/>
      <c r="F3" s="40"/>
    </row>
    <row r="4" spans="1:6" ht="15" customHeight="1" x14ac:dyDescent="0.15">
      <c r="A4" s="236"/>
      <c r="B4" s="237" t="s">
        <v>33</v>
      </c>
      <c r="C4" s="237"/>
      <c r="D4" s="237"/>
      <c r="E4" s="89"/>
      <c r="F4" s="40"/>
    </row>
    <row r="5" spans="1:6" ht="15" customHeight="1" x14ac:dyDescent="0.15">
      <c r="A5" s="236"/>
      <c r="B5" s="89"/>
      <c r="C5" s="89"/>
      <c r="D5" s="89"/>
      <c r="E5" s="89"/>
      <c r="F5" s="40"/>
    </row>
    <row r="6" spans="1:6" ht="15" customHeight="1" x14ac:dyDescent="0.15">
      <c r="A6" s="236"/>
      <c r="B6" s="64"/>
      <c r="C6" s="89"/>
      <c r="D6" s="89"/>
      <c r="E6" s="89"/>
      <c r="F6" s="40"/>
    </row>
    <row r="7" spans="1:6" ht="15" customHeight="1" x14ac:dyDescent="0.15">
      <c r="A7" s="236"/>
      <c r="B7" s="89"/>
      <c r="C7" s="89"/>
      <c r="D7" s="89"/>
      <c r="E7" s="89"/>
      <c r="F7" s="40"/>
    </row>
    <row r="8" spans="1:6" ht="15" customHeight="1" x14ac:dyDescent="0.15">
      <c r="A8" s="41" t="s">
        <v>7</v>
      </c>
      <c r="B8" s="42" t="s">
        <v>85</v>
      </c>
      <c r="C8" s="42"/>
      <c r="D8" s="88"/>
      <c r="E8" s="88"/>
      <c r="F8" s="40"/>
    </row>
    <row r="9" spans="1:6" ht="15" customHeight="1" x14ac:dyDescent="0.15">
      <c r="A9" s="41" t="s">
        <v>0</v>
      </c>
      <c r="B9" s="42" t="s">
        <v>79</v>
      </c>
      <c r="C9" s="42"/>
      <c r="D9" s="88"/>
      <c r="E9" s="88"/>
      <c r="F9" s="40"/>
    </row>
    <row r="10" spans="1:6" ht="15" customHeight="1" x14ac:dyDescent="0.15">
      <c r="A10" s="41" t="s">
        <v>9</v>
      </c>
      <c r="B10" s="80">
        <v>43510</v>
      </c>
      <c r="C10" s="90"/>
      <c r="D10" s="43"/>
      <c r="E10" s="43"/>
      <c r="F10" s="40"/>
    </row>
    <row r="11" spans="1:6" ht="15" customHeight="1" x14ac:dyDescent="0.15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 x14ac:dyDescent="0.15">
      <c r="A12" s="41" t="s">
        <v>10</v>
      </c>
      <c r="B12" s="88" t="s">
        <v>61</v>
      </c>
      <c r="C12" s="89"/>
      <c r="D12" s="89"/>
      <c r="E12" s="89"/>
      <c r="F12" s="40"/>
    </row>
    <row r="13" spans="1:6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 x14ac:dyDescent="0.15">
      <c r="A14" s="88" t="s">
        <v>50</v>
      </c>
      <c r="B14" s="46"/>
      <c r="C14" s="48"/>
      <c r="D14" s="48"/>
      <c r="E14" s="47">
        <v>30</v>
      </c>
      <c r="F14" s="49" t="s">
        <v>16</v>
      </c>
    </row>
    <row r="15" spans="1:6" ht="15" customHeight="1" x14ac:dyDescent="0.15">
      <c r="A15" s="88"/>
      <c r="B15" s="50"/>
      <c r="C15" s="52"/>
      <c r="D15" s="52"/>
      <c r="E15" s="51"/>
      <c r="F15" s="49" t="s">
        <v>17</v>
      </c>
    </row>
    <row r="16" spans="1:6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 t="s">
        <v>86</v>
      </c>
    </row>
    <row r="17" spans="1:6" ht="15" customHeight="1" x14ac:dyDescent="0.15">
      <c r="A17" s="77" t="s">
        <v>87</v>
      </c>
      <c r="B17" s="72"/>
      <c r="C17" s="72"/>
      <c r="D17" s="72"/>
      <c r="E17" s="79">
        <v>30</v>
      </c>
      <c r="F17" s="73" t="s">
        <v>86</v>
      </c>
    </row>
    <row r="18" spans="1:6" ht="15" customHeight="1" x14ac:dyDescent="0.15">
      <c r="A18" s="77" t="s">
        <v>88</v>
      </c>
      <c r="B18" s="72"/>
      <c r="C18" s="72"/>
      <c r="D18" s="72"/>
      <c r="E18" s="79">
        <v>30</v>
      </c>
      <c r="F18" s="73" t="s">
        <v>86</v>
      </c>
    </row>
    <row r="19" spans="1:6" ht="15" customHeight="1" x14ac:dyDescent="0.15">
      <c r="A19" s="77" t="s">
        <v>82</v>
      </c>
      <c r="B19" s="72"/>
      <c r="C19" s="72"/>
      <c r="D19" s="72"/>
      <c r="E19" s="79">
        <v>30</v>
      </c>
      <c r="F19" s="73" t="s">
        <v>86</v>
      </c>
    </row>
    <row r="20" spans="1:6" ht="15" customHeight="1" x14ac:dyDescent="0.15">
      <c r="A20" s="66"/>
      <c r="B20" s="72"/>
      <c r="C20" s="72"/>
      <c r="D20" s="72"/>
      <c r="E20" s="79"/>
      <c r="F20" s="73"/>
    </row>
    <row r="21" spans="1:6" ht="15" customHeight="1" x14ac:dyDescent="0.15">
      <c r="A21" s="66"/>
      <c r="B21" s="72"/>
      <c r="C21" s="72"/>
      <c r="D21" s="72"/>
      <c r="E21" s="79"/>
      <c r="F21" s="73"/>
    </row>
    <row r="22" spans="1:6" ht="15" customHeight="1" x14ac:dyDescent="0.15">
      <c r="A22" s="66"/>
      <c r="B22" s="72"/>
      <c r="C22" s="72"/>
      <c r="D22" s="72"/>
      <c r="E22" s="79"/>
      <c r="F22" s="73"/>
    </row>
    <row r="23" spans="1:6" ht="15" customHeight="1" x14ac:dyDescent="0.15">
      <c r="A23" s="66"/>
      <c r="B23" s="72"/>
      <c r="C23" s="72"/>
      <c r="D23" s="72"/>
      <c r="E23" s="79"/>
      <c r="F23" s="73"/>
    </row>
    <row r="24" spans="1:6" ht="15" customHeight="1" x14ac:dyDescent="0.15">
      <c r="A24" s="66"/>
      <c r="B24" s="72"/>
      <c r="C24" s="72"/>
      <c r="D24" s="72"/>
      <c r="E24" s="79"/>
      <c r="F24" s="73"/>
    </row>
    <row r="25" spans="1:6" ht="15" customHeight="1" x14ac:dyDescent="0.15">
      <c r="A25" s="66"/>
      <c r="B25" s="72"/>
      <c r="C25" s="72"/>
      <c r="D25" s="72"/>
      <c r="E25" s="79"/>
      <c r="F25" s="73"/>
    </row>
    <row r="26" spans="1:6" ht="15" customHeight="1" x14ac:dyDescent="0.15">
      <c r="A26" s="66"/>
      <c r="B26" s="72"/>
      <c r="C26" s="72"/>
      <c r="D26" s="72"/>
      <c r="E26" s="79"/>
      <c r="F26" s="73"/>
    </row>
    <row r="27" spans="1:6" ht="15" customHeight="1" x14ac:dyDescent="0.15">
      <c r="A27" s="66"/>
      <c r="B27" s="72"/>
      <c r="C27" s="72"/>
      <c r="D27" s="72"/>
      <c r="E27" s="79"/>
      <c r="F27" s="73"/>
    </row>
    <row r="28" spans="1:6" ht="15" customHeight="1" x14ac:dyDescent="0.15">
      <c r="A28" s="66"/>
      <c r="B28" s="72"/>
      <c r="C28" s="72"/>
      <c r="D28" s="72"/>
      <c r="E28" s="79"/>
      <c r="F28" s="73"/>
    </row>
    <row r="29" spans="1:6" ht="15" customHeight="1" x14ac:dyDescent="0.15">
      <c r="A29" s="66"/>
      <c r="B29" s="72"/>
      <c r="C29" s="72"/>
      <c r="D29" s="72"/>
      <c r="E29" s="79"/>
      <c r="F29" s="73"/>
    </row>
    <row r="30" spans="1:6" ht="15" customHeight="1" x14ac:dyDescent="0.15">
      <c r="A30" s="66"/>
      <c r="B30" s="72"/>
      <c r="C30" s="72"/>
      <c r="D30" s="72"/>
      <c r="E30" s="79"/>
      <c r="F30" s="73"/>
    </row>
    <row r="31" spans="1:6" ht="15" customHeight="1" x14ac:dyDescent="0.15">
      <c r="A31" s="66"/>
      <c r="B31" s="72"/>
      <c r="C31" s="72"/>
      <c r="D31" s="72"/>
      <c r="E31" s="79"/>
      <c r="F31" s="73"/>
    </row>
    <row r="32" spans="1:6" ht="15" customHeight="1" x14ac:dyDescent="0.15">
      <c r="A32" s="66"/>
      <c r="B32" s="72"/>
      <c r="C32" s="72"/>
      <c r="D32" s="72"/>
      <c r="E32" s="79"/>
      <c r="F32" s="73"/>
    </row>
    <row r="33" spans="1:6" ht="15" customHeight="1" x14ac:dyDescent="0.15">
      <c r="A33" s="66"/>
      <c r="B33" s="72"/>
      <c r="C33" s="72"/>
      <c r="D33" s="72"/>
      <c r="E33" s="79"/>
      <c r="F33" s="73"/>
    </row>
    <row r="34" spans="1:6" x14ac:dyDescent="0.15">
      <c r="A34" s="66"/>
      <c r="B34" s="72"/>
      <c r="C34" s="72"/>
      <c r="D34" s="72"/>
      <c r="E34" s="79"/>
      <c r="F34" s="73"/>
    </row>
    <row r="35" spans="1:6" x14ac:dyDescent="0.15">
      <c r="A35" s="66"/>
      <c r="B35" s="72"/>
      <c r="C35" s="72"/>
      <c r="D35" s="72"/>
      <c r="E35" s="79"/>
      <c r="F35" s="73"/>
    </row>
    <row r="36" spans="1:6" x14ac:dyDescent="0.15">
      <c r="A36" s="66"/>
      <c r="B36" s="72"/>
      <c r="C36" s="72"/>
      <c r="D36" s="72"/>
      <c r="E36" s="79"/>
      <c r="F36" s="73"/>
    </row>
    <row r="37" spans="1:6" x14ac:dyDescent="0.15">
      <c r="A37" s="66"/>
      <c r="B37" s="72"/>
      <c r="C37" s="72"/>
      <c r="D37" s="72"/>
      <c r="E37" s="79"/>
      <c r="F37" s="73"/>
    </row>
    <row r="38" spans="1:6" x14ac:dyDescent="0.15">
      <c r="A38" s="66"/>
      <c r="B38" s="72"/>
      <c r="C38" s="72"/>
      <c r="D38" s="72"/>
      <c r="E38" s="79"/>
      <c r="F38" s="73"/>
    </row>
    <row r="39" spans="1:6" x14ac:dyDescent="0.15">
      <c r="A39" s="66"/>
      <c r="B39" s="72"/>
      <c r="C39" s="72"/>
      <c r="D39" s="72"/>
      <c r="E39" s="79"/>
      <c r="F39" s="73"/>
    </row>
    <row r="40" spans="1:6" ht="15" customHeight="1" x14ac:dyDescent="0.15">
      <c r="A40" s="66"/>
      <c r="B40" s="72"/>
      <c r="C40" s="72"/>
      <c r="D40" s="72"/>
      <c r="E40" s="79"/>
      <c r="F40" s="73"/>
    </row>
    <row r="41" spans="1:6" ht="15" customHeight="1" x14ac:dyDescent="0.15">
      <c r="A41" s="66"/>
      <c r="B41" s="72"/>
      <c r="C41" s="72"/>
      <c r="D41" s="72"/>
      <c r="E41" s="79"/>
      <c r="F41" s="73"/>
    </row>
    <row r="42" spans="1:6" ht="15" customHeight="1" x14ac:dyDescent="0.15">
      <c r="A42" s="66"/>
      <c r="B42" s="72"/>
      <c r="C42" s="72"/>
      <c r="D42" s="72"/>
      <c r="E42" s="79"/>
      <c r="F42" s="73"/>
    </row>
    <row r="43" spans="1:6" ht="15" customHeight="1" x14ac:dyDescent="0.15">
      <c r="A43" s="66"/>
      <c r="B43" s="72"/>
      <c r="C43" s="72"/>
      <c r="D43" s="72"/>
      <c r="E43" s="79"/>
      <c r="F43" s="73"/>
    </row>
    <row r="44" spans="1:6" ht="15" customHeight="1" x14ac:dyDescent="0.15">
      <c r="A44" s="66"/>
      <c r="B44" s="72"/>
      <c r="C44" s="72"/>
      <c r="D44" s="72"/>
      <c r="E44" s="79"/>
      <c r="F44" s="73"/>
    </row>
    <row r="45" spans="1:6" ht="15" customHeight="1" x14ac:dyDescent="0.15">
      <c r="A45" s="66"/>
      <c r="B45" s="72"/>
      <c r="C45" s="72"/>
      <c r="D45" s="72"/>
      <c r="E45" s="79"/>
      <c r="F45" s="73"/>
    </row>
    <row r="46" spans="1:6" ht="15" customHeight="1" x14ac:dyDescent="0.15">
      <c r="A46" s="66"/>
      <c r="B46" s="72"/>
      <c r="C46" s="72"/>
      <c r="D46" s="72"/>
      <c r="E46" s="79"/>
      <c r="F46" s="73"/>
    </row>
    <row r="47" spans="1:6" ht="15" customHeight="1" x14ac:dyDescent="0.15">
      <c r="A47" s="66"/>
      <c r="B47" s="72"/>
      <c r="C47" s="72"/>
      <c r="D47" s="72"/>
      <c r="E47" s="79"/>
      <c r="F47" s="73"/>
    </row>
    <row r="48" spans="1:6" ht="15" customHeight="1" x14ac:dyDescent="0.15">
      <c r="A48" s="66"/>
      <c r="B48" s="72"/>
      <c r="C48" s="72"/>
      <c r="D48" s="72"/>
      <c r="E48" s="79"/>
      <c r="F48" s="73"/>
    </row>
    <row r="49" spans="1:6" ht="15" customHeight="1" x14ac:dyDescent="0.15">
      <c r="A49" s="66"/>
      <c r="B49" s="72"/>
      <c r="C49" s="72"/>
      <c r="D49" s="72"/>
      <c r="E49" s="79"/>
      <c r="F49" s="73"/>
    </row>
    <row r="50" spans="1:6" ht="15" customHeight="1" x14ac:dyDescent="0.15">
      <c r="A50" s="66"/>
      <c r="B50" s="72"/>
      <c r="C50" s="72"/>
      <c r="D50" s="72"/>
      <c r="E50" s="79"/>
      <c r="F50" s="73"/>
    </row>
    <row r="51" spans="1:6" ht="15" customHeight="1" x14ac:dyDescent="0.15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36" priority="3"/>
  </conditionalFormatting>
  <conditionalFormatting sqref="A22">
    <cfRule type="duplicateValues" dxfId="35" priority="1"/>
    <cfRule type="duplicateValues" dxfId="34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5E88-7904-FC4E-89F1-2425FEDB73ED}">
  <dimension ref="A1:F51"/>
  <sheetViews>
    <sheetView workbookViewId="0">
      <selection activeCell="L39" sqref="L39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36"/>
      <c r="B1" s="89"/>
      <c r="C1" s="89"/>
      <c r="D1" s="89"/>
      <c r="E1" s="89"/>
      <c r="F1" s="40"/>
    </row>
    <row r="2" spans="1:6" ht="15" customHeight="1" x14ac:dyDescent="0.15">
      <c r="A2" s="236"/>
      <c r="B2" s="237" t="s">
        <v>29</v>
      </c>
      <c r="C2" s="237"/>
      <c r="D2" s="237"/>
      <c r="E2" s="89"/>
      <c r="F2" s="40"/>
    </row>
    <row r="3" spans="1:6" ht="15" customHeight="1" x14ac:dyDescent="0.15">
      <c r="A3" s="236"/>
      <c r="B3" s="89"/>
      <c r="C3" s="89"/>
      <c r="D3" s="89"/>
      <c r="E3" s="89"/>
      <c r="F3" s="40"/>
    </row>
    <row r="4" spans="1:6" ht="15" customHeight="1" x14ac:dyDescent="0.15">
      <c r="A4" s="236"/>
      <c r="B4" s="237" t="s">
        <v>33</v>
      </c>
      <c r="C4" s="237"/>
      <c r="D4" s="237"/>
      <c r="E4" s="89"/>
      <c r="F4" s="40"/>
    </row>
    <row r="5" spans="1:6" ht="15" customHeight="1" x14ac:dyDescent="0.15">
      <c r="A5" s="236"/>
      <c r="B5" s="89"/>
      <c r="C5" s="89"/>
      <c r="D5" s="89"/>
      <c r="E5" s="89"/>
      <c r="F5" s="40"/>
    </row>
    <row r="6" spans="1:6" ht="15" customHeight="1" x14ac:dyDescent="0.15">
      <c r="A6" s="236"/>
      <c r="B6" s="64"/>
      <c r="C6" s="89"/>
      <c r="D6" s="89"/>
      <c r="E6" s="89"/>
      <c r="F6" s="40"/>
    </row>
    <row r="7" spans="1:6" ht="15" customHeight="1" x14ac:dyDescent="0.15">
      <c r="A7" s="236"/>
      <c r="B7" s="89"/>
      <c r="C7" s="89"/>
      <c r="D7" s="89"/>
      <c r="E7" s="89"/>
      <c r="F7" s="40"/>
    </row>
    <row r="8" spans="1:6" ht="15" customHeight="1" x14ac:dyDescent="0.15">
      <c r="A8" s="41" t="s">
        <v>7</v>
      </c>
      <c r="B8" s="42" t="s">
        <v>85</v>
      </c>
      <c r="C8" s="42"/>
      <c r="D8" s="88"/>
      <c r="E8" s="88"/>
      <c r="F8" s="40"/>
    </row>
    <row r="9" spans="1:6" ht="15" customHeight="1" x14ac:dyDescent="0.15">
      <c r="A9" s="41" t="s">
        <v>0</v>
      </c>
      <c r="B9" s="42" t="s">
        <v>89</v>
      </c>
      <c r="C9" s="42"/>
      <c r="D9" s="88"/>
      <c r="E9" s="88"/>
      <c r="F9" s="40"/>
    </row>
    <row r="10" spans="1:6" ht="15" customHeight="1" x14ac:dyDescent="0.15">
      <c r="A10" s="41" t="s">
        <v>9</v>
      </c>
      <c r="B10" s="80">
        <v>43493</v>
      </c>
      <c r="C10" s="90"/>
      <c r="D10" s="43"/>
      <c r="E10" s="43"/>
      <c r="F10" s="40"/>
    </row>
    <row r="11" spans="1:6" ht="15" customHeight="1" x14ac:dyDescent="0.15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 x14ac:dyDescent="0.15">
      <c r="A12" s="41" t="s">
        <v>10</v>
      </c>
      <c r="B12" s="88" t="s">
        <v>61</v>
      </c>
      <c r="C12" s="89"/>
      <c r="D12" s="89"/>
      <c r="E12" s="89"/>
      <c r="F12" s="40"/>
    </row>
    <row r="13" spans="1:6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 x14ac:dyDescent="0.15">
      <c r="A14" s="88" t="s">
        <v>50</v>
      </c>
      <c r="B14" s="46"/>
      <c r="C14" s="48"/>
      <c r="D14" s="48"/>
      <c r="E14" s="47">
        <v>30</v>
      </c>
      <c r="F14" s="49" t="s">
        <v>16</v>
      </c>
    </row>
    <row r="15" spans="1:6" ht="15" customHeight="1" x14ac:dyDescent="0.15">
      <c r="A15" s="88"/>
      <c r="B15" s="50"/>
      <c r="C15" s="52"/>
      <c r="D15" s="52"/>
      <c r="E15" s="51"/>
      <c r="F15" s="49" t="s">
        <v>17</v>
      </c>
    </row>
    <row r="16" spans="1:6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8</v>
      </c>
    </row>
    <row r="17" spans="1:6" ht="15" customHeight="1" x14ac:dyDescent="0.15">
      <c r="A17" s="77" t="s">
        <v>87</v>
      </c>
      <c r="B17" s="72"/>
      <c r="C17" s="72"/>
      <c r="D17" s="72"/>
      <c r="E17" s="79">
        <v>30</v>
      </c>
      <c r="F17" s="73" t="s">
        <v>86</v>
      </c>
    </row>
    <row r="18" spans="1:6" ht="15" customHeight="1" x14ac:dyDescent="0.15">
      <c r="A18" s="77" t="s">
        <v>88</v>
      </c>
      <c r="B18" s="72"/>
      <c r="C18" s="72"/>
      <c r="D18" s="72"/>
      <c r="E18" s="79">
        <v>30</v>
      </c>
      <c r="F18" s="73" t="s">
        <v>86</v>
      </c>
    </row>
    <row r="19" spans="1:6" ht="15" customHeight="1" x14ac:dyDescent="0.15">
      <c r="A19" s="77" t="s">
        <v>82</v>
      </c>
      <c r="B19" s="72"/>
      <c r="C19" s="72"/>
      <c r="D19" s="72"/>
      <c r="E19" s="79">
        <v>30</v>
      </c>
      <c r="F19" s="73" t="s">
        <v>86</v>
      </c>
    </row>
    <row r="20" spans="1:6" ht="15" customHeight="1" x14ac:dyDescent="0.15">
      <c r="A20" s="66"/>
      <c r="B20" s="72"/>
      <c r="C20" s="72"/>
      <c r="D20" s="72"/>
      <c r="E20" s="79"/>
      <c r="F20" s="73"/>
    </row>
    <row r="21" spans="1:6" ht="15" customHeight="1" x14ac:dyDescent="0.15">
      <c r="A21" s="66"/>
      <c r="B21" s="72"/>
      <c r="C21" s="72"/>
      <c r="D21" s="72"/>
      <c r="E21" s="79"/>
      <c r="F21" s="73"/>
    </row>
    <row r="22" spans="1:6" ht="15" customHeight="1" x14ac:dyDescent="0.15">
      <c r="A22" s="66"/>
      <c r="B22" s="72"/>
      <c r="C22" s="72"/>
      <c r="D22" s="72"/>
      <c r="E22" s="79"/>
      <c r="F22" s="73"/>
    </row>
    <row r="23" spans="1:6" ht="15" customHeight="1" x14ac:dyDescent="0.15">
      <c r="A23" s="66"/>
      <c r="B23" s="72"/>
      <c r="C23" s="72"/>
      <c r="D23" s="72"/>
      <c r="E23" s="79"/>
      <c r="F23" s="73"/>
    </row>
    <row r="24" spans="1:6" ht="15" customHeight="1" x14ac:dyDescent="0.15">
      <c r="A24" s="66"/>
      <c r="B24" s="72"/>
      <c r="C24" s="72"/>
      <c r="D24" s="72"/>
      <c r="E24" s="79"/>
      <c r="F24" s="73"/>
    </row>
    <row r="25" spans="1:6" ht="15" customHeight="1" x14ac:dyDescent="0.15">
      <c r="A25" s="66"/>
      <c r="B25" s="72"/>
      <c r="C25" s="72"/>
      <c r="D25" s="72"/>
      <c r="E25" s="79"/>
      <c r="F25" s="73"/>
    </row>
    <row r="26" spans="1:6" ht="15" customHeight="1" x14ac:dyDescent="0.15">
      <c r="A26" s="66"/>
      <c r="B26" s="72"/>
      <c r="C26" s="72"/>
      <c r="D26" s="72"/>
      <c r="E26" s="79"/>
      <c r="F26" s="73"/>
    </row>
    <row r="27" spans="1:6" ht="15" customHeight="1" x14ac:dyDescent="0.15">
      <c r="A27" s="66"/>
      <c r="B27" s="72"/>
      <c r="C27" s="72"/>
      <c r="D27" s="72"/>
      <c r="E27" s="79"/>
      <c r="F27" s="73"/>
    </row>
    <row r="28" spans="1:6" ht="15" customHeight="1" x14ac:dyDescent="0.15">
      <c r="A28" s="66"/>
      <c r="B28" s="72"/>
      <c r="C28" s="72"/>
      <c r="D28" s="72"/>
      <c r="E28" s="79"/>
      <c r="F28" s="73"/>
    </row>
    <row r="29" spans="1:6" ht="15" customHeight="1" x14ac:dyDescent="0.15">
      <c r="A29" s="66"/>
      <c r="B29" s="72"/>
      <c r="C29" s="72"/>
      <c r="D29" s="72"/>
      <c r="E29" s="79"/>
      <c r="F29" s="73"/>
    </row>
    <row r="30" spans="1:6" ht="15" customHeight="1" x14ac:dyDescent="0.15">
      <c r="A30" s="66"/>
      <c r="B30" s="72"/>
      <c r="C30" s="72"/>
      <c r="D30" s="72"/>
      <c r="E30" s="79"/>
      <c r="F30" s="73"/>
    </row>
    <row r="31" spans="1:6" ht="15" customHeight="1" x14ac:dyDescent="0.15">
      <c r="A31" s="66"/>
      <c r="B31" s="72"/>
      <c r="C31" s="72"/>
      <c r="D31" s="72"/>
      <c r="E31" s="79"/>
      <c r="F31" s="73"/>
    </row>
    <row r="32" spans="1:6" ht="15" customHeight="1" x14ac:dyDescent="0.15">
      <c r="A32" s="66"/>
      <c r="B32" s="72"/>
      <c r="C32" s="72"/>
      <c r="D32" s="72"/>
      <c r="E32" s="79"/>
      <c r="F32" s="73"/>
    </row>
    <row r="33" spans="1:6" ht="15" customHeight="1" x14ac:dyDescent="0.15">
      <c r="A33" s="66"/>
      <c r="B33" s="72"/>
      <c r="C33" s="72"/>
      <c r="D33" s="72"/>
      <c r="E33" s="79"/>
      <c r="F33" s="73"/>
    </row>
    <row r="34" spans="1:6" x14ac:dyDescent="0.15">
      <c r="A34" s="66"/>
      <c r="B34" s="72"/>
      <c r="C34" s="72"/>
      <c r="D34" s="72"/>
      <c r="E34" s="79"/>
      <c r="F34" s="73"/>
    </row>
    <row r="35" spans="1:6" x14ac:dyDescent="0.15">
      <c r="A35" s="66"/>
      <c r="B35" s="72"/>
      <c r="C35" s="72"/>
      <c r="D35" s="72"/>
      <c r="E35" s="79"/>
      <c r="F35" s="73"/>
    </row>
    <row r="36" spans="1:6" x14ac:dyDescent="0.15">
      <c r="A36" s="66"/>
      <c r="B36" s="72"/>
      <c r="C36" s="72"/>
      <c r="D36" s="72"/>
      <c r="E36" s="79"/>
      <c r="F36" s="73"/>
    </row>
    <row r="37" spans="1:6" x14ac:dyDescent="0.15">
      <c r="A37" s="66"/>
      <c r="B37" s="72"/>
      <c r="C37" s="72"/>
      <c r="D37" s="72"/>
      <c r="E37" s="79"/>
      <c r="F37" s="73"/>
    </row>
    <row r="38" spans="1:6" x14ac:dyDescent="0.15">
      <c r="A38" s="66"/>
      <c r="B38" s="72"/>
      <c r="C38" s="72"/>
      <c r="D38" s="72"/>
      <c r="E38" s="79"/>
      <c r="F38" s="73"/>
    </row>
    <row r="39" spans="1:6" x14ac:dyDescent="0.15">
      <c r="A39" s="66"/>
      <c r="B39" s="72"/>
      <c r="C39" s="72"/>
      <c r="D39" s="72"/>
      <c r="E39" s="79"/>
      <c r="F39" s="73"/>
    </row>
    <row r="40" spans="1:6" ht="15" customHeight="1" x14ac:dyDescent="0.15">
      <c r="A40" s="66"/>
      <c r="B40" s="72"/>
      <c r="C40" s="72"/>
      <c r="D40" s="72"/>
      <c r="E40" s="79"/>
      <c r="F40" s="73"/>
    </row>
    <row r="41" spans="1:6" ht="15" customHeight="1" x14ac:dyDescent="0.15">
      <c r="A41" s="66"/>
      <c r="B41" s="72"/>
      <c r="C41" s="72"/>
      <c r="D41" s="72"/>
      <c r="E41" s="79"/>
      <c r="F41" s="73"/>
    </row>
    <row r="42" spans="1:6" ht="15" customHeight="1" x14ac:dyDescent="0.15">
      <c r="A42" s="66"/>
      <c r="B42" s="72"/>
      <c r="C42" s="72"/>
      <c r="D42" s="72"/>
      <c r="E42" s="79"/>
      <c r="F42" s="73"/>
    </row>
    <row r="43" spans="1:6" ht="15" customHeight="1" x14ac:dyDescent="0.15">
      <c r="A43" s="66"/>
      <c r="B43" s="72"/>
      <c r="C43" s="72"/>
      <c r="D43" s="72"/>
      <c r="E43" s="79"/>
      <c r="F43" s="73"/>
    </row>
    <row r="44" spans="1:6" ht="15" customHeight="1" x14ac:dyDescent="0.15">
      <c r="A44" s="66"/>
      <c r="B44" s="72"/>
      <c r="C44" s="72"/>
      <c r="D44" s="72"/>
      <c r="E44" s="79"/>
      <c r="F44" s="73"/>
    </row>
    <row r="45" spans="1:6" ht="15" customHeight="1" x14ac:dyDescent="0.15">
      <c r="A45" s="66"/>
      <c r="B45" s="72"/>
      <c r="C45" s="72"/>
      <c r="D45" s="72"/>
      <c r="E45" s="79"/>
      <c r="F45" s="73"/>
    </row>
    <row r="46" spans="1:6" ht="15" customHeight="1" x14ac:dyDescent="0.15">
      <c r="A46" s="66"/>
      <c r="B46" s="72"/>
      <c r="C46" s="72"/>
      <c r="D46" s="72"/>
      <c r="E46" s="79"/>
      <c r="F46" s="73"/>
    </row>
    <row r="47" spans="1:6" ht="15" customHeight="1" x14ac:dyDescent="0.15">
      <c r="A47" s="66"/>
      <c r="B47" s="72"/>
      <c r="C47" s="72"/>
      <c r="D47" s="72"/>
      <c r="E47" s="79"/>
      <c r="F47" s="73"/>
    </row>
    <row r="48" spans="1:6" ht="15" customHeight="1" x14ac:dyDescent="0.15">
      <c r="A48" s="66"/>
      <c r="B48" s="72"/>
      <c r="C48" s="72"/>
      <c r="D48" s="72"/>
      <c r="E48" s="79"/>
      <c r="F48" s="73"/>
    </row>
    <row r="49" spans="1:6" ht="15" customHeight="1" x14ac:dyDescent="0.15">
      <c r="A49" s="66"/>
      <c r="B49" s="72"/>
      <c r="C49" s="72"/>
      <c r="D49" s="72"/>
      <c r="E49" s="79"/>
      <c r="F49" s="73"/>
    </row>
    <row r="50" spans="1:6" ht="15" customHeight="1" x14ac:dyDescent="0.15">
      <c r="A50" s="66"/>
      <c r="B50" s="72"/>
      <c r="C50" s="72"/>
      <c r="D50" s="72"/>
      <c r="E50" s="79"/>
      <c r="F50" s="73"/>
    </row>
    <row r="51" spans="1:6" ht="15" customHeight="1" x14ac:dyDescent="0.15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7:A22">
    <cfRule type="duplicateValues" dxfId="33" priority="1"/>
    <cfRule type="duplicateValues" dxfId="32" priority="2"/>
  </conditionalFormatting>
  <conditionalFormatting sqref="A23 A25 A34 A37">
    <cfRule type="duplicateValues" dxfId="31" priority="3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3675-7415-1647-B747-34A6157E25A3}">
  <dimension ref="A1:F51"/>
  <sheetViews>
    <sheetView workbookViewId="0">
      <selection activeCell="N41" sqref="N41"/>
    </sheetView>
  </sheetViews>
  <sheetFormatPr baseColWidth="10" defaultColWidth="10.6640625" defaultRowHeight="14" x14ac:dyDescent="0.15"/>
  <cols>
    <col min="1" max="1" width="20.5" style="137" customWidth="1"/>
    <col min="2" max="4" width="10.5" style="137" customWidth="1"/>
    <col min="5" max="5" width="8.6640625" style="137" customWidth="1"/>
    <col min="6" max="6" width="9.1640625" style="137" customWidth="1"/>
    <col min="7" max="9" width="10.6640625" style="137"/>
    <col min="10" max="10" width="24.6640625" style="137" customWidth="1"/>
    <col min="11" max="16384" width="10.6640625" style="137"/>
  </cols>
  <sheetData>
    <row r="1" spans="1:6" ht="15" customHeight="1" x14ac:dyDescent="0.15">
      <c r="A1" s="238"/>
      <c r="B1" s="135"/>
      <c r="C1" s="135"/>
      <c r="D1" s="135"/>
      <c r="E1" s="135"/>
      <c r="F1" s="136"/>
    </row>
    <row r="2" spans="1:6" ht="15" customHeight="1" x14ac:dyDescent="0.15">
      <c r="A2" s="238"/>
      <c r="B2" s="239" t="s">
        <v>29</v>
      </c>
      <c r="C2" s="239"/>
      <c r="D2" s="239"/>
      <c r="E2" s="135"/>
      <c r="F2" s="136"/>
    </row>
    <row r="3" spans="1:6" ht="15" customHeight="1" x14ac:dyDescent="0.15">
      <c r="A3" s="238"/>
      <c r="B3" s="135"/>
      <c r="C3" s="135"/>
      <c r="D3" s="135"/>
      <c r="E3" s="135"/>
      <c r="F3" s="136"/>
    </row>
    <row r="4" spans="1:6" ht="15" customHeight="1" x14ac:dyDescent="0.15">
      <c r="A4" s="238"/>
      <c r="B4" s="239" t="s">
        <v>33</v>
      </c>
      <c r="C4" s="239"/>
      <c r="D4" s="239"/>
      <c r="E4" s="135"/>
      <c r="F4" s="136"/>
    </row>
    <row r="5" spans="1:6" ht="15" customHeight="1" x14ac:dyDescent="0.15">
      <c r="A5" s="238"/>
      <c r="B5" s="135"/>
      <c r="C5" s="135"/>
      <c r="D5" s="135"/>
      <c r="E5" s="135"/>
      <c r="F5" s="136"/>
    </row>
    <row r="6" spans="1:6" ht="15" customHeight="1" x14ac:dyDescent="0.15">
      <c r="A6" s="238"/>
      <c r="B6" s="138"/>
      <c r="C6" s="135"/>
      <c r="D6" s="135"/>
      <c r="E6" s="135"/>
      <c r="F6" s="136"/>
    </row>
    <row r="7" spans="1:6" ht="15" customHeight="1" x14ac:dyDescent="0.15">
      <c r="A7" s="238"/>
      <c r="B7" s="135"/>
      <c r="C7" s="135"/>
      <c r="D7" s="135"/>
      <c r="E7" s="135"/>
      <c r="F7" s="136"/>
    </row>
    <row r="8" spans="1:6" ht="15" customHeight="1" x14ac:dyDescent="0.15">
      <c r="A8" s="139" t="s">
        <v>7</v>
      </c>
      <c r="B8" s="140" t="s">
        <v>91</v>
      </c>
      <c r="C8" s="140"/>
      <c r="D8" s="134"/>
      <c r="E8" s="134"/>
      <c r="F8" s="136"/>
    </row>
    <row r="9" spans="1:6" ht="15" customHeight="1" x14ac:dyDescent="0.15">
      <c r="A9" s="139" t="s">
        <v>0</v>
      </c>
      <c r="B9" s="140" t="s">
        <v>92</v>
      </c>
      <c r="C9" s="140"/>
      <c r="D9" s="134"/>
      <c r="E9" s="134"/>
      <c r="F9" s="136"/>
    </row>
    <row r="10" spans="1:6" ht="15" customHeight="1" x14ac:dyDescent="0.15">
      <c r="A10" s="139" t="s">
        <v>9</v>
      </c>
      <c r="B10" s="141">
        <v>43514</v>
      </c>
      <c r="C10" s="142"/>
      <c r="D10" s="143"/>
      <c r="E10" s="143"/>
      <c r="F10" s="136"/>
    </row>
    <row r="11" spans="1:6" ht="15" customHeight="1" x14ac:dyDescent="0.15">
      <c r="A11" s="139" t="s">
        <v>24</v>
      </c>
      <c r="B11" s="140" t="s">
        <v>93</v>
      </c>
      <c r="C11" s="135"/>
      <c r="D11" s="135"/>
      <c r="E11" s="135"/>
      <c r="F11" s="136"/>
    </row>
    <row r="12" spans="1:6" ht="15" customHeight="1" x14ac:dyDescent="0.15">
      <c r="A12" s="139" t="s">
        <v>10</v>
      </c>
      <c r="B12" s="134" t="s">
        <v>61</v>
      </c>
      <c r="C12" s="135"/>
      <c r="D12" s="135"/>
      <c r="E12" s="135"/>
      <c r="F12" s="136"/>
    </row>
    <row r="13" spans="1:6" ht="15" customHeight="1" x14ac:dyDescent="0.15">
      <c r="A13" s="134" t="s">
        <v>8</v>
      </c>
      <c r="B13" s="144" t="s">
        <v>2</v>
      </c>
      <c r="C13" s="144" t="s">
        <v>11</v>
      </c>
      <c r="D13" s="144" t="s">
        <v>1</v>
      </c>
      <c r="E13" s="145"/>
      <c r="F13" s="146" t="s">
        <v>15</v>
      </c>
    </row>
    <row r="14" spans="1:6" ht="15" customHeight="1" x14ac:dyDescent="0.15">
      <c r="A14" s="134" t="s">
        <v>50</v>
      </c>
      <c r="B14" s="147"/>
      <c r="C14" s="148"/>
      <c r="D14" s="148"/>
      <c r="E14" s="149">
        <v>30</v>
      </c>
      <c r="F14" s="150" t="s">
        <v>16</v>
      </c>
    </row>
    <row r="15" spans="1:6" ht="15" customHeight="1" x14ac:dyDescent="0.15">
      <c r="A15" s="134"/>
      <c r="B15" s="151"/>
      <c r="C15" s="152"/>
      <c r="D15" s="152"/>
      <c r="E15" s="153"/>
      <c r="F15" s="150" t="s">
        <v>17</v>
      </c>
    </row>
    <row r="16" spans="1:6" ht="15" customHeight="1" x14ac:dyDescent="0.15">
      <c r="A16" s="134"/>
      <c r="B16" s="154" t="s">
        <v>4</v>
      </c>
      <c r="C16" s="155" t="s">
        <v>4</v>
      </c>
      <c r="D16" s="155" t="s">
        <v>4</v>
      </c>
      <c r="E16" s="156" t="s">
        <v>34</v>
      </c>
      <c r="F16" s="157">
        <v>3</v>
      </c>
    </row>
    <row r="17" spans="1:6" ht="15" customHeight="1" x14ac:dyDescent="0.15">
      <c r="A17" s="77" t="s">
        <v>94</v>
      </c>
      <c r="B17" s="159"/>
      <c r="C17" s="159"/>
      <c r="D17" s="159"/>
      <c r="E17" s="160">
        <v>30</v>
      </c>
      <c r="F17" s="161" t="s">
        <v>86</v>
      </c>
    </row>
    <row r="18" spans="1:6" ht="15" customHeight="1" x14ac:dyDescent="0.15">
      <c r="A18" s="77" t="s">
        <v>95</v>
      </c>
      <c r="B18" s="159"/>
      <c r="C18" s="159"/>
      <c r="D18" s="159"/>
      <c r="E18" s="160">
        <v>30</v>
      </c>
      <c r="F18" s="161" t="s">
        <v>86</v>
      </c>
    </row>
    <row r="19" spans="1:6" ht="15" customHeight="1" x14ac:dyDescent="0.15">
      <c r="A19" s="77" t="s">
        <v>96</v>
      </c>
      <c r="B19" s="159"/>
      <c r="C19" s="159"/>
      <c r="D19" s="159"/>
      <c r="E19" s="160">
        <v>30</v>
      </c>
      <c r="F19" s="161" t="s">
        <v>86</v>
      </c>
    </row>
    <row r="20" spans="1:6" ht="15" customHeight="1" x14ac:dyDescent="0.15">
      <c r="A20" s="158"/>
      <c r="B20" s="159"/>
      <c r="C20" s="159"/>
      <c r="D20" s="159"/>
      <c r="E20" s="160"/>
      <c r="F20" s="161"/>
    </row>
    <row r="21" spans="1:6" ht="15" customHeight="1" x14ac:dyDescent="0.15">
      <c r="A21" s="158"/>
      <c r="B21" s="159"/>
      <c r="C21" s="159"/>
      <c r="D21" s="159"/>
      <c r="E21" s="160"/>
      <c r="F21" s="161"/>
    </row>
    <row r="22" spans="1:6" ht="15" customHeight="1" x14ac:dyDescent="0.15">
      <c r="A22" s="158"/>
      <c r="B22" s="159"/>
      <c r="C22" s="159"/>
      <c r="D22" s="159"/>
      <c r="E22" s="160"/>
      <c r="F22" s="161"/>
    </row>
    <row r="23" spans="1:6" ht="15" customHeight="1" x14ac:dyDescent="0.15">
      <c r="A23" s="158"/>
      <c r="B23" s="159"/>
      <c r="C23" s="159"/>
      <c r="D23" s="159"/>
      <c r="E23" s="160"/>
      <c r="F23" s="161"/>
    </row>
    <row r="24" spans="1:6" ht="15" customHeight="1" x14ac:dyDescent="0.15">
      <c r="A24" s="158"/>
      <c r="B24" s="159"/>
      <c r="C24" s="159"/>
      <c r="D24" s="159"/>
      <c r="E24" s="160"/>
      <c r="F24" s="161"/>
    </row>
    <row r="25" spans="1:6" ht="15" customHeight="1" x14ac:dyDescent="0.15">
      <c r="A25" s="158"/>
      <c r="B25" s="159"/>
      <c r="C25" s="159"/>
      <c r="D25" s="159"/>
      <c r="E25" s="160"/>
      <c r="F25" s="161"/>
    </row>
    <row r="26" spans="1:6" ht="15" customHeight="1" x14ac:dyDescent="0.15">
      <c r="A26" s="158"/>
      <c r="B26" s="159"/>
      <c r="C26" s="159"/>
      <c r="D26" s="159"/>
      <c r="E26" s="160"/>
      <c r="F26" s="161"/>
    </row>
    <row r="27" spans="1:6" ht="15" customHeight="1" x14ac:dyDescent="0.15">
      <c r="A27" s="158"/>
      <c r="B27" s="159"/>
      <c r="C27" s="159"/>
      <c r="D27" s="159"/>
      <c r="E27" s="160"/>
      <c r="F27" s="161"/>
    </row>
    <row r="28" spans="1:6" ht="15" customHeight="1" x14ac:dyDescent="0.15">
      <c r="A28" s="158"/>
      <c r="B28" s="159"/>
      <c r="C28" s="159"/>
      <c r="D28" s="159"/>
      <c r="E28" s="160"/>
      <c r="F28" s="161"/>
    </row>
    <row r="29" spans="1:6" ht="15" customHeight="1" x14ac:dyDescent="0.15">
      <c r="A29" s="158"/>
      <c r="B29" s="159"/>
      <c r="C29" s="159"/>
      <c r="D29" s="159"/>
      <c r="E29" s="160"/>
      <c r="F29" s="161"/>
    </row>
    <row r="30" spans="1:6" ht="15" customHeight="1" x14ac:dyDescent="0.15">
      <c r="A30" s="158"/>
      <c r="B30" s="159"/>
      <c r="C30" s="159"/>
      <c r="D30" s="159"/>
      <c r="E30" s="160"/>
      <c r="F30" s="161"/>
    </row>
    <row r="31" spans="1:6" ht="15" customHeight="1" x14ac:dyDescent="0.15">
      <c r="A31" s="158"/>
      <c r="B31" s="159"/>
      <c r="C31" s="159"/>
      <c r="D31" s="159"/>
      <c r="E31" s="160"/>
      <c r="F31" s="161"/>
    </row>
    <row r="32" spans="1:6" ht="15" customHeight="1" x14ac:dyDescent="0.15">
      <c r="A32" s="158"/>
      <c r="B32" s="159"/>
      <c r="C32" s="159"/>
      <c r="D32" s="159"/>
      <c r="E32" s="160"/>
      <c r="F32" s="161"/>
    </row>
    <row r="33" spans="1:6" ht="15" customHeight="1" x14ac:dyDescent="0.15">
      <c r="A33" s="158"/>
      <c r="B33" s="159"/>
      <c r="C33" s="159"/>
      <c r="D33" s="159"/>
      <c r="E33" s="160"/>
      <c r="F33" s="161"/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3A1F-7050-5F41-8105-13EA38DAFBE1}">
  <dimension ref="A1:J70"/>
  <sheetViews>
    <sheetView workbookViewId="0">
      <selection activeCell="A17" sqref="A17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100</v>
      </c>
      <c r="C8" s="95"/>
      <c r="D8" s="102"/>
      <c r="E8" s="102"/>
      <c r="F8" s="40"/>
      <c r="H8" s="115"/>
      <c r="I8" s="119" t="s">
        <v>3</v>
      </c>
      <c r="J8" s="69" t="s">
        <v>42</v>
      </c>
    </row>
    <row r="9" spans="1:10" ht="15" customHeight="1" x14ac:dyDescent="0.15">
      <c r="A9" s="94" t="s">
        <v>0</v>
      </c>
      <c r="B9" s="95" t="s">
        <v>101</v>
      </c>
      <c r="C9" s="95"/>
      <c r="D9" s="102"/>
      <c r="E9" s="102"/>
      <c r="F9" s="40"/>
      <c r="H9" s="115"/>
      <c r="I9" s="120" t="s">
        <v>17</v>
      </c>
      <c r="J9" s="111">
        <v>14</v>
      </c>
    </row>
    <row r="10" spans="1:10" ht="15" customHeight="1" x14ac:dyDescent="0.15">
      <c r="A10" s="94" t="s">
        <v>9</v>
      </c>
      <c r="B10" s="96">
        <v>43517</v>
      </c>
      <c r="C10" s="97"/>
      <c r="D10" s="98"/>
      <c r="E10" s="98"/>
      <c r="F10" s="40"/>
      <c r="H10" s="115"/>
      <c r="I10" s="121">
        <v>1</v>
      </c>
      <c r="J10" s="112">
        <v>470</v>
      </c>
    </row>
    <row r="11" spans="1:10" ht="15" customHeight="1" x14ac:dyDescent="0.15">
      <c r="A11" s="94" t="s">
        <v>24</v>
      </c>
      <c r="B11" s="95" t="s">
        <v>32</v>
      </c>
      <c r="C11" s="103"/>
      <c r="D11" s="103"/>
      <c r="E11" s="103"/>
      <c r="F11" s="40"/>
      <c r="H11" s="115"/>
      <c r="I11" s="121">
        <v>2</v>
      </c>
      <c r="J11" s="112">
        <f>J10-(J$10-30)/(J$9-1)</f>
        <v>436.15384615384613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v>3</v>
      </c>
      <c r="J12" s="112">
        <f t="shared" ref="J12:J23" si="0">J11-(J$10-30)/(J$9-1)</f>
        <v>402.30769230769226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v>4</v>
      </c>
      <c r="J13" s="112">
        <f t="shared" si="0"/>
        <v>368.4615384615384</v>
      </c>
    </row>
    <row r="14" spans="1:10" ht="15" customHeight="1" x14ac:dyDescent="0.15">
      <c r="A14" s="88" t="s">
        <v>46</v>
      </c>
      <c r="B14" s="46"/>
      <c r="C14" s="48"/>
      <c r="D14" s="48"/>
      <c r="E14" s="47">
        <v>470</v>
      </c>
      <c r="F14" s="49" t="s">
        <v>16</v>
      </c>
      <c r="G14" s="99"/>
      <c r="H14" s="115"/>
      <c r="I14" s="121">
        <v>5</v>
      </c>
      <c r="J14" s="112">
        <f t="shared" si="0"/>
        <v>334.61538461538453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v>6</v>
      </c>
      <c r="J15" s="112">
        <f t="shared" si="0"/>
        <v>300.76923076923066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14</v>
      </c>
      <c r="G16" s="99"/>
      <c r="H16" s="115"/>
      <c r="I16" s="121">
        <v>7</v>
      </c>
      <c r="J16" s="112">
        <f t="shared" si="0"/>
        <v>266.92307692307679</v>
      </c>
    </row>
    <row r="17" spans="1:10" x14ac:dyDescent="0.15">
      <c r="A17" s="77" t="s">
        <v>59</v>
      </c>
      <c r="B17" s="63"/>
      <c r="C17" s="63"/>
      <c r="D17" s="63"/>
      <c r="E17" s="113">
        <v>368</v>
      </c>
      <c r="F17" s="81">
        <v>4</v>
      </c>
      <c r="G17" s="99"/>
      <c r="H17" s="115"/>
      <c r="I17" s="121">
        <v>8</v>
      </c>
      <c r="J17" s="112">
        <f t="shared" si="0"/>
        <v>233.07692307692295</v>
      </c>
    </row>
    <row r="18" spans="1:10" x14ac:dyDescent="0.15">
      <c r="A18" s="77" t="s">
        <v>58</v>
      </c>
      <c r="B18" s="63"/>
      <c r="C18" s="63"/>
      <c r="D18" s="63"/>
      <c r="E18" s="113">
        <v>301</v>
      </c>
      <c r="F18" s="81">
        <v>6</v>
      </c>
      <c r="G18" s="99"/>
      <c r="H18" s="115"/>
      <c r="I18" s="121">
        <v>9</v>
      </c>
      <c r="J18" s="112">
        <f t="shared" si="0"/>
        <v>199.23076923076911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v>10</v>
      </c>
      <c r="J19" s="112">
        <f t="shared" si="0"/>
        <v>165.38461538461527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v>11</v>
      </c>
      <c r="J20" s="112">
        <f>J19-(J$10-30)/(J$9-1)</f>
        <v>131.53846153846143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v>12</v>
      </c>
      <c r="J21" s="112">
        <f t="shared" si="0"/>
        <v>97.692307692307594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v>13</v>
      </c>
      <c r="J22" s="112">
        <f t="shared" si="0"/>
        <v>63.846153846153747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>
        <v>14</v>
      </c>
      <c r="J23" s="112">
        <f t="shared" si="0"/>
        <v>29.999999999999901</v>
      </c>
    </row>
    <row r="24" spans="1:10" x14ac:dyDescent="0.15">
      <c r="A24" s="77"/>
      <c r="B24" s="63"/>
      <c r="C24" s="63"/>
      <c r="D24" s="63"/>
      <c r="E24" s="113"/>
      <c r="F24" s="81"/>
      <c r="G24" s="100"/>
      <c r="I24" s="121"/>
      <c r="J24" s="122"/>
    </row>
    <row r="25" spans="1:10" x14ac:dyDescent="0.15">
      <c r="A25" s="77"/>
      <c r="B25" s="63"/>
      <c r="C25" s="63"/>
      <c r="D25" s="63"/>
      <c r="E25" s="113"/>
      <c r="F25" s="81"/>
      <c r="G25" s="100"/>
      <c r="I25" s="121"/>
      <c r="J25" s="122"/>
    </row>
    <row r="26" spans="1:10" x14ac:dyDescent="0.15">
      <c r="A26" s="77"/>
      <c r="B26" s="63"/>
      <c r="C26" s="63"/>
      <c r="D26" s="63"/>
      <c r="E26" s="113"/>
      <c r="F26" s="81"/>
      <c r="G26" s="100"/>
      <c r="I26" s="121"/>
      <c r="J26" s="122"/>
    </row>
    <row r="27" spans="1:10" x14ac:dyDescent="0.15">
      <c r="A27" s="77"/>
      <c r="B27" s="63"/>
      <c r="C27" s="63"/>
      <c r="D27" s="63"/>
      <c r="E27" s="113"/>
      <c r="F27" s="81"/>
      <c r="G27" s="100"/>
      <c r="I27" s="121"/>
      <c r="J27" s="122"/>
    </row>
    <row r="28" spans="1:10" x14ac:dyDescent="0.15">
      <c r="A28" s="77"/>
      <c r="B28" s="63"/>
      <c r="C28" s="63"/>
      <c r="D28" s="63"/>
      <c r="E28" s="113"/>
      <c r="F28" s="81"/>
      <c r="G28" s="100"/>
      <c r="I28" s="121"/>
      <c r="J28" s="122"/>
    </row>
    <row r="29" spans="1:10" x14ac:dyDescent="0.15">
      <c r="G29" s="99"/>
      <c r="I29" s="121"/>
      <c r="J29" s="122"/>
    </row>
    <row r="30" spans="1:10" x14ac:dyDescent="0.15">
      <c r="G30" s="99"/>
      <c r="I30" s="121"/>
      <c r="J30" s="122"/>
    </row>
    <row r="31" spans="1:10" x14ac:dyDescent="0.15">
      <c r="G31" s="99"/>
      <c r="I31" s="121"/>
      <c r="J31" s="122"/>
    </row>
    <row r="32" spans="1:10" x14ac:dyDescent="0.15">
      <c r="G32" s="99"/>
      <c r="I32" s="121"/>
      <c r="J32" s="122"/>
    </row>
    <row r="33" spans="9:10" x14ac:dyDescent="0.15">
      <c r="I33" s="121"/>
      <c r="J33" s="122"/>
    </row>
    <row r="34" spans="9:10" x14ac:dyDescent="0.15">
      <c r="I34" s="121"/>
      <c r="J34" s="122"/>
    </row>
    <row r="35" spans="9:10" x14ac:dyDescent="0.15">
      <c r="I35" s="121"/>
      <c r="J35" s="122"/>
    </row>
    <row r="36" spans="9:10" x14ac:dyDescent="0.15">
      <c r="I36" s="121"/>
      <c r="J36" s="122"/>
    </row>
    <row r="37" spans="9:10" x14ac:dyDescent="0.15">
      <c r="I37" s="121"/>
      <c r="J37" s="122"/>
    </row>
    <row r="38" spans="9:10" x14ac:dyDescent="0.15">
      <c r="I38" s="121"/>
      <c r="J38" s="122"/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CD2A-977C-0546-8901-AA89567D4707}">
  <dimension ref="A1:J70"/>
  <sheetViews>
    <sheetView workbookViewId="0">
      <selection activeCell="P36" sqref="P3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100</v>
      </c>
      <c r="C8" s="95"/>
      <c r="D8" s="102"/>
      <c r="E8" s="102"/>
      <c r="F8" s="40"/>
      <c r="H8" s="115"/>
      <c r="I8" s="119" t="s">
        <v>3</v>
      </c>
      <c r="J8" s="69" t="s">
        <v>42</v>
      </c>
    </row>
    <row r="9" spans="1:10" ht="15" customHeight="1" x14ac:dyDescent="0.15">
      <c r="A9" s="94" t="s">
        <v>0</v>
      </c>
      <c r="B9" s="95" t="s">
        <v>101</v>
      </c>
      <c r="C9" s="95"/>
      <c r="D9" s="102"/>
      <c r="E9" s="102"/>
      <c r="F9" s="40"/>
      <c r="H9" s="115"/>
      <c r="I9" s="120" t="s">
        <v>17</v>
      </c>
      <c r="J9" s="111">
        <v>14</v>
      </c>
    </row>
    <row r="10" spans="1:10" ht="15" customHeight="1" x14ac:dyDescent="0.15">
      <c r="A10" s="94" t="s">
        <v>9</v>
      </c>
      <c r="B10" s="96">
        <v>43516</v>
      </c>
      <c r="C10" s="97"/>
      <c r="D10" s="98"/>
      <c r="E10" s="98"/>
      <c r="F10" s="40"/>
      <c r="H10" s="115"/>
      <c r="I10" s="121">
        <v>1</v>
      </c>
      <c r="J10" s="112">
        <v>470</v>
      </c>
    </row>
    <row r="11" spans="1:10" ht="15" customHeight="1" x14ac:dyDescent="0.15">
      <c r="A11" s="94" t="s">
        <v>24</v>
      </c>
      <c r="B11" s="95" t="s">
        <v>31</v>
      </c>
      <c r="C11" s="103"/>
      <c r="D11" s="103"/>
      <c r="E11" s="103"/>
      <c r="F11" s="40"/>
      <c r="H11" s="115"/>
      <c r="I11" s="121">
        <v>2</v>
      </c>
      <c r="J11" s="112">
        <f>J10-(J$10-30)/(J$9-1)</f>
        <v>436.15384615384613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v>3</v>
      </c>
      <c r="J12" s="112">
        <f t="shared" ref="J12:J23" si="0">J11-(J$10-30)/(J$9-1)</f>
        <v>402.30769230769226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v>4</v>
      </c>
      <c r="J13" s="112">
        <f t="shared" si="0"/>
        <v>368.4615384615384</v>
      </c>
    </row>
    <row r="14" spans="1:10" ht="15" customHeight="1" x14ac:dyDescent="0.15">
      <c r="A14" s="88" t="s">
        <v>46</v>
      </c>
      <c r="B14" s="46"/>
      <c r="C14" s="48"/>
      <c r="D14" s="48"/>
      <c r="E14" s="47">
        <v>470</v>
      </c>
      <c r="F14" s="49" t="s">
        <v>16</v>
      </c>
      <c r="G14" s="99"/>
      <c r="H14" s="115"/>
      <c r="I14" s="121">
        <v>5</v>
      </c>
      <c r="J14" s="112">
        <f t="shared" si="0"/>
        <v>334.61538461538453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v>6</v>
      </c>
      <c r="J15" s="112">
        <f t="shared" si="0"/>
        <v>300.76923076923066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14</v>
      </c>
      <c r="G16" s="99"/>
      <c r="H16" s="115"/>
      <c r="I16" s="121">
        <v>7</v>
      </c>
      <c r="J16" s="112">
        <f t="shared" si="0"/>
        <v>266.92307692307679</v>
      </c>
    </row>
    <row r="17" spans="1:10" x14ac:dyDescent="0.15">
      <c r="A17" s="77" t="s">
        <v>58</v>
      </c>
      <c r="B17" s="63"/>
      <c r="C17" s="63"/>
      <c r="D17" s="63"/>
      <c r="E17" s="113">
        <v>402</v>
      </c>
      <c r="F17" s="81">
        <v>3</v>
      </c>
      <c r="G17" s="99"/>
      <c r="H17" s="115"/>
      <c r="I17" s="121">
        <v>8</v>
      </c>
      <c r="J17" s="112">
        <f t="shared" si="0"/>
        <v>233.07692307692295</v>
      </c>
    </row>
    <row r="18" spans="1:10" x14ac:dyDescent="0.15">
      <c r="A18" s="77" t="s">
        <v>59</v>
      </c>
      <c r="B18" s="63"/>
      <c r="C18" s="63"/>
      <c r="D18" s="63"/>
      <c r="E18" s="113">
        <v>233</v>
      </c>
      <c r="F18" s="81">
        <v>8</v>
      </c>
      <c r="G18" s="99"/>
      <c r="H18" s="115"/>
      <c r="I18" s="121">
        <v>9</v>
      </c>
      <c r="J18" s="112">
        <f t="shared" si="0"/>
        <v>199.23076923076911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v>10</v>
      </c>
      <c r="J19" s="112">
        <f t="shared" si="0"/>
        <v>165.38461538461527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v>11</v>
      </c>
      <c r="J20" s="112">
        <f>J19-(J$10-30)/(J$9-1)</f>
        <v>131.53846153846143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v>12</v>
      </c>
      <c r="J21" s="112">
        <f t="shared" si="0"/>
        <v>97.692307692307594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v>13</v>
      </c>
      <c r="J22" s="112">
        <f t="shared" si="0"/>
        <v>63.846153846153747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>
        <v>14</v>
      </c>
      <c r="J23" s="112">
        <f t="shared" si="0"/>
        <v>29.999999999999901</v>
      </c>
    </row>
    <row r="24" spans="1:10" x14ac:dyDescent="0.15">
      <c r="A24" s="77"/>
      <c r="B24" s="63"/>
      <c r="C24" s="63"/>
      <c r="D24" s="63"/>
      <c r="E24" s="113"/>
      <c r="F24" s="81"/>
      <c r="G24" s="100"/>
      <c r="I24" s="121"/>
      <c r="J24" s="122"/>
    </row>
    <row r="25" spans="1:10" x14ac:dyDescent="0.15">
      <c r="A25" s="77"/>
      <c r="B25" s="63"/>
      <c r="C25" s="63"/>
      <c r="D25" s="63"/>
      <c r="E25" s="113"/>
      <c r="F25" s="81"/>
      <c r="G25" s="100"/>
      <c r="I25" s="121"/>
      <c r="J25" s="122"/>
    </row>
    <row r="26" spans="1:10" x14ac:dyDescent="0.15">
      <c r="A26" s="77"/>
      <c r="B26" s="63"/>
      <c r="C26" s="63"/>
      <c r="D26" s="63"/>
      <c r="E26" s="113"/>
      <c r="F26" s="81"/>
      <c r="G26" s="100"/>
      <c r="I26" s="121"/>
      <c r="J26" s="122"/>
    </row>
    <row r="27" spans="1:10" x14ac:dyDescent="0.15">
      <c r="A27" s="77"/>
      <c r="B27" s="63"/>
      <c r="C27" s="63"/>
      <c r="D27" s="63"/>
      <c r="E27" s="113"/>
      <c r="F27" s="81"/>
      <c r="G27" s="100"/>
      <c r="I27" s="121"/>
      <c r="J27" s="122"/>
    </row>
    <row r="28" spans="1:10" x14ac:dyDescent="0.15">
      <c r="A28" s="77"/>
      <c r="B28" s="63"/>
      <c r="C28" s="63"/>
      <c r="D28" s="63"/>
      <c r="E28" s="113"/>
      <c r="F28" s="81"/>
      <c r="G28" s="100"/>
      <c r="I28" s="121"/>
      <c r="J28" s="122"/>
    </row>
    <row r="29" spans="1:10" x14ac:dyDescent="0.15">
      <c r="G29" s="99"/>
      <c r="I29" s="121"/>
      <c r="J29" s="122"/>
    </row>
    <row r="30" spans="1:10" x14ac:dyDescent="0.15">
      <c r="G30" s="99"/>
      <c r="I30" s="121"/>
      <c r="J30" s="122"/>
    </row>
    <row r="31" spans="1:10" x14ac:dyDescent="0.15">
      <c r="G31" s="99"/>
      <c r="I31" s="121"/>
      <c r="J31" s="122"/>
    </row>
    <row r="32" spans="1:10" x14ac:dyDescent="0.15">
      <c r="G32" s="99"/>
      <c r="I32" s="121"/>
      <c r="J32" s="122"/>
    </row>
    <row r="33" spans="9:10" x14ac:dyDescent="0.15">
      <c r="I33" s="121"/>
      <c r="J33" s="122"/>
    </row>
    <row r="34" spans="9:10" x14ac:dyDescent="0.15">
      <c r="I34" s="121"/>
      <c r="J34" s="122"/>
    </row>
    <row r="35" spans="9:10" x14ac:dyDescent="0.15">
      <c r="I35" s="121"/>
      <c r="J35" s="122"/>
    </row>
    <row r="36" spans="9:10" x14ac:dyDescent="0.15">
      <c r="I36" s="121"/>
      <c r="J36" s="122"/>
    </row>
    <row r="37" spans="9:10" x14ac:dyDescent="0.15">
      <c r="I37" s="121"/>
      <c r="J37" s="122"/>
    </row>
    <row r="38" spans="9:10" x14ac:dyDescent="0.15">
      <c r="I38" s="121"/>
      <c r="J38" s="122"/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F3D2-3FC0-C44F-9E99-3B2B39F91070}">
  <dimension ref="A1:R70"/>
  <sheetViews>
    <sheetView workbookViewId="0">
      <selection activeCell="A20" sqref="A2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5" customWidth="1"/>
    <col min="10" max="11" width="10.6640625" style="115"/>
    <col min="12" max="12" width="14" style="115" customWidth="1"/>
    <col min="13" max="13" width="10.6640625" style="115"/>
    <col min="18" max="18" width="17.5" customWidth="1"/>
  </cols>
  <sheetData>
    <row r="1" spans="1:18" ht="15" customHeight="1" x14ac:dyDescent="0.15">
      <c r="A1" s="236"/>
      <c r="B1" s="89"/>
      <c r="C1" s="89"/>
      <c r="D1" s="89"/>
      <c r="E1" s="89"/>
      <c r="F1" s="40"/>
    </row>
    <row r="2" spans="1:18" ht="15" customHeight="1" x14ac:dyDescent="0.15">
      <c r="A2" s="236"/>
      <c r="B2" s="237" t="s">
        <v>29</v>
      </c>
      <c r="C2" s="237"/>
      <c r="D2" s="237"/>
      <c r="E2" s="89"/>
      <c r="F2" s="40"/>
    </row>
    <row r="3" spans="1:18" ht="15" customHeight="1" x14ac:dyDescent="0.15">
      <c r="A3" s="236"/>
      <c r="B3" s="89"/>
      <c r="C3" s="89"/>
      <c r="D3" s="89"/>
      <c r="E3" s="89"/>
      <c r="F3" s="40"/>
    </row>
    <row r="4" spans="1:18" ht="15" customHeight="1" x14ac:dyDescent="0.15">
      <c r="A4" s="236"/>
      <c r="B4" s="237" t="s">
        <v>33</v>
      </c>
      <c r="C4" s="237"/>
      <c r="D4" s="237"/>
      <c r="E4" s="89"/>
      <c r="F4" s="40"/>
    </row>
    <row r="5" spans="1:18" ht="15" customHeight="1" x14ac:dyDescent="0.15">
      <c r="A5" s="236"/>
      <c r="B5" s="89"/>
      <c r="C5" s="89"/>
      <c r="D5" s="89"/>
      <c r="E5" s="89"/>
      <c r="F5" s="40"/>
    </row>
    <row r="6" spans="1:18" ht="15" customHeight="1" x14ac:dyDescent="0.15">
      <c r="A6" s="236"/>
      <c r="B6" s="64"/>
      <c r="C6" s="89"/>
      <c r="D6" s="89"/>
      <c r="E6" s="89"/>
      <c r="F6" s="40"/>
    </row>
    <row r="7" spans="1:18" ht="15" customHeight="1" x14ac:dyDescent="0.15">
      <c r="A7" s="236"/>
      <c r="B7" s="89"/>
      <c r="C7" s="89"/>
      <c r="D7" s="89"/>
      <c r="E7" s="89"/>
      <c r="F7" s="40"/>
      <c r="K7" s="131" t="s">
        <v>76</v>
      </c>
      <c r="Q7" s="123" t="s">
        <v>75</v>
      </c>
    </row>
    <row r="8" spans="1:18" ht="15" customHeight="1" x14ac:dyDescent="0.15">
      <c r="A8" s="41" t="s">
        <v>7</v>
      </c>
      <c r="B8" s="42" t="s">
        <v>103</v>
      </c>
      <c r="C8" s="42"/>
      <c r="D8" s="88"/>
      <c r="E8" s="88"/>
      <c r="F8" s="40"/>
      <c r="K8" s="119" t="s">
        <v>3</v>
      </c>
      <c r="L8" s="116" t="s">
        <v>42</v>
      </c>
      <c r="M8" s="116"/>
      <c r="Q8" s="125" t="s">
        <v>3</v>
      </c>
      <c r="R8" s="126" t="s">
        <v>42</v>
      </c>
    </row>
    <row r="9" spans="1:18" ht="15" customHeight="1" x14ac:dyDescent="0.15">
      <c r="A9" s="41" t="s">
        <v>0</v>
      </c>
      <c r="B9" s="42" t="s">
        <v>97</v>
      </c>
      <c r="C9" s="42"/>
      <c r="D9" s="88"/>
      <c r="E9" s="88"/>
      <c r="F9" s="40"/>
      <c r="I9" s="131" t="s">
        <v>70</v>
      </c>
      <c r="J9" s="131" t="s">
        <v>4</v>
      </c>
      <c r="K9" s="120" t="s">
        <v>17</v>
      </c>
      <c r="L9" s="132">
        <v>4</v>
      </c>
      <c r="M9" s="124" t="s">
        <v>74</v>
      </c>
      <c r="Q9" s="127" t="s">
        <v>17</v>
      </c>
      <c r="R9" s="128">
        <v>3</v>
      </c>
    </row>
    <row r="10" spans="1:18" ht="15" customHeight="1" x14ac:dyDescent="0.15">
      <c r="A10" s="41" t="s">
        <v>9</v>
      </c>
      <c r="B10" s="80">
        <v>43520</v>
      </c>
      <c r="C10" s="90"/>
      <c r="D10" s="43"/>
      <c r="E10" s="43"/>
      <c r="F10" s="40"/>
      <c r="I10" s="164" t="s">
        <v>67</v>
      </c>
      <c r="J10" s="162">
        <v>77</v>
      </c>
      <c r="K10" s="121">
        <v>1</v>
      </c>
      <c r="L10" s="122">
        <v>150</v>
      </c>
      <c r="M10" s="118"/>
      <c r="Q10" s="129">
        <v>1</v>
      </c>
      <c r="R10" s="130">
        <v>150</v>
      </c>
    </row>
    <row r="11" spans="1:18" ht="15" customHeight="1" x14ac:dyDescent="0.15">
      <c r="A11" s="41" t="s">
        <v>24</v>
      </c>
      <c r="B11" s="42" t="s">
        <v>32</v>
      </c>
      <c r="C11" s="89"/>
      <c r="D11" s="89"/>
      <c r="E11" s="89"/>
      <c r="F11" s="40"/>
      <c r="I11" s="164" t="s">
        <v>69</v>
      </c>
      <c r="J11" s="162">
        <v>75</v>
      </c>
      <c r="K11" s="121">
        <v>2</v>
      </c>
      <c r="L11" s="122">
        <f>L10-(L$10-30)/(L$9+3-1)</f>
        <v>130</v>
      </c>
      <c r="M11" s="118"/>
      <c r="Q11" s="129">
        <f>Q10+1</f>
        <v>2</v>
      </c>
      <c r="R11" s="130">
        <f>R10-(R$10-30)/(R$9-1)</f>
        <v>90</v>
      </c>
    </row>
    <row r="12" spans="1:18" ht="15" customHeight="1" x14ac:dyDescent="0.15">
      <c r="A12" s="41" t="s">
        <v>10</v>
      </c>
      <c r="B12" s="88" t="s">
        <v>66</v>
      </c>
      <c r="C12" s="89"/>
      <c r="D12" s="89"/>
      <c r="E12" s="89"/>
      <c r="F12" s="40"/>
      <c r="I12" s="164" t="s">
        <v>68</v>
      </c>
      <c r="J12" s="162">
        <v>71.33</v>
      </c>
      <c r="K12" s="121">
        <v>3</v>
      </c>
      <c r="L12" s="122">
        <f t="shared" ref="L12:L14" si="0">L11-(L$10-30)/(L$9+3-1)</f>
        <v>110</v>
      </c>
      <c r="M12" s="118"/>
      <c r="Q12" s="129">
        <f t="shared" ref="Q12" si="1">Q11+1</f>
        <v>3</v>
      </c>
      <c r="R12" s="130">
        <f>R11-(R$10-30)/(R$9-1)</f>
        <v>30</v>
      </c>
    </row>
    <row r="13" spans="1:18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63" t="s">
        <v>71</v>
      </c>
      <c r="J13" s="115">
        <v>60</v>
      </c>
      <c r="K13" s="121">
        <v>4</v>
      </c>
      <c r="L13" s="122">
        <f t="shared" si="0"/>
        <v>90</v>
      </c>
      <c r="M13" s="118"/>
    </row>
    <row r="14" spans="1:18" ht="15" customHeight="1" x14ac:dyDescent="0.15">
      <c r="A14" s="88" t="s">
        <v>40</v>
      </c>
      <c r="B14" s="46"/>
      <c r="C14" s="48"/>
      <c r="D14" s="48"/>
      <c r="E14" s="47">
        <v>150</v>
      </c>
      <c r="F14" s="49" t="s">
        <v>16</v>
      </c>
      <c r="I14" s="163" t="s">
        <v>73</v>
      </c>
      <c r="J14" s="115">
        <v>40</v>
      </c>
      <c r="K14" s="121">
        <v>5</v>
      </c>
      <c r="L14" s="122">
        <f t="shared" si="0"/>
        <v>70</v>
      </c>
      <c r="M14" s="118"/>
    </row>
    <row r="15" spans="1:18" ht="15" customHeight="1" x14ac:dyDescent="0.15">
      <c r="A15" s="88"/>
      <c r="B15" s="50"/>
      <c r="C15" s="52"/>
      <c r="D15" s="52"/>
      <c r="E15" s="51"/>
      <c r="F15" s="49">
        <v>4</v>
      </c>
      <c r="I15" s="164" t="s">
        <v>82</v>
      </c>
      <c r="J15" s="162">
        <v>21</v>
      </c>
      <c r="K15" s="121">
        <v>6</v>
      </c>
      <c r="L15" s="122">
        <f>L14-(L$10-30)/(L$9+3-1)</f>
        <v>50</v>
      </c>
      <c r="M15" s="118"/>
    </row>
    <row r="16" spans="1:18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/>
      <c r="I16" s="163" t="s">
        <v>72</v>
      </c>
      <c r="J16" s="115">
        <v>20</v>
      </c>
      <c r="K16" s="121">
        <v>7</v>
      </c>
      <c r="L16" s="122">
        <f>L15-(L$10-30)/(L$9+3-1)</f>
        <v>30</v>
      </c>
      <c r="M16" s="118"/>
    </row>
    <row r="17" spans="1:13" ht="15" customHeight="1" x14ac:dyDescent="0.15">
      <c r="A17" s="60" t="s">
        <v>67</v>
      </c>
      <c r="B17" s="72"/>
      <c r="C17" s="72"/>
      <c r="D17" s="162">
        <v>77</v>
      </c>
      <c r="E17" s="79">
        <v>150</v>
      </c>
      <c r="F17" s="73">
        <v>1</v>
      </c>
      <c r="K17" s="121"/>
      <c r="L17" s="122"/>
      <c r="M17" s="118"/>
    </row>
    <row r="18" spans="1:13" ht="15" customHeight="1" x14ac:dyDescent="0.15">
      <c r="A18" s="66" t="s">
        <v>69</v>
      </c>
      <c r="B18" s="72"/>
      <c r="C18" s="72"/>
      <c r="D18" s="162">
        <v>75</v>
      </c>
      <c r="E18" s="79">
        <v>130</v>
      </c>
      <c r="F18" s="73">
        <v>2</v>
      </c>
      <c r="K18" s="121"/>
      <c r="L18" s="122"/>
      <c r="M18" s="118"/>
    </row>
    <row r="19" spans="1:13" ht="15" customHeight="1" x14ac:dyDescent="0.15">
      <c r="A19" s="66" t="s">
        <v>68</v>
      </c>
      <c r="B19" s="72"/>
      <c r="C19" s="72"/>
      <c r="D19" s="162">
        <v>71.33</v>
      </c>
      <c r="E19" s="79">
        <v>110</v>
      </c>
      <c r="F19" s="73">
        <v>3</v>
      </c>
      <c r="K19" s="121"/>
      <c r="L19" s="122"/>
      <c r="M19" s="118"/>
    </row>
    <row r="20" spans="1:13" ht="15" customHeight="1" x14ac:dyDescent="0.15">
      <c r="A20" s="77" t="s">
        <v>82</v>
      </c>
      <c r="B20" s="72"/>
      <c r="C20" s="72"/>
      <c r="D20" s="162">
        <v>21</v>
      </c>
      <c r="E20" s="79">
        <v>50</v>
      </c>
      <c r="F20" s="73">
        <v>4</v>
      </c>
      <c r="K20" s="121"/>
      <c r="L20" s="122"/>
      <c r="M20" s="118"/>
    </row>
    <row r="21" spans="1:13" ht="15" customHeight="1" x14ac:dyDescent="0.15">
      <c r="A21" s="66"/>
      <c r="B21" s="72"/>
      <c r="C21" s="72"/>
      <c r="D21" s="72"/>
      <c r="E21" s="79"/>
      <c r="F21" s="73"/>
      <c r="K21" s="121"/>
      <c r="L21" s="122"/>
      <c r="M21" s="118"/>
    </row>
    <row r="22" spans="1:13" ht="15" customHeight="1" x14ac:dyDescent="0.15">
      <c r="A22" s="66"/>
      <c r="B22" s="72"/>
      <c r="C22" s="72"/>
      <c r="D22" s="72"/>
      <c r="E22" s="79"/>
      <c r="F22" s="73"/>
      <c r="K22" s="121"/>
      <c r="L22" s="122"/>
      <c r="M22" s="118"/>
    </row>
    <row r="23" spans="1:13" ht="15" customHeight="1" x14ac:dyDescent="0.15">
      <c r="A23" s="66"/>
      <c r="B23" s="72"/>
      <c r="C23" s="72"/>
      <c r="D23" s="72"/>
      <c r="E23" s="79"/>
      <c r="F23" s="73"/>
      <c r="K23" s="121"/>
      <c r="L23" s="122"/>
      <c r="M23" s="118"/>
    </row>
    <row r="24" spans="1:13" ht="15" customHeight="1" x14ac:dyDescent="0.15">
      <c r="A24" s="66"/>
      <c r="B24" s="72"/>
      <c r="C24" s="72"/>
      <c r="D24" s="72"/>
      <c r="E24" s="79"/>
      <c r="F24" s="73"/>
      <c r="K24" s="121"/>
      <c r="L24" s="122"/>
      <c r="M24" s="118"/>
    </row>
    <row r="25" spans="1:13" ht="15" customHeight="1" x14ac:dyDescent="0.15">
      <c r="A25" s="66"/>
      <c r="B25" s="72"/>
      <c r="C25" s="72"/>
      <c r="D25" s="72"/>
      <c r="E25" s="79"/>
      <c r="F25" s="73"/>
      <c r="K25" s="121"/>
      <c r="L25" s="122"/>
      <c r="M25" s="118"/>
    </row>
    <row r="26" spans="1:13" ht="15" customHeight="1" x14ac:dyDescent="0.15">
      <c r="A26" s="66"/>
      <c r="B26" s="72"/>
      <c r="C26" s="72"/>
      <c r="D26" s="72"/>
      <c r="E26" s="79"/>
      <c r="F26" s="73"/>
      <c r="K26" s="121"/>
      <c r="L26" s="122"/>
      <c r="M26" s="118"/>
    </row>
    <row r="27" spans="1:13" ht="15" customHeight="1" x14ac:dyDescent="0.15">
      <c r="A27" s="66"/>
      <c r="B27" s="72"/>
      <c r="C27" s="72"/>
      <c r="D27" s="72"/>
      <c r="E27" s="79"/>
      <c r="F27" s="73"/>
      <c r="K27" s="121"/>
      <c r="L27" s="122"/>
      <c r="M27" s="118"/>
    </row>
    <row r="28" spans="1:13" ht="15" customHeight="1" x14ac:dyDescent="0.15">
      <c r="A28" s="66"/>
      <c r="B28" s="72"/>
      <c r="C28" s="72"/>
      <c r="D28" s="72"/>
      <c r="E28" s="79"/>
      <c r="F28" s="73"/>
      <c r="K28" s="121"/>
      <c r="L28" s="122"/>
      <c r="M28" s="118"/>
    </row>
    <row r="29" spans="1:13" ht="15" customHeight="1" x14ac:dyDescent="0.15">
      <c r="A29" s="66"/>
      <c r="B29" s="72"/>
      <c r="C29" s="72"/>
      <c r="D29" s="72"/>
      <c r="E29" s="79"/>
      <c r="F29" s="73"/>
      <c r="K29" s="121"/>
      <c r="L29" s="122"/>
      <c r="M29" s="118"/>
    </row>
    <row r="30" spans="1:13" ht="15" customHeight="1" x14ac:dyDescent="0.15">
      <c r="A30" s="66"/>
      <c r="B30" s="72"/>
      <c r="C30" s="72"/>
      <c r="D30" s="72"/>
      <c r="E30" s="79"/>
      <c r="F30" s="73"/>
      <c r="K30" s="121"/>
      <c r="L30" s="122"/>
      <c r="M30" s="118"/>
    </row>
    <row r="31" spans="1:13" ht="15" customHeight="1" x14ac:dyDescent="0.15">
      <c r="A31" s="66"/>
      <c r="B31" s="72"/>
      <c r="C31" s="72"/>
      <c r="D31" s="72"/>
      <c r="E31" s="79"/>
      <c r="F31" s="73"/>
      <c r="K31" s="121"/>
      <c r="L31" s="122"/>
      <c r="M31" s="118"/>
    </row>
    <row r="32" spans="1:13" ht="15" customHeight="1" x14ac:dyDescent="0.15">
      <c r="A32" s="66"/>
      <c r="B32" s="72"/>
      <c r="C32" s="72"/>
      <c r="D32" s="72"/>
      <c r="E32" s="79"/>
      <c r="F32" s="73"/>
      <c r="K32" s="121"/>
      <c r="L32" s="122"/>
      <c r="M32" s="118"/>
    </row>
    <row r="33" spans="1:13" ht="15" customHeight="1" x14ac:dyDescent="0.15">
      <c r="A33" s="66"/>
      <c r="B33" s="72"/>
      <c r="C33" s="72"/>
      <c r="D33" s="72"/>
      <c r="E33" s="79"/>
      <c r="F33" s="73"/>
      <c r="K33" s="121"/>
      <c r="L33" s="122"/>
      <c r="M33" s="118"/>
    </row>
    <row r="34" spans="1:13" x14ac:dyDescent="0.15">
      <c r="A34" s="66"/>
      <c r="B34" s="72"/>
      <c r="C34" s="72"/>
      <c r="D34" s="72"/>
      <c r="E34" s="79"/>
      <c r="F34" s="73"/>
      <c r="K34" s="121"/>
      <c r="L34" s="122"/>
      <c r="M34" s="118"/>
    </row>
    <row r="35" spans="1:13" x14ac:dyDescent="0.15">
      <c r="A35" s="66"/>
      <c r="B35" s="72"/>
      <c r="C35" s="72"/>
      <c r="D35" s="72"/>
      <c r="E35" s="79"/>
      <c r="F35" s="73"/>
      <c r="K35" s="121"/>
      <c r="L35" s="122"/>
      <c r="M35" s="118"/>
    </row>
    <row r="36" spans="1:13" x14ac:dyDescent="0.15">
      <c r="A36" s="66"/>
      <c r="B36" s="72"/>
      <c r="C36" s="72"/>
      <c r="D36" s="72"/>
      <c r="E36" s="79"/>
      <c r="F36" s="73"/>
      <c r="K36" s="121"/>
      <c r="L36" s="122"/>
      <c r="M36" s="118"/>
    </row>
    <row r="37" spans="1:13" x14ac:dyDescent="0.15">
      <c r="A37" s="66"/>
      <c r="B37" s="72"/>
      <c r="C37" s="72"/>
      <c r="D37" s="72"/>
      <c r="E37" s="79"/>
      <c r="F37" s="73"/>
      <c r="K37" s="121"/>
      <c r="L37" s="122"/>
      <c r="M37" s="118"/>
    </row>
    <row r="38" spans="1:13" x14ac:dyDescent="0.15">
      <c r="A38" s="66"/>
      <c r="B38" s="72"/>
      <c r="C38" s="72"/>
      <c r="D38" s="72"/>
      <c r="E38" s="79"/>
      <c r="F38" s="73"/>
      <c r="K38" s="121"/>
      <c r="L38" s="122"/>
      <c r="M38" s="118"/>
    </row>
    <row r="39" spans="1:13" x14ac:dyDescent="0.15">
      <c r="A39" s="66"/>
      <c r="B39" s="72"/>
      <c r="C39" s="72"/>
      <c r="D39" s="72"/>
      <c r="E39" s="79"/>
      <c r="F39" s="73"/>
      <c r="K39" s="121"/>
      <c r="L39" s="122"/>
      <c r="M39" s="118"/>
    </row>
    <row r="40" spans="1:13" ht="15" customHeight="1" x14ac:dyDescent="0.15">
      <c r="A40" s="66"/>
      <c r="B40" s="72"/>
      <c r="C40" s="72"/>
      <c r="D40" s="72"/>
      <c r="E40" s="79"/>
      <c r="F40" s="73"/>
      <c r="K40" s="121"/>
      <c r="L40" s="122"/>
      <c r="M40" s="118"/>
    </row>
    <row r="41" spans="1:13" ht="15" customHeight="1" x14ac:dyDescent="0.15">
      <c r="A41" s="66"/>
      <c r="B41" s="72"/>
      <c r="C41" s="72"/>
      <c r="D41" s="72"/>
      <c r="E41" s="79"/>
      <c r="F41" s="73"/>
      <c r="K41" s="121"/>
      <c r="L41" s="122"/>
      <c r="M41" s="118"/>
    </row>
    <row r="42" spans="1:13" ht="15" customHeight="1" x14ac:dyDescent="0.15">
      <c r="A42" s="66"/>
      <c r="B42" s="72"/>
      <c r="C42" s="72"/>
      <c r="D42" s="72"/>
      <c r="E42" s="79"/>
      <c r="F42" s="73"/>
      <c r="K42" s="121"/>
      <c r="L42" s="122"/>
      <c r="M42" s="118"/>
    </row>
    <row r="43" spans="1:13" ht="15" customHeight="1" x14ac:dyDescent="0.15">
      <c r="A43" s="66"/>
      <c r="B43" s="72"/>
      <c r="C43" s="72"/>
      <c r="D43" s="72"/>
      <c r="E43" s="79"/>
      <c r="F43" s="73"/>
      <c r="K43" s="121"/>
      <c r="L43" s="122"/>
      <c r="M43" s="118"/>
    </row>
    <row r="44" spans="1:13" ht="15" customHeight="1" x14ac:dyDescent="0.15">
      <c r="A44" s="66"/>
      <c r="B44" s="72"/>
      <c r="C44" s="72"/>
      <c r="D44" s="72"/>
      <c r="E44" s="79"/>
      <c r="F44" s="73"/>
      <c r="K44" s="121"/>
      <c r="L44" s="122"/>
      <c r="M44" s="118"/>
    </row>
    <row r="45" spans="1:13" ht="15" customHeight="1" x14ac:dyDescent="0.15">
      <c r="A45" s="66"/>
      <c r="B45" s="72"/>
      <c r="C45" s="72"/>
      <c r="D45" s="72"/>
      <c r="E45" s="79"/>
      <c r="F45" s="73"/>
      <c r="K45" s="121"/>
      <c r="L45" s="122"/>
      <c r="M45" s="118"/>
    </row>
    <row r="46" spans="1:13" ht="15" customHeight="1" x14ac:dyDescent="0.15">
      <c r="A46" s="66"/>
      <c r="B46" s="72"/>
      <c r="C46" s="72"/>
      <c r="D46" s="72"/>
      <c r="E46" s="79"/>
      <c r="F46" s="73"/>
      <c r="K46" s="121"/>
      <c r="L46" s="122"/>
      <c r="M46" s="118"/>
    </row>
    <row r="47" spans="1:13" ht="15" customHeight="1" x14ac:dyDescent="0.15">
      <c r="A47" s="66"/>
      <c r="B47" s="72"/>
      <c r="C47" s="72"/>
      <c r="D47" s="72"/>
      <c r="E47" s="79"/>
      <c r="F47" s="73"/>
      <c r="K47" s="121"/>
      <c r="L47" s="122"/>
      <c r="M47" s="118"/>
    </row>
    <row r="48" spans="1:13" ht="15" customHeight="1" x14ac:dyDescent="0.15">
      <c r="A48" s="66"/>
      <c r="B48" s="72"/>
      <c r="C48" s="72"/>
      <c r="D48" s="72"/>
      <c r="E48" s="79"/>
      <c r="F48" s="73"/>
      <c r="K48" s="121"/>
      <c r="L48" s="122"/>
      <c r="M48" s="118"/>
    </row>
    <row r="49" spans="1:13" ht="15" customHeight="1" x14ac:dyDescent="0.15">
      <c r="A49" s="66"/>
      <c r="B49" s="72"/>
      <c r="C49" s="72"/>
      <c r="D49" s="72"/>
      <c r="E49" s="79"/>
      <c r="F49" s="73"/>
      <c r="K49" s="121"/>
      <c r="L49" s="122"/>
      <c r="M49" s="118"/>
    </row>
    <row r="50" spans="1:13" ht="15" customHeight="1" x14ac:dyDescent="0.15">
      <c r="A50" s="66"/>
      <c r="B50" s="72"/>
      <c r="C50" s="72"/>
      <c r="D50" s="72"/>
      <c r="E50" s="79"/>
      <c r="F50" s="73"/>
      <c r="K50" s="121"/>
      <c r="L50" s="122"/>
      <c r="M50" s="118"/>
    </row>
    <row r="51" spans="1:13" ht="15" customHeight="1" x14ac:dyDescent="0.15">
      <c r="A51" s="66"/>
      <c r="B51" s="72"/>
      <c r="C51" s="72"/>
      <c r="D51" s="72"/>
      <c r="E51" s="79"/>
      <c r="F51" s="73"/>
      <c r="K51" s="121"/>
      <c r="L51" s="122"/>
      <c r="M51" s="118"/>
    </row>
    <row r="52" spans="1:13" x14ac:dyDescent="0.15">
      <c r="K52" s="121"/>
      <c r="L52" s="122"/>
      <c r="M52" s="118"/>
    </row>
    <row r="53" spans="1:13" x14ac:dyDescent="0.15">
      <c r="K53" s="121"/>
      <c r="L53" s="122"/>
      <c r="M53" s="118"/>
    </row>
    <row r="54" spans="1:13" x14ac:dyDescent="0.15">
      <c r="K54" s="121"/>
      <c r="L54" s="122"/>
      <c r="M54" s="118"/>
    </row>
    <row r="55" spans="1:13" x14ac:dyDescent="0.15">
      <c r="K55" s="121"/>
      <c r="L55" s="122"/>
      <c r="M55" s="118"/>
    </row>
    <row r="56" spans="1:13" x14ac:dyDescent="0.15">
      <c r="K56" s="121"/>
      <c r="L56" s="122"/>
      <c r="M56" s="118"/>
    </row>
    <row r="57" spans="1:13" x14ac:dyDescent="0.15">
      <c r="K57" s="121"/>
      <c r="L57" s="122"/>
      <c r="M57" s="118"/>
    </row>
    <row r="58" spans="1:13" x14ac:dyDescent="0.15">
      <c r="K58" s="121"/>
      <c r="L58" s="122"/>
      <c r="M58" s="118"/>
    </row>
    <row r="59" spans="1:13" x14ac:dyDescent="0.15">
      <c r="K59" s="121"/>
      <c r="L59" s="122"/>
      <c r="M59" s="118"/>
    </row>
    <row r="60" spans="1:13" x14ac:dyDescent="0.15">
      <c r="K60" s="121"/>
      <c r="L60" s="122"/>
      <c r="M60" s="118"/>
    </row>
    <row r="61" spans="1:13" x14ac:dyDescent="0.15">
      <c r="K61" s="121"/>
      <c r="L61" s="122"/>
      <c r="M61" s="118"/>
    </row>
    <row r="62" spans="1:13" x14ac:dyDescent="0.15">
      <c r="K62" s="121"/>
      <c r="L62" s="122"/>
      <c r="M62" s="118"/>
    </row>
    <row r="63" spans="1:13" x14ac:dyDescent="0.15">
      <c r="K63" s="121"/>
      <c r="L63" s="122"/>
      <c r="M63" s="118"/>
    </row>
    <row r="64" spans="1:13" x14ac:dyDescent="0.15">
      <c r="K64" s="121"/>
      <c r="L64" s="122"/>
      <c r="M64" s="118"/>
    </row>
    <row r="65" spans="13:13" x14ac:dyDescent="0.15">
      <c r="M65" s="118"/>
    </row>
    <row r="66" spans="13:13" x14ac:dyDescent="0.15">
      <c r="M66" s="118"/>
    </row>
    <row r="67" spans="13:13" x14ac:dyDescent="0.15">
      <c r="M67" s="118"/>
    </row>
    <row r="68" spans="13:13" x14ac:dyDescent="0.15">
      <c r="M68" s="118"/>
    </row>
    <row r="69" spans="13:13" x14ac:dyDescent="0.15">
      <c r="M69" s="118"/>
    </row>
    <row r="70" spans="13:13" x14ac:dyDescent="0.15">
      <c r="M70" s="118"/>
    </row>
  </sheetData>
  <sortState xmlns:xlrd2="http://schemas.microsoft.com/office/spreadsheetml/2017/richdata2" ref="I10:J16">
    <sortCondition descending="1" ref="J10:J16"/>
  </sortState>
  <mergeCells count="3">
    <mergeCell ref="A1:A7"/>
    <mergeCell ref="B2:D2"/>
    <mergeCell ref="B4:D4"/>
  </mergeCells>
  <conditionalFormatting sqref="A18:A19">
    <cfRule type="duplicateValues" dxfId="30" priority="3"/>
  </conditionalFormatting>
  <conditionalFormatting sqref="A20:A21 A23 A25 A34 A37">
    <cfRule type="duplicateValues" dxfId="29" priority="6"/>
  </conditionalFormatting>
  <conditionalFormatting sqref="A22">
    <cfRule type="duplicateValues" dxfId="28" priority="4"/>
    <cfRule type="duplicateValues" dxfId="27" priority="5"/>
  </conditionalFormatting>
  <conditionalFormatting sqref="I14:I15">
    <cfRule type="duplicateValues" dxfId="26" priority="1"/>
  </conditionalFormatting>
  <conditionalFormatting sqref="I16">
    <cfRule type="duplicateValues" dxfId="25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8"/>
  <sheetViews>
    <sheetView zoomScale="171" zoomScaleNormal="100" zoomScalePageLayoutView="125"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B4" sqref="B4"/>
    </sheetView>
  </sheetViews>
  <sheetFormatPr baseColWidth="10" defaultColWidth="10.6640625" defaultRowHeight="11" x14ac:dyDescent="0.15"/>
  <cols>
    <col min="1" max="1" width="25.5" style="1" customWidth="1"/>
    <col min="2" max="2" width="6" style="1" customWidth="1"/>
    <col min="3" max="3" width="10.33203125" style="1" customWidth="1"/>
    <col min="4" max="4" width="4.83203125" style="1" customWidth="1"/>
    <col min="5" max="5" width="18.1640625" style="1" customWidth="1"/>
    <col min="6" max="6" width="6.1640625" style="1" customWidth="1"/>
    <col min="7" max="10" width="4.83203125" style="190" customWidth="1"/>
    <col min="11" max="24" width="4.83203125" style="34" customWidth="1"/>
    <col min="25" max="16384" width="10.6640625" style="34"/>
  </cols>
  <sheetData>
    <row r="1" spans="1:24" s="25" customFormat="1" ht="33.75" customHeight="1" x14ac:dyDescent="0.15">
      <c r="A1" s="24"/>
      <c r="B1" s="24"/>
      <c r="C1" s="24"/>
      <c r="D1" s="24"/>
      <c r="E1" s="24"/>
      <c r="F1" s="24"/>
      <c r="G1" s="201">
        <v>2022</v>
      </c>
      <c r="H1" s="201">
        <v>2022</v>
      </c>
      <c r="I1" s="201">
        <v>2022</v>
      </c>
      <c r="J1" s="201">
        <v>2022</v>
      </c>
      <c r="K1" s="83">
        <v>2022</v>
      </c>
      <c r="L1" s="83">
        <v>2022</v>
      </c>
      <c r="M1" s="201">
        <v>2022</v>
      </c>
      <c r="N1" s="201">
        <v>2022</v>
      </c>
      <c r="O1" s="83">
        <v>2023</v>
      </c>
      <c r="P1" s="83">
        <v>2023</v>
      </c>
      <c r="Q1" s="83">
        <v>2023</v>
      </c>
      <c r="R1" s="83">
        <v>2023</v>
      </c>
      <c r="S1" s="83">
        <v>2023</v>
      </c>
      <c r="T1" s="83">
        <v>2023</v>
      </c>
      <c r="U1" s="83">
        <v>2023</v>
      </c>
      <c r="V1" s="191">
        <v>2023</v>
      </c>
      <c r="W1" s="191">
        <v>2023</v>
      </c>
      <c r="X1" s="191">
        <v>2023</v>
      </c>
    </row>
    <row r="2" spans="1:24" s="25" customFormat="1" ht="38" customHeight="1" x14ac:dyDescent="0.15">
      <c r="A2" s="26"/>
      <c r="B2" s="26"/>
      <c r="C2" s="26"/>
      <c r="D2" s="26"/>
      <c r="E2" s="27"/>
      <c r="F2" s="27"/>
      <c r="G2" s="202" t="s">
        <v>42</v>
      </c>
      <c r="H2" s="202" t="s">
        <v>42</v>
      </c>
      <c r="I2" s="202" t="s">
        <v>42</v>
      </c>
      <c r="J2" s="202" t="s">
        <v>42</v>
      </c>
      <c r="K2" s="92" t="s">
        <v>43</v>
      </c>
      <c r="L2" s="92" t="s">
        <v>43</v>
      </c>
      <c r="M2" s="202" t="s">
        <v>42</v>
      </c>
      <c r="N2" s="202" t="s">
        <v>42</v>
      </c>
      <c r="O2" s="92" t="s">
        <v>84</v>
      </c>
      <c r="P2" s="92" t="s">
        <v>84</v>
      </c>
      <c r="Q2" s="92" t="s">
        <v>99</v>
      </c>
      <c r="R2" s="92" t="s">
        <v>99</v>
      </c>
      <c r="S2" s="92" t="s">
        <v>98</v>
      </c>
      <c r="T2" s="92" t="s">
        <v>98</v>
      </c>
      <c r="U2" s="92" t="s">
        <v>41</v>
      </c>
      <c r="V2" s="192" t="s">
        <v>112</v>
      </c>
      <c r="W2" s="192" t="s">
        <v>112</v>
      </c>
      <c r="X2" s="192" t="s">
        <v>112</v>
      </c>
    </row>
    <row r="3" spans="1:24" s="30" customFormat="1" ht="30.75" customHeight="1" x14ac:dyDescent="0.15">
      <c r="A3" s="28"/>
      <c r="B3" s="29"/>
      <c r="C3" s="29"/>
      <c r="D3" s="29"/>
      <c r="E3" s="29" t="s">
        <v>13</v>
      </c>
      <c r="F3" s="29"/>
      <c r="G3" s="203" t="s">
        <v>56</v>
      </c>
      <c r="H3" s="203" t="s">
        <v>56</v>
      </c>
      <c r="I3" s="203" t="s">
        <v>62</v>
      </c>
      <c r="J3" s="203" t="s">
        <v>62</v>
      </c>
      <c r="K3" s="74" t="s">
        <v>65</v>
      </c>
      <c r="L3" s="74" t="s">
        <v>65</v>
      </c>
      <c r="M3" s="203" t="s">
        <v>65</v>
      </c>
      <c r="N3" s="203" t="s">
        <v>65</v>
      </c>
      <c r="O3" s="74" t="s">
        <v>83</v>
      </c>
      <c r="P3" s="74" t="s">
        <v>83</v>
      </c>
      <c r="Q3" s="74" t="s">
        <v>102</v>
      </c>
      <c r="R3" s="74" t="s">
        <v>102</v>
      </c>
      <c r="S3" s="74" t="s">
        <v>97</v>
      </c>
      <c r="T3" s="74" t="s">
        <v>97</v>
      </c>
      <c r="U3" s="74" t="s">
        <v>107</v>
      </c>
      <c r="V3" s="193" t="s">
        <v>113</v>
      </c>
      <c r="W3" s="193" t="s">
        <v>113</v>
      </c>
      <c r="X3" s="193" t="s">
        <v>113</v>
      </c>
    </row>
    <row r="4" spans="1:24" x14ac:dyDescent="0.15">
      <c r="A4" s="31"/>
      <c r="B4" s="31"/>
      <c r="C4" s="31"/>
      <c r="D4" s="32"/>
      <c r="E4" s="33"/>
      <c r="F4" s="61"/>
      <c r="G4" s="204">
        <v>43435</v>
      </c>
      <c r="H4" s="204" t="s">
        <v>55</v>
      </c>
      <c r="I4" s="204">
        <v>43477</v>
      </c>
      <c r="J4" s="204" t="s">
        <v>63</v>
      </c>
      <c r="K4" s="75">
        <v>43478</v>
      </c>
      <c r="L4" s="75">
        <v>43479</v>
      </c>
      <c r="M4" s="204">
        <v>43485</v>
      </c>
      <c r="N4" s="204">
        <v>43486</v>
      </c>
      <c r="O4" s="75">
        <v>43499</v>
      </c>
      <c r="P4" s="75">
        <v>43500</v>
      </c>
      <c r="Q4" s="75">
        <v>43516</v>
      </c>
      <c r="R4" s="75">
        <v>43516</v>
      </c>
      <c r="S4" s="75">
        <v>43520</v>
      </c>
      <c r="T4" s="75">
        <v>43521</v>
      </c>
      <c r="U4" s="75">
        <v>43548</v>
      </c>
      <c r="V4" s="194">
        <v>43554</v>
      </c>
      <c r="W4" s="194">
        <v>43555</v>
      </c>
      <c r="X4" s="194">
        <v>43556</v>
      </c>
    </row>
    <row r="5" spans="1:24" ht="11" customHeight="1" x14ac:dyDescent="0.15">
      <c r="A5" s="31"/>
      <c r="B5" s="31"/>
      <c r="C5" s="231" t="s">
        <v>125</v>
      </c>
      <c r="D5" s="32"/>
      <c r="E5" s="33"/>
      <c r="F5" s="61"/>
      <c r="G5" s="204" t="s">
        <v>31</v>
      </c>
      <c r="H5" s="204" t="s">
        <v>32</v>
      </c>
      <c r="I5" s="204" t="s">
        <v>31</v>
      </c>
      <c r="J5" s="204" t="s">
        <v>32</v>
      </c>
      <c r="K5" s="75" t="s">
        <v>32</v>
      </c>
      <c r="L5" s="75" t="s">
        <v>32</v>
      </c>
      <c r="M5" s="204" t="s">
        <v>32</v>
      </c>
      <c r="N5" s="204" t="s">
        <v>31</v>
      </c>
      <c r="O5" s="75" t="s">
        <v>32</v>
      </c>
      <c r="P5" s="75" t="s">
        <v>32</v>
      </c>
      <c r="Q5" s="75" t="s">
        <v>32</v>
      </c>
      <c r="R5" s="75" t="s">
        <v>31</v>
      </c>
      <c r="S5" s="75" t="s">
        <v>32</v>
      </c>
      <c r="T5" s="75" t="s">
        <v>31</v>
      </c>
      <c r="U5" s="75" t="s">
        <v>32</v>
      </c>
      <c r="V5" s="194" t="s">
        <v>110</v>
      </c>
      <c r="W5" s="194" t="s">
        <v>32</v>
      </c>
      <c r="X5" s="194" t="s">
        <v>31</v>
      </c>
    </row>
    <row r="6" spans="1:24" x14ac:dyDescent="0.15">
      <c r="A6" s="31"/>
      <c r="B6" s="31"/>
      <c r="C6" s="232"/>
      <c r="D6" s="32"/>
      <c r="E6" s="33"/>
      <c r="F6" s="35"/>
      <c r="G6" s="205" t="s">
        <v>14</v>
      </c>
      <c r="H6" s="205" t="s">
        <v>14</v>
      </c>
      <c r="I6" s="205" t="s">
        <v>14</v>
      </c>
      <c r="J6" s="205" t="s">
        <v>14</v>
      </c>
      <c r="K6" s="58" t="s">
        <v>14</v>
      </c>
      <c r="L6" s="58" t="s">
        <v>14</v>
      </c>
      <c r="M6" s="205" t="s">
        <v>14</v>
      </c>
      <c r="N6" s="205" t="s">
        <v>14</v>
      </c>
      <c r="O6" s="58" t="s">
        <v>14</v>
      </c>
      <c r="P6" s="58" t="s">
        <v>14</v>
      </c>
      <c r="Q6" s="58" t="s">
        <v>14</v>
      </c>
      <c r="R6" s="58" t="s">
        <v>14</v>
      </c>
      <c r="S6" s="58" t="s">
        <v>14</v>
      </c>
      <c r="T6" s="58" t="s">
        <v>14</v>
      </c>
      <c r="U6" s="58" t="s">
        <v>14</v>
      </c>
      <c r="V6" s="195" t="s">
        <v>14</v>
      </c>
      <c r="W6" s="195" t="s">
        <v>14</v>
      </c>
      <c r="X6" s="195" t="s">
        <v>14</v>
      </c>
    </row>
    <row r="7" spans="1:24" s="39" customFormat="1" x14ac:dyDescent="0.15">
      <c r="A7" s="36" t="s">
        <v>27</v>
      </c>
      <c r="B7" s="36" t="s">
        <v>52</v>
      </c>
      <c r="C7" s="233"/>
      <c r="D7" s="37" t="s">
        <v>26</v>
      </c>
      <c r="E7" s="35" t="s">
        <v>6</v>
      </c>
      <c r="F7" s="38" t="s">
        <v>19</v>
      </c>
      <c r="G7" s="206">
        <f>'CC Yukon BA'!F16</f>
        <v>13</v>
      </c>
      <c r="H7" s="206">
        <f>'CC Yukon SS'!F16</f>
        <v>13</v>
      </c>
      <c r="I7" s="206">
        <f>'CC SunPeaks BA'!F16</f>
        <v>13</v>
      </c>
      <c r="J7" s="206">
        <f>'CC SunPeaks SS'!F16</f>
        <v>13</v>
      </c>
      <c r="K7" s="57">
        <f>'TT Horseshoe1'!F16</f>
        <v>3</v>
      </c>
      <c r="L7" s="57">
        <f>'TT Horseshoe2'!F16</f>
        <v>3</v>
      </c>
      <c r="M7" s="206">
        <f>'CC Horseshoe SS'!F16</f>
        <v>5</v>
      </c>
      <c r="N7" s="206">
        <f>'CC Horseshoe BA'!F16</f>
        <v>4</v>
      </c>
      <c r="O7" s="57">
        <f>'TT BV 1'!F16</f>
        <v>3</v>
      </c>
      <c r="P7" s="57">
        <f>'TT BV 2'!F16</f>
        <v>3</v>
      </c>
      <c r="Q7" s="57">
        <f>'CWG - PEI - SS'!F16</f>
        <v>14</v>
      </c>
      <c r="R7" s="57">
        <f>'CWG - PEI - BA'!F16</f>
        <v>14</v>
      </c>
      <c r="S7" s="57">
        <f>'Prov. Champs - CF - SS'!F15</f>
        <v>4</v>
      </c>
      <c r="T7" s="57">
        <f>'Prov. Champs - CF - BA'!F15</f>
        <v>4</v>
      </c>
      <c r="U7" s="57">
        <f>'NA Stoneham SS'!F16</f>
        <v>14</v>
      </c>
      <c r="V7" s="196">
        <f>'JrNats HP'!F16</f>
        <v>30</v>
      </c>
      <c r="W7" s="196">
        <f>'JrNats SS'!F16</f>
        <v>29</v>
      </c>
      <c r="X7" s="196">
        <f>'JrNats BA'!F16</f>
        <v>27</v>
      </c>
    </row>
    <row r="8" spans="1:24" s="39" customFormat="1" x14ac:dyDescent="0.15">
      <c r="A8" s="36"/>
      <c r="B8" s="36"/>
      <c r="C8" s="36"/>
      <c r="D8" s="37"/>
      <c r="E8" s="84" t="s">
        <v>47</v>
      </c>
      <c r="F8" s="38"/>
      <c r="G8" s="207">
        <f t="shared" ref="G8:P8" si="0">G7/4</f>
        <v>3.25</v>
      </c>
      <c r="H8" s="207">
        <f t="shared" ref="H8:O8" si="1">H7/4</f>
        <v>3.25</v>
      </c>
      <c r="I8" s="207">
        <f t="shared" si="1"/>
        <v>3.25</v>
      </c>
      <c r="J8" s="207">
        <f t="shared" ref="J8" si="2">J7/4</f>
        <v>3.25</v>
      </c>
      <c r="K8" s="84">
        <f t="shared" si="1"/>
        <v>0.75</v>
      </c>
      <c r="L8" s="84">
        <f t="shared" ref="L8" si="3">L7/4</f>
        <v>0.75</v>
      </c>
      <c r="M8" s="207">
        <f t="shared" si="1"/>
        <v>1.25</v>
      </c>
      <c r="N8" s="207">
        <f t="shared" ref="N8" si="4">N7/4</f>
        <v>1</v>
      </c>
      <c r="O8" s="84">
        <f t="shared" si="1"/>
        <v>0.75</v>
      </c>
      <c r="P8" s="84">
        <f t="shared" si="0"/>
        <v>0.75</v>
      </c>
      <c r="Q8" s="84">
        <f t="shared" ref="Q8:X8" si="5">Q7/4</f>
        <v>3.5</v>
      </c>
      <c r="R8" s="84">
        <f t="shared" si="5"/>
        <v>3.5</v>
      </c>
      <c r="S8" s="84">
        <f t="shared" si="5"/>
        <v>1</v>
      </c>
      <c r="T8" s="84">
        <f t="shared" ref="T8:W8" si="6">T7/4</f>
        <v>1</v>
      </c>
      <c r="U8" s="84">
        <f t="shared" ref="U8:V8" si="7">U7/4</f>
        <v>3.5</v>
      </c>
      <c r="V8" s="197">
        <f t="shared" si="7"/>
        <v>7.5</v>
      </c>
      <c r="W8" s="197">
        <f t="shared" si="6"/>
        <v>7.25</v>
      </c>
      <c r="X8" s="197">
        <f t="shared" si="5"/>
        <v>6.75</v>
      </c>
    </row>
    <row r="9" spans="1:24" s="216" customFormat="1" x14ac:dyDescent="0.15">
      <c r="A9" s="211"/>
      <c r="B9" s="211"/>
      <c r="C9" s="211"/>
      <c r="D9" s="212"/>
      <c r="E9" s="213" t="s">
        <v>48</v>
      </c>
      <c r="F9" s="214"/>
      <c r="G9" s="215">
        <f t="shared" ref="G9:P9" si="8">G7/2</f>
        <v>6.5</v>
      </c>
      <c r="H9" s="215">
        <f t="shared" ref="H9:O9" si="9">H7/2</f>
        <v>6.5</v>
      </c>
      <c r="I9" s="215">
        <f t="shared" si="9"/>
        <v>6.5</v>
      </c>
      <c r="J9" s="215">
        <f t="shared" ref="J9" si="10">J7/2</f>
        <v>6.5</v>
      </c>
      <c r="K9" s="213">
        <f t="shared" si="9"/>
        <v>1.5</v>
      </c>
      <c r="L9" s="213">
        <f t="shared" ref="L9" si="11">L7/2</f>
        <v>1.5</v>
      </c>
      <c r="M9" s="215">
        <f t="shared" si="9"/>
        <v>2.5</v>
      </c>
      <c r="N9" s="215">
        <f t="shared" ref="N9" si="12">N7/2</f>
        <v>2</v>
      </c>
      <c r="O9" s="213">
        <f t="shared" si="9"/>
        <v>1.5</v>
      </c>
      <c r="P9" s="213">
        <f t="shared" si="8"/>
        <v>1.5</v>
      </c>
      <c r="Q9" s="213">
        <f t="shared" ref="Q9:X9" si="13">Q7/2</f>
        <v>7</v>
      </c>
      <c r="R9" s="213">
        <f t="shared" si="13"/>
        <v>7</v>
      </c>
      <c r="S9" s="213">
        <f t="shared" si="13"/>
        <v>2</v>
      </c>
      <c r="T9" s="213">
        <f t="shared" ref="T9:W9" si="14">T7/2</f>
        <v>2</v>
      </c>
      <c r="U9" s="213">
        <f t="shared" ref="U9:V9" si="15">U7/2</f>
        <v>7</v>
      </c>
      <c r="V9" s="222">
        <f t="shared" si="15"/>
        <v>15</v>
      </c>
      <c r="W9" s="222">
        <f t="shared" si="14"/>
        <v>14.5</v>
      </c>
      <c r="X9" s="222">
        <f t="shared" si="13"/>
        <v>13.5</v>
      </c>
    </row>
    <row r="10" spans="1:24" s="220" customFormat="1" x14ac:dyDescent="0.15">
      <c r="A10" s="217"/>
      <c r="B10" s="217"/>
      <c r="C10" s="217"/>
      <c r="D10" s="218"/>
      <c r="E10" s="85" t="s">
        <v>124</v>
      </c>
      <c r="F10" s="219"/>
      <c r="G10" s="221">
        <f>G7/3*2</f>
        <v>8.6666666666666661</v>
      </c>
      <c r="H10" s="221">
        <f t="shared" ref="H10:X10" si="16">H7/3*2</f>
        <v>8.6666666666666661</v>
      </c>
      <c r="I10" s="221">
        <f t="shared" si="16"/>
        <v>8.6666666666666661</v>
      </c>
      <c r="J10" s="221">
        <f t="shared" si="16"/>
        <v>8.6666666666666661</v>
      </c>
      <c r="K10" s="208">
        <f t="shared" si="16"/>
        <v>2</v>
      </c>
      <c r="L10" s="208">
        <f t="shared" si="16"/>
        <v>2</v>
      </c>
      <c r="M10" s="208">
        <f t="shared" si="16"/>
        <v>3.3333333333333335</v>
      </c>
      <c r="N10" s="208">
        <f t="shared" si="16"/>
        <v>2.6666666666666665</v>
      </c>
      <c r="O10" s="208">
        <f t="shared" si="16"/>
        <v>2</v>
      </c>
      <c r="P10" s="208">
        <f t="shared" si="16"/>
        <v>2</v>
      </c>
      <c r="Q10" s="208">
        <f t="shared" si="16"/>
        <v>9.3333333333333339</v>
      </c>
      <c r="R10" s="208">
        <f t="shared" si="16"/>
        <v>9.3333333333333339</v>
      </c>
      <c r="S10" s="208">
        <f t="shared" si="16"/>
        <v>2.6666666666666665</v>
      </c>
      <c r="T10" s="208">
        <f t="shared" si="16"/>
        <v>2.6666666666666665</v>
      </c>
      <c r="U10" s="208">
        <f t="shared" si="16"/>
        <v>9.3333333333333339</v>
      </c>
      <c r="V10" s="208">
        <f t="shared" si="16"/>
        <v>20</v>
      </c>
      <c r="W10" s="208">
        <f t="shared" si="16"/>
        <v>19.333333333333332</v>
      </c>
      <c r="X10" s="208">
        <f t="shared" si="16"/>
        <v>18</v>
      </c>
    </row>
    <row r="11" spans="1:24" s="39" customFormat="1" x14ac:dyDescent="0.15">
      <c r="A11" s="36"/>
      <c r="B11" s="36"/>
      <c r="C11" s="36"/>
      <c r="D11" s="37"/>
      <c r="E11" s="86" t="s">
        <v>49</v>
      </c>
      <c r="F11" s="38"/>
      <c r="G11" s="209">
        <f t="shared" ref="G11:P11" si="17">G7/4*3</f>
        <v>9.75</v>
      </c>
      <c r="H11" s="209">
        <f t="shared" ref="H11:O11" si="18">H7/4*3</f>
        <v>9.75</v>
      </c>
      <c r="I11" s="209">
        <f t="shared" si="18"/>
        <v>9.75</v>
      </c>
      <c r="J11" s="209">
        <f t="shared" ref="J11" si="19">J7/4*3</f>
        <v>9.75</v>
      </c>
      <c r="K11" s="86">
        <f t="shared" si="18"/>
        <v>2.25</v>
      </c>
      <c r="L11" s="86">
        <f t="shared" ref="L11" si="20">L7/4*3</f>
        <v>2.25</v>
      </c>
      <c r="M11" s="209">
        <f t="shared" si="18"/>
        <v>3.75</v>
      </c>
      <c r="N11" s="209">
        <f t="shared" ref="N11" si="21">N7/4*3</f>
        <v>3</v>
      </c>
      <c r="O11" s="86">
        <f t="shared" si="18"/>
        <v>2.25</v>
      </c>
      <c r="P11" s="86">
        <f t="shared" si="17"/>
        <v>2.25</v>
      </c>
      <c r="Q11" s="86">
        <f>Q7/4*3</f>
        <v>10.5</v>
      </c>
      <c r="R11" s="86">
        <f>R7/4*3</f>
        <v>10.5</v>
      </c>
      <c r="S11" s="86">
        <f>S7/4*3</f>
        <v>3</v>
      </c>
      <c r="T11" s="86">
        <f t="shared" ref="T11:W11" si="22">T7/4*3</f>
        <v>3</v>
      </c>
      <c r="U11" s="86">
        <f t="shared" ref="U11:V11" si="23">U7/4*3</f>
        <v>10.5</v>
      </c>
      <c r="V11" s="198">
        <f t="shared" si="23"/>
        <v>22.5</v>
      </c>
      <c r="W11" s="198">
        <f t="shared" si="22"/>
        <v>21.75</v>
      </c>
      <c r="X11" s="198">
        <f>X7/4*3</f>
        <v>20.25</v>
      </c>
    </row>
    <row r="12" spans="1:24" ht="1" customHeight="1" x14ac:dyDescent="0.15">
      <c r="A12" s="76" t="s">
        <v>51</v>
      </c>
      <c r="B12" s="109">
        <v>2005</v>
      </c>
      <c r="C12" s="109" t="s">
        <v>53</v>
      </c>
      <c r="D12" s="109" t="s">
        <v>44</v>
      </c>
      <c r="E12" s="77" t="s">
        <v>58</v>
      </c>
      <c r="F12" s="59" t="str">
        <f>IF(ISNA(VLOOKUP($E12,'Ontario Rankings'!$E$6:$M$11,3,FALSE))=TRUE,"0",VLOOKUP($E12,'Ontario Rankings'!$E$6:$M$11,3,FALSE))</f>
        <v>0</v>
      </c>
      <c r="G12" s="210">
        <f>IF(ISNA(VLOOKUP($E12,'CC Yukon BA'!$A$17:$F$100,6,FALSE))=TRUE,"0",VLOOKUP($E12,'CC Yukon BA'!$A$17:$F$100,6,FALSE))</f>
        <v>2</v>
      </c>
      <c r="H12" s="210">
        <f>IF(ISNA(VLOOKUP($E12,'CC Yukon SS'!$A$17:$F$100,6,FALSE))=TRUE,"0",VLOOKUP($E12,'CC Yukon SS'!$A$17:$F$100,6,FALSE))</f>
        <v>11</v>
      </c>
      <c r="I12" s="210">
        <f>IF(ISNA(VLOOKUP($E12,'CC SunPeaks BA'!$A$17:$F$100,6,FALSE))=TRUE,"0",VLOOKUP($E12,'CC SunPeaks BA'!$A$17:$F$100,6,FALSE))</f>
        <v>1</v>
      </c>
      <c r="J12" s="210">
        <f>IF(ISNA(VLOOKUP($E12,'CC SunPeaks SS'!$A$17:$F$100,6,FALSE))=TRUE,"0",VLOOKUP($E12,'CC SunPeaks SS'!$A$17:$F$100,6,FALSE))</f>
        <v>3</v>
      </c>
      <c r="K12" s="87" t="str">
        <f>IF(ISNA(VLOOKUP($E12,'TT Horseshoe1'!$A$17:$F$100,6,FALSE))=TRUE,"0",VLOOKUP($E12,'TT Horseshoe1'!$A$17:$F$100,6,FALSE))</f>
        <v>0</v>
      </c>
      <c r="L12" s="87" t="str">
        <f>IF(ISNA(VLOOKUP($E12,'TT Horseshoe2'!$A$17:$F$100,6,FALSE))=TRUE,"0",VLOOKUP($E12,'TT Horseshoe2'!$A$17:$F$100,6,FALSE))</f>
        <v>0</v>
      </c>
      <c r="M12" s="210">
        <f>IF(ISNA(VLOOKUP($E12,'CC Horseshoe SS'!$A$17:$F$100,6,FALSE))=TRUE,"0",VLOOKUP($E12,'CC Horseshoe SS'!$A$17:$F$100,6,FALSE))</f>
        <v>4</v>
      </c>
      <c r="N12" s="210">
        <f>IF(ISNA(VLOOKUP($E12,'CC Horseshoe BA'!$A$17:$F$100,6,FALSE))=TRUE,"0",VLOOKUP($E12,'CC Horseshoe BA'!$A$17:$F$100,6,FALSE))</f>
        <v>3</v>
      </c>
      <c r="O12" s="87" t="str">
        <f>IF(ISNA(VLOOKUP($E12,'TT BV 1'!$A$17:$F$100,6,FALSE))=TRUE,"0",VLOOKUP($E12,'TT BV 1'!$A$17:$F$100,6,FALSE))</f>
        <v>0</v>
      </c>
      <c r="P12" s="87" t="str">
        <f>IF(ISNA(VLOOKUP($E12,'TT BV 2'!$A$17:$F$100,6,FALSE))=TRUE,"0",VLOOKUP($E12,'TT BV 2'!$A$17:$F$100,6,FALSE))</f>
        <v>0</v>
      </c>
      <c r="V12" s="199"/>
      <c r="W12" s="199"/>
      <c r="X12" s="199"/>
    </row>
    <row r="13" spans="1:24" ht="19" customHeight="1" x14ac:dyDescent="0.15">
      <c r="A13" s="176" t="s">
        <v>123</v>
      </c>
      <c r="B13" s="177">
        <v>2005</v>
      </c>
      <c r="C13" s="177" t="s">
        <v>119</v>
      </c>
      <c r="D13" s="177" t="s">
        <v>44</v>
      </c>
      <c r="E13" s="178" t="s">
        <v>58</v>
      </c>
      <c r="F13" s="59" t="str">
        <f>IF(ISNA(VLOOKUP($E13,'Ontario Rankings'!$E$6:$M$11,3,FALSE))=TRUE,"0",VLOOKUP($E13,'Ontario Rankings'!$E$6:$M$11,3,FALSE))</f>
        <v>0</v>
      </c>
      <c r="G13" s="223">
        <f>IF(ISNA(VLOOKUP($E13,'CC Yukon BA'!$A$17:$F$100,6,FALSE))=TRUE,"0",VLOOKUP($E13,'CC Yukon BA'!$A$17:$F$100,6,FALSE))</f>
        <v>2</v>
      </c>
      <c r="H13" s="210">
        <f>IF(ISNA(VLOOKUP($E13,'CC Yukon SS'!$A$17:$F$100,6,FALSE))=TRUE,"0",VLOOKUP($E13,'CC Yukon SS'!$A$17:$F$100,6,FALSE))</f>
        <v>11</v>
      </c>
      <c r="I13" s="223">
        <f>IF(ISNA(VLOOKUP($E13,'CC SunPeaks BA'!$A$17:$F$100,6,FALSE))=TRUE,"0",VLOOKUP($E13,'CC SunPeaks BA'!$A$17:$F$100,6,FALSE))</f>
        <v>1</v>
      </c>
      <c r="J13" s="223">
        <f>IF(ISNA(VLOOKUP($E13,'CC SunPeaks SS'!$A$17:$F$100,6,FALSE))=TRUE,"0",VLOOKUP($E13,'CC SunPeaks SS'!$A$17:$F$100,6,FALSE))</f>
        <v>3</v>
      </c>
      <c r="K13" s="87" t="str">
        <f>IF(ISNA(VLOOKUP($E13,'TT Horseshoe1'!$A$17:$F$100,6,FALSE))=TRUE,"0",VLOOKUP($E13,'TT Horseshoe1'!$A$17:$F$100,6,FALSE))</f>
        <v>0</v>
      </c>
      <c r="L13" s="87" t="str">
        <f>IF(ISNA(VLOOKUP($E13,'TT Horseshoe2'!$A$17:$F$100,6,FALSE))=TRUE,"0",VLOOKUP($E13,'TT Horseshoe2'!$A$17:$F$100,6,FALSE))</f>
        <v>0</v>
      </c>
      <c r="M13" s="210">
        <f>IF(ISNA(VLOOKUP($E13,'CC Horseshoe SS'!$A$17:$F$100,6,FALSE))=TRUE,"0",VLOOKUP($E13,'CC Horseshoe SS'!$A$17:$F$100,6,FALSE))</f>
        <v>4</v>
      </c>
      <c r="N13" s="223">
        <f>IF(ISNA(VLOOKUP($E13,'CC Horseshoe BA'!$A$17:$F$100,6,FALSE))=TRUE,"0",VLOOKUP($E13,'CC Horseshoe BA'!$A$17:$F$100,6,FALSE))</f>
        <v>3</v>
      </c>
      <c r="O13" s="87" t="str">
        <f>IF(ISNA(VLOOKUP($E13,'TT BV 1'!$A$17:$F$100,6,FALSE))=TRUE,"0",VLOOKUP($E13,'TT BV 1'!$A$17:$F$100,6,FALSE))</f>
        <v>0</v>
      </c>
      <c r="P13" s="87" t="str">
        <f>IF(ISNA(VLOOKUP($E13,'TT BV 2'!$A$17:$F$100,6,FALSE))=TRUE,"0",VLOOKUP($E13,'TT BV 2'!$A$17:$F$100,6,FALSE))</f>
        <v>0</v>
      </c>
      <c r="Q13" s="87">
        <f>IF(ISNA(VLOOKUP($E13,'CWG - PEI - SS'!$A$17:$F$100,6,FALSE))=TRUE,"0",VLOOKUP($E13,'CWG - PEI - SS'!$A$17:$F$100,6,FALSE))</f>
        <v>6</v>
      </c>
      <c r="R13" s="87">
        <f>IF(ISNA(VLOOKUP($E13,'CWG - PEI - BA'!$A$17:$F$100,6,FALSE))=TRUE,"0",VLOOKUP($E13,'CWG - PEI - BA'!$A$17:$F$100,6,FALSE))</f>
        <v>3</v>
      </c>
      <c r="S13" s="87" t="str">
        <f>IF(ISNA(VLOOKUP($E13,'Prov. Champs - CF - SS'!$A$17:$F$100,6,FALSE))=TRUE,"0",VLOOKUP($E13,'Prov. Champs - CF - SS'!$A$17:$F$100,6,FALSE))</f>
        <v>0</v>
      </c>
      <c r="T13" s="87" t="str">
        <f>IF(ISNA(VLOOKUP($E13,'Prov. Champs - CF - BA'!$A$17:$F$100,6,FALSE))=TRUE,"0",VLOOKUP($E13,'Prov. Champs - CF - BA'!$A$17:$F$100,6,FALSE))</f>
        <v>0</v>
      </c>
      <c r="U13" s="87" t="str">
        <f>IF(ISNA(VLOOKUP($E13,'NA Stoneham SS'!$A$17:$F$100,6,FALSE))=TRUE,"0",VLOOKUP($E13,'NA Stoneham SS'!$A$17:$F$100,6,FALSE))</f>
        <v>0</v>
      </c>
      <c r="V13" s="200" t="str">
        <f>IF(ISNA(VLOOKUP($E13,'JrNats HP'!$A$17:$F$100,6,FALSE))=TRUE,"0",VLOOKUP($E13,'JrNats HP'!$A$17:$F$100,6,FALSE))</f>
        <v>0</v>
      </c>
      <c r="W13" s="200" t="str">
        <f>IF(ISNA(VLOOKUP($E13,'JrNats SS'!$A$17:$F$100,6,FALSE))=TRUE,"0",VLOOKUP($E13,'JrNats SS'!$A$17:$F$100,6,FALSE))</f>
        <v>0</v>
      </c>
      <c r="X13" s="200" t="str">
        <f>IF(ISNA(VLOOKUP($E13,'JrNats BA'!$A$17:$F$100,6,FALSE))=TRUE,"0",VLOOKUP($E13,'JrNats BA'!$A$17:$F$100,6,FALSE))</f>
        <v>0</v>
      </c>
    </row>
    <row r="14" spans="1:24" ht="19" customHeight="1" x14ac:dyDescent="0.15">
      <c r="A14" s="224" t="s">
        <v>120</v>
      </c>
      <c r="B14" s="225">
        <v>2003</v>
      </c>
      <c r="C14" s="225" t="s">
        <v>53</v>
      </c>
      <c r="D14" s="225" t="s">
        <v>121</v>
      </c>
      <c r="E14" s="226" t="s">
        <v>59</v>
      </c>
      <c r="F14" s="59">
        <f>IF(ISNA(VLOOKUP($E14,'Ontario Rankings'!$E$6:$M$11,3,FALSE))=TRUE,"0",VLOOKUP($E14,'Ontario Rankings'!$E$6:$M$11,3,FALSE))</f>
        <v>1</v>
      </c>
      <c r="G14" s="223">
        <f>IF(ISNA(VLOOKUP($E14,'CC Yukon BA'!$A$17:$F$100,6,FALSE))=TRUE,"0",VLOOKUP($E14,'CC Yukon BA'!$A$17:$F$100,6,FALSE))</f>
        <v>8</v>
      </c>
      <c r="H14" s="210">
        <f>IF(ISNA(VLOOKUP($E14,'CC Yukon SS'!$A$17:$F$100,6,FALSE))=TRUE,"0",VLOOKUP($E14,'CC Yukon SS'!$A$17:$F$100,6,FALSE))</f>
        <v>10</v>
      </c>
      <c r="I14" s="223">
        <f>IF(ISNA(VLOOKUP($E14,'CC SunPeaks BA'!$A$17:$F$100,6,FALSE))=TRUE,"0",VLOOKUP($E14,'CC SunPeaks BA'!$A$17:$F$100,6,FALSE))</f>
        <v>7</v>
      </c>
      <c r="J14" s="223">
        <f>IF(ISNA(VLOOKUP($E14,'CC SunPeaks SS'!$A$17:$F$100,6,FALSE))=TRUE,"0",VLOOKUP($E14,'CC SunPeaks SS'!$A$17:$F$100,6,FALSE))</f>
        <v>5</v>
      </c>
      <c r="K14" s="87" t="str">
        <f>IF(ISNA(VLOOKUP($E14,'TT Horseshoe1'!$A$17:$F$100,6,FALSE))=TRUE,"0",VLOOKUP($E14,'TT Horseshoe1'!$A$17:$F$100,6,FALSE))</f>
        <v>0</v>
      </c>
      <c r="L14" s="87" t="str">
        <f>IF(ISNA(VLOOKUP($E14,'TT Horseshoe2'!$A$17:$F$100,6,FALSE))=TRUE,"0",VLOOKUP($E14,'TT Horseshoe2'!$A$17:$F$100,6,FALSE))</f>
        <v>0</v>
      </c>
      <c r="M14" s="223">
        <f>IF(ISNA(VLOOKUP($E14,'CC Horseshoe SS'!$A$17:$F$100,6,FALSE))=TRUE,"0",VLOOKUP($E14,'CC Horseshoe SS'!$A$17:$F$100,6,FALSE))</f>
        <v>2</v>
      </c>
      <c r="N14" s="223">
        <f>IF(ISNA(VLOOKUP($E14,'CC Horseshoe BA'!$A$17:$F$100,6,FALSE))=TRUE,"0",VLOOKUP($E14,'CC Horseshoe BA'!$A$17:$F$100,6,FALSE))</f>
        <v>2</v>
      </c>
      <c r="O14" s="87" t="str">
        <f>IF(ISNA(VLOOKUP($E14,'TT BV 1'!$A$17:$F$100,6,FALSE))=TRUE,"0",VLOOKUP($E14,'TT BV 1'!$A$17:$F$100,6,FALSE))</f>
        <v>0</v>
      </c>
      <c r="P14" s="87" t="str">
        <f>IF(ISNA(VLOOKUP($E14,'TT BV 2'!$A$17:$F$100,6,FALSE))=TRUE,"0",VLOOKUP($E14,'TT BV 2'!$A$17:$F$100,6,FALSE))</f>
        <v>0</v>
      </c>
      <c r="Q14" s="87">
        <f>IF(ISNA(VLOOKUP($E14,'CWG - PEI - SS'!$A$17:$F$100,6,FALSE))=TRUE,"0",VLOOKUP($E14,'CWG - PEI - SS'!$A$17:$F$100,6,FALSE))</f>
        <v>4</v>
      </c>
      <c r="R14" s="87">
        <f>IF(ISNA(VLOOKUP($E14,'CWG - PEI - BA'!$A$17:$F$100,6,FALSE))=TRUE,"0",VLOOKUP($E14,'CWG - PEI - BA'!$A$17:$F$100,6,FALSE))</f>
        <v>8</v>
      </c>
      <c r="S14" s="87" t="str">
        <f>IF(ISNA(VLOOKUP($E14,'Prov. Champs - CF - SS'!$A$17:$F$100,6,FALSE))=TRUE,"0",VLOOKUP($E14,'Prov. Champs - CF - SS'!$A$17:$F$100,6,FALSE))</f>
        <v>0</v>
      </c>
      <c r="T14" s="87" t="str">
        <f>IF(ISNA(VLOOKUP($E14,'Prov. Champs - CF - BA'!$A$17:$F$100,6,FALSE))=TRUE,"0",VLOOKUP($E14,'Prov. Champs - CF - BA'!$A$17:$F$100,6,FALSE))</f>
        <v>0</v>
      </c>
      <c r="U14" s="87">
        <f>IF(ISNA(VLOOKUP($E14,'NA Stoneham SS'!$A$17:$F$100,6,FALSE))=TRUE,"0",VLOOKUP($E14,'NA Stoneham SS'!$A$17:$F$100,6,FALSE))</f>
        <v>8</v>
      </c>
      <c r="V14" s="200" t="str">
        <f>IF(ISNA(VLOOKUP($E14,'JrNats HP'!$A$17:$F$100,6,FALSE))=TRUE,"0",VLOOKUP($E14,'JrNats HP'!$A$17:$F$100,6,FALSE))</f>
        <v>0</v>
      </c>
      <c r="W14" s="200" t="str">
        <f>IF(ISNA(VLOOKUP($E14,'JrNats SS'!$A$17:$F$100,6,FALSE))=TRUE,"0",VLOOKUP($E14,'JrNats SS'!$A$17:$F$100,6,FALSE))</f>
        <v>0</v>
      </c>
      <c r="X14" s="200" t="str">
        <f>IF(ISNA(VLOOKUP($E14,'JrNats BA'!$A$17:$F$100,6,FALSE))=TRUE,"0",VLOOKUP($E14,'JrNats BA'!$A$17:$F$100,6,FALSE))</f>
        <v>0</v>
      </c>
    </row>
    <row r="15" spans="1:24" ht="19" customHeight="1" x14ac:dyDescent="0.15">
      <c r="A15" s="168" t="s">
        <v>79</v>
      </c>
      <c r="B15" s="169">
        <v>2010</v>
      </c>
      <c r="C15" s="169" t="s">
        <v>53</v>
      </c>
      <c r="D15" s="169" t="s">
        <v>78</v>
      </c>
      <c r="E15" s="170" t="s">
        <v>67</v>
      </c>
      <c r="F15" s="59">
        <f>IF(ISNA(VLOOKUP($E15,'Ontario Rankings'!$E$6:$M$11,3,FALSE))=TRUE,"0",VLOOKUP($E15,'Ontario Rankings'!$E$6:$M$11,3,FALSE))</f>
        <v>2</v>
      </c>
      <c r="G15" s="210" t="str">
        <f>IF(ISNA(VLOOKUP($E15,'CC Yukon BA'!$A$17:$F$100,6,FALSE))=TRUE,"0",VLOOKUP($E15,'CC Yukon BA'!$A$17:$F$100,6,FALSE))</f>
        <v>0</v>
      </c>
      <c r="H15" s="210" t="str">
        <f>IF(ISNA(VLOOKUP($E15,'CC Yukon SS'!$A$17:$F$100,6,FALSE))=TRUE,"0",VLOOKUP($E15,'CC Yukon SS'!$A$17:$F$100,6,FALSE))</f>
        <v>0</v>
      </c>
      <c r="I15" s="210" t="str">
        <f>IF(ISNA(VLOOKUP($E15,'CC SunPeaks BA'!$A$17:$F$100,6,FALSE))=TRUE,"0",VLOOKUP($E15,'CC SunPeaks BA'!$A$17:$F$100,6,FALSE))</f>
        <v>0</v>
      </c>
      <c r="J15" s="210" t="str">
        <f>IF(ISNA(VLOOKUP($E15,'CC SunPeaks SS'!$A$17:$F$100,6,FALSE))=TRUE,"0",VLOOKUP($E15,'CC SunPeaks SS'!$A$17:$F$100,6,FALSE))</f>
        <v>0</v>
      </c>
      <c r="K15" s="87">
        <f>IF(ISNA(VLOOKUP($E15,'TT Horseshoe1'!$A$17:$F$100,6,FALSE))=TRUE,"0",VLOOKUP($E15,'TT Horseshoe1'!$A$17:$F$100,6,FALSE))</f>
        <v>1</v>
      </c>
      <c r="L15" s="87">
        <f>IF(ISNA(VLOOKUP($E15,'TT Horseshoe2'!$A$17:$F$100,6,FALSE))=TRUE,"0",VLOOKUP($E15,'TT Horseshoe2'!$A$17:$F$100,6,FALSE))</f>
        <v>1</v>
      </c>
      <c r="M15" s="210" t="str">
        <f>IF(ISNA(VLOOKUP($E15,'CC Horseshoe SS'!$A$17:$F$100,6,FALSE))=TRUE,"0",VLOOKUP($E15,'CC Horseshoe SS'!$A$17:$F$100,6,FALSE))</f>
        <v>0</v>
      </c>
      <c r="N15" s="210" t="str">
        <f>IF(ISNA(VLOOKUP($E15,'CC Horseshoe BA'!$A$17:$F$100,6,FALSE))=TRUE,"0",VLOOKUP($E15,'CC Horseshoe BA'!$A$17:$F$100,6,FALSE))</f>
        <v>0</v>
      </c>
      <c r="O15" s="87">
        <f>IF(ISNA(VLOOKUP($E15,'TT BV 1'!$A$17:$F$100,6,FALSE))=TRUE,"0",VLOOKUP($E15,'TT BV 1'!$A$17:$F$100,6,FALSE))</f>
        <v>1</v>
      </c>
      <c r="P15" s="87">
        <f>IF(ISNA(VLOOKUP($E15,'TT BV 2'!$A$17:$F$100,6,FALSE))=TRUE,"0",VLOOKUP($E15,'TT BV 2'!$A$17:$F$100,6,FALSE))</f>
        <v>1</v>
      </c>
      <c r="Q15" s="87" t="str">
        <f>IF(ISNA(VLOOKUP($E15,'CWG - PEI - SS'!$A$17:$F$100,6,FALSE))=TRUE,"0",VLOOKUP($E15,'CWG - PEI - SS'!$A$17:$F$100,6,FALSE))</f>
        <v>0</v>
      </c>
      <c r="R15" s="87" t="str">
        <f>IF(ISNA(VLOOKUP($E15,'CWG - PEI - BA'!$A$17:$F$100,6,FALSE))=TRUE,"0",VLOOKUP($E15,'CWG - PEI - BA'!$A$17:$F$100,6,FALSE))</f>
        <v>0</v>
      </c>
      <c r="S15" s="87">
        <f>IF(ISNA(VLOOKUP($E15,'Prov. Champs - CF - SS'!$A$17:$F$100,6,FALSE))=TRUE,"0",VLOOKUP($E15,'Prov. Champs - CF - SS'!$A$17:$F$100,6,FALSE))</f>
        <v>1</v>
      </c>
      <c r="T15" s="87">
        <f>IF(ISNA(VLOOKUP($E15,'Prov. Champs - CF - BA'!$A$17:$F$100,6,FALSE))=TRUE,"0",VLOOKUP($E15,'Prov. Champs - CF - BA'!$A$17:$F$100,6,FALSE))</f>
        <v>4</v>
      </c>
      <c r="U15" s="87" t="str">
        <f>IF(ISNA(VLOOKUP($E15,'NA Stoneham SS'!$A$17:$F$100,6,FALSE))=TRUE,"0",VLOOKUP($E15,'NA Stoneham SS'!$A$17:$F$100,6,FALSE))</f>
        <v>0</v>
      </c>
      <c r="V15" s="200" t="str">
        <f>IF(ISNA(VLOOKUP($E15,'JrNats HP'!$A$17:$F$100,6,FALSE))=TRUE,"0",VLOOKUP($E15,'JrNats HP'!$A$17:$F$100,6,FALSE))</f>
        <v>0</v>
      </c>
      <c r="W15" s="200" t="str">
        <f>IF(ISNA(VLOOKUP($E15,'JrNats SS'!$A$17:$F$100,6,FALSE))=TRUE,"0",VLOOKUP($E15,'JrNats SS'!$A$17:$F$100,6,FALSE))</f>
        <v>0</v>
      </c>
      <c r="X15" s="200" t="str">
        <f>IF(ISNA(VLOOKUP($E15,'JrNats BA'!$A$17:$F$100,6,FALSE))=TRUE,"0",VLOOKUP($E15,'JrNats BA'!$A$17:$F$100,6,FALSE))</f>
        <v>0</v>
      </c>
    </row>
    <row r="16" spans="1:24" ht="19" customHeight="1" x14ac:dyDescent="0.15">
      <c r="A16" s="176" t="s">
        <v>114</v>
      </c>
      <c r="B16" s="177">
        <v>2007</v>
      </c>
      <c r="C16" s="177" t="s">
        <v>119</v>
      </c>
      <c r="D16" s="177" t="s">
        <v>44</v>
      </c>
      <c r="E16" s="178" t="s">
        <v>82</v>
      </c>
      <c r="F16" s="59" t="str">
        <f>IF(ISNA(VLOOKUP($E16,'Ontario Rankings'!$E$6:$M$11,3,FALSE))=TRUE,"0",VLOOKUP($E16,'Ontario Rankings'!$E$6:$M$11,3,FALSE))</f>
        <v>0</v>
      </c>
      <c r="G16" s="210" t="str">
        <f>IF(ISNA(VLOOKUP($E16,'CC Yukon BA'!$A$17:$F$100,6,FALSE))=TRUE,"0",VLOOKUP($E16,'CC Yukon BA'!$A$17:$F$100,6,FALSE))</f>
        <v>0</v>
      </c>
      <c r="H16" s="210" t="str">
        <f>IF(ISNA(VLOOKUP($E16,'CC Yukon SS'!$A$17:$F$100,6,FALSE))=TRUE,"0",VLOOKUP($E16,'CC Yukon SS'!$A$17:$F$100,6,FALSE))</f>
        <v>0</v>
      </c>
      <c r="I16" s="210" t="str">
        <f>IF(ISNA(VLOOKUP($E16,'CC SunPeaks BA'!$A$17:$F$100,6,FALSE))=TRUE,"0",VLOOKUP($E16,'CC SunPeaks BA'!$A$17:$F$100,6,FALSE))</f>
        <v>0</v>
      </c>
      <c r="J16" s="210" t="str">
        <f>IF(ISNA(VLOOKUP($E16,'CC SunPeaks SS'!$A$17:$F$100,6,FALSE))=TRUE,"0",VLOOKUP($E16,'CC SunPeaks SS'!$A$17:$F$100,6,FALSE))</f>
        <v>0</v>
      </c>
      <c r="K16" s="87" t="str">
        <f>IF(ISNA(VLOOKUP($E16,'TT Horseshoe1'!$A$17:$F$100,6,FALSE))=TRUE,"0",VLOOKUP($E16,'TT Horseshoe1'!$A$17:$F$100,6,FALSE))</f>
        <v>0</v>
      </c>
      <c r="L16" s="87" t="str">
        <f>IF(ISNA(VLOOKUP($E16,'TT Horseshoe2'!$A$17:$F$100,6,FALSE))=TRUE,"0",VLOOKUP($E16,'TT Horseshoe2'!$A$17:$F$100,6,FALSE))</f>
        <v>0</v>
      </c>
      <c r="M16" s="210" t="str">
        <f>IF(ISNA(VLOOKUP($E16,'CC Horseshoe SS'!$A$17:$F$100,6,FALSE))=TRUE,"0",VLOOKUP($E16,'CC Horseshoe SS'!$A$17:$F$100,6,FALSE))</f>
        <v>0</v>
      </c>
      <c r="N16" s="210" t="str">
        <f>IF(ISNA(VLOOKUP($E16,'CC Horseshoe BA'!$A$17:$F$100,6,FALSE))=TRUE,"0",VLOOKUP($E16,'CC Horseshoe BA'!$A$17:$F$100,6,FALSE))</f>
        <v>0</v>
      </c>
      <c r="O16" s="87">
        <f>IF(ISNA(VLOOKUP($E16,'TT BV 1'!$A$17:$F$100,6,FALSE))=TRUE,"0",VLOOKUP($E16,'TT BV 1'!$A$17:$F$100,6,FALSE))</f>
        <v>3</v>
      </c>
      <c r="P16" s="87">
        <f>IF(ISNA(VLOOKUP($E16,'TT BV 2'!$A$17:$F$100,6,FALSE))=TRUE,"0",VLOOKUP($E16,'TT BV 2'!$A$17:$F$100,6,FALSE))</f>
        <v>3</v>
      </c>
      <c r="Q16" s="87" t="str">
        <f>IF(ISNA(VLOOKUP($E16,'CWG - PEI - SS'!$A$17:$F$100,6,FALSE))=TRUE,"0",VLOOKUP($E16,'CWG - PEI - SS'!$A$17:$F$100,6,FALSE))</f>
        <v>0</v>
      </c>
      <c r="R16" s="87" t="str">
        <f>IF(ISNA(VLOOKUP($E16,'CWG - PEI - BA'!$A$17:$F$100,6,FALSE))=TRUE,"0",VLOOKUP($E16,'CWG - PEI - BA'!$A$17:$F$100,6,FALSE))</f>
        <v>0</v>
      </c>
      <c r="S16" s="87">
        <f>IF(ISNA(VLOOKUP($E16,'Prov. Champs - CF - SS'!$A$17:$F$100,6,FALSE))=TRUE,"0",VLOOKUP($E16,'Prov. Champs - CF - SS'!$A$17:$F$100,6,FALSE))</f>
        <v>4</v>
      </c>
      <c r="T16" s="87">
        <f>IF(ISNA(VLOOKUP($E16,'Prov. Champs - CF - BA'!$A$17:$F$100,6,FALSE))=TRUE,"0",VLOOKUP($E16,'Prov. Champs - CF - BA'!$A$17:$F$100,6,FALSE))</f>
        <v>1</v>
      </c>
      <c r="U16" s="87" t="str">
        <f>IF(ISNA(VLOOKUP($E16,'NA Stoneham SS'!$A$17:$F$100,6,FALSE))=TRUE,"0",VLOOKUP($E16,'NA Stoneham SS'!$A$17:$F$100,6,FALSE))</f>
        <v>0</v>
      </c>
      <c r="V16" s="200">
        <f>IF(ISNA(VLOOKUP($E16,'JrNats HP'!$A$17:$F$100,6,FALSE))=TRUE,"0",VLOOKUP($E16,'JrNats HP'!$A$17:$F$100,6,FALSE))</f>
        <v>25</v>
      </c>
      <c r="W16" s="200">
        <f>IF(ISNA(VLOOKUP($E16,'JrNats SS'!$A$17:$F$100,6,FALSE))=TRUE,"0",VLOOKUP($E16,'JrNats SS'!$A$17:$F$100,6,FALSE))</f>
        <v>19</v>
      </c>
      <c r="X16" s="200" t="str">
        <f>IF(ISNA(VLOOKUP($E16,'JrNats BA'!$A$17:$F$100,6,FALSE))=TRUE,"0",VLOOKUP($E16,'JrNats BA'!$A$17:$F$100,6,FALSE))</f>
        <v>DNS</v>
      </c>
    </row>
    <row r="17" spans="1:24" ht="19" customHeight="1" x14ac:dyDescent="0.15">
      <c r="A17" s="168" t="s">
        <v>79</v>
      </c>
      <c r="B17" s="169">
        <v>2009</v>
      </c>
      <c r="C17" s="169" t="s">
        <v>53</v>
      </c>
      <c r="D17" s="169" t="s">
        <v>81</v>
      </c>
      <c r="E17" s="170" t="s">
        <v>69</v>
      </c>
      <c r="F17" s="59">
        <f>IF(ISNA(VLOOKUP($E17,'Ontario Rankings'!$E$6:$M$11,3,FALSE))=TRUE,"0",VLOOKUP($E17,'Ontario Rankings'!$E$6:$M$11,3,FALSE))</f>
        <v>3</v>
      </c>
      <c r="G17" s="210" t="str">
        <f>IF(ISNA(VLOOKUP($E17,'CC Yukon BA'!$A$17:$F$100,6,FALSE))=TRUE,"0",VLOOKUP($E17,'CC Yukon BA'!$A$17:$F$100,6,FALSE))</f>
        <v>0</v>
      </c>
      <c r="H17" s="210" t="str">
        <f>IF(ISNA(VLOOKUP($E17,'CC Yukon SS'!$A$17:$F$100,6,FALSE))=TRUE,"0",VLOOKUP($E17,'CC Yukon SS'!$A$17:$F$100,6,FALSE))</f>
        <v>0</v>
      </c>
      <c r="I17" s="210" t="str">
        <f>IF(ISNA(VLOOKUP($E17,'CC SunPeaks BA'!$A$17:$F$100,6,FALSE))=TRUE,"0",VLOOKUP($E17,'CC SunPeaks BA'!$A$17:$F$100,6,FALSE))</f>
        <v>0</v>
      </c>
      <c r="J17" s="210" t="str">
        <f>IF(ISNA(VLOOKUP($E17,'CC SunPeaks SS'!$A$17:$F$100,6,FALSE))=TRUE,"0",VLOOKUP($E17,'CC SunPeaks SS'!$A$17:$F$100,6,FALSE))</f>
        <v>0</v>
      </c>
      <c r="K17" s="87">
        <f>IF(ISNA(VLOOKUP($E17,'TT Horseshoe1'!$A$17:$F$100,6,FALSE))=TRUE,"0",VLOOKUP($E17,'TT Horseshoe1'!$A$17:$F$100,6,FALSE))</f>
        <v>3</v>
      </c>
      <c r="L17" s="87">
        <f>IF(ISNA(VLOOKUP($E17,'TT Horseshoe2'!$A$17:$F$100,6,FALSE))=TRUE,"0",VLOOKUP($E17,'TT Horseshoe2'!$A$17:$F$100,6,FALSE))</f>
        <v>2</v>
      </c>
      <c r="M17" s="210" t="str">
        <f>IF(ISNA(VLOOKUP($E17,'CC Horseshoe SS'!$A$17:$F$100,6,FALSE))=TRUE,"0",VLOOKUP($E17,'CC Horseshoe SS'!$A$17:$F$100,6,FALSE))</f>
        <v>0</v>
      </c>
      <c r="N17" s="210" t="str">
        <f>IF(ISNA(VLOOKUP($E17,'CC Horseshoe BA'!$A$17:$F$100,6,FALSE))=TRUE,"0",VLOOKUP($E17,'CC Horseshoe BA'!$A$17:$F$100,6,FALSE))</f>
        <v>0</v>
      </c>
      <c r="O17" s="87">
        <f>IF(ISNA(VLOOKUP($E17,'TT BV 1'!$A$17:$F$100,6,FALSE))=TRUE,"0",VLOOKUP($E17,'TT BV 1'!$A$17:$F$100,6,FALSE))</f>
        <v>2</v>
      </c>
      <c r="P17" s="87">
        <f>IF(ISNA(VLOOKUP($E17,'TT BV 2'!$A$17:$F$100,6,FALSE))=TRUE,"0",VLOOKUP($E17,'TT BV 2'!$A$17:$F$100,6,FALSE))</f>
        <v>2</v>
      </c>
      <c r="Q17" s="87" t="str">
        <f>IF(ISNA(VLOOKUP($E17,'CWG - PEI - SS'!$A$17:$F$100,6,FALSE))=TRUE,"0",VLOOKUP($E17,'CWG - PEI - SS'!$A$17:$F$100,6,FALSE))</f>
        <v>0</v>
      </c>
      <c r="R17" s="87" t="str">
        <f>IF(ISNA(VLOOKUP($E17,'CWG - PEI - BA'!$A$17:$F$100,6,FALSE))=TRUE,"0",VLOOKUP($E17,'CWG - PEI - BA'!$A$17:$F$100,6,FALSE))</f>
        <v>0</v>
      </c>
      <c r="S17" s="87">
        <f>IF(ISNA(VLOOKUP($E17,'Prov. Champs - CF - SS'!$A$17:$F$100,6,FALSE))=TRUE,"0",VLOOKUP($E17,'Prov. Champs - CF - SS'!$A$17:$F$100,6,FALSE))</f>
        <v>2</v>
      </c>
      <c r="T17" s="87">
        <f>IF(ISNA(VLOOKUP($E17,'Prov. Champs - CF - BA'!$A$17:$F$100,6,FALSE))=TRUE,"0",VLOOKUP($E17,'Prov. Champs - CF - BA'!$A$17:$F$100,6,FALSE))</f>
        <v>2</v>
      </c>
      <c r="U17" s="87" t="str">
        <f>IF(ISNA(VLOOKUP($E17,'NA Stoneham SS'!$A$17:$F$100,6,FALSE))=TRUE,"0",VLOOKUP($E17,'NA Stoneham SS'!$A$17:$F$100,6,FALSE))</f>
        <v>0</v>
      </c>
      <c r="V17" s="200" t="str">
        <f>IF(ISNA(VLOOKUP($E17,'JrNats HP'!$A$17:$F$100,6,FALSE))=TRUE,"0",VLOOKUP($E17,'JrNats HP'!$A$17:$F$100,6,FALSE))</f>
        <v>0</v>
      </c>
      <c r="W17" s="200" t="str">
        <f>IF(ISNA(VLOOKUP($E17,'JrNats SS'!$A$17:$F$100,6,FALSE))=TRUE,"0",VLOOKUP($E17,'JrNats SS'!$A$17:$F$100,6,FALSE))</f>
        <v>0</v>
      </c>
      <c r="X17" s="200" t="str">
        <f>IF(ISNA(VLOOKUP($E17,'JrNats BA'!$A$17:$F$100,6,FALSE))=TRUE,"0",VLOOKUP($E17,'JrNats BA'!$A$17:$F$100,6,FALSE))</f>
        <v>0</v>
      </c>
    </row>
    <row r="18" spans="1:24" ht="19" customHeight="1" x14ac:dyDescent="0.15">
      <c r="A18" s="168" t="s">
        <v>79</v>
      </c>
      <c r="B18" s="169">
        <v>2009</v>
      </c>
      <c r="C18" s="169" t="s">
        <v>53</v>
      </c>
      <c r="D18" s="169" t="s">
        <v>81</v>
      </c>
      <c r="E18" s="170" t="s">
        <v>68</v>
      </c>
      <c r="F18" s="59">
        <f>IF(ISNA(VLOOKUP($E18,'Ontario Rankings'!$E$6:$M$11,3,FALSE))=TRUE,"0",VLOOKUP($E18,'Ontario Rankings'!$E$6:$M$11,3,FALSE))</f>
        <v>4</v>
      </c>
      <c r="G18" s="210" t="str">
        <f>IF(ISNA(VLOOKUP($E18,'CC Yukon BA'!$A$17:$F$100,6,FALSE))=TRUE,"0",VLOOKUP($E18,'CC Yukon BA'!$A$17:$F$100,6,FALSE))</f>
        <v>0</v>
      </c>
      <c r="H18" s="210" t="str">
        <f>IF(ISNA(VLOOKUP($E18,'CC Yukon SS'!$A$17:$F$100,6,FALSE))=TRUE,"0",VLOOKUP($E18,'CC Yukon SS'!$A$17:$F$100,6,FALSE))</f>
        <v>0</v>
      </c>
      <c r="I18" s="210" t="str">
        <f>IF(ISNA(VLOOKUP($E18,'CC SunPeaks BA'!$A$17:$F$100,6,FALSE))=TRUE,"0",VLOOKUP($E18,'CC SunPeaks BA'!$A$17:$F$100,6,FALSE))</f>
        <v>0</v>
      </c>
      <c r="J18" s="210" t="str">
        <f>IF(ISNA(VLOOKUP($E18,'CC SunPeaks SS'!$A$17:$F$100,6,FALSE))=TRUE,"0",VLOOKUP($E18,'CC SunPeaks SS'!$A$17:$F$100,6,FALSE))</f>
        <v>0</v>
      </c>
      <c r="K18" s="87">
        <f>IF(ISNA(VLOOKUP($E18,'TT Horseshoe1'!$A$17:$F$100,6,FALSE))=TRUE,"0",VLOOKUP($E18,'TT Horseshoe1'!$A$17:$F$100,6,FALSE))</f>
        <v>2</v>
      </c>
      <c r="L18" s="87">
        <f>IF(ISNA(VLOOKUP($E18,'TT Horseshoe2'!$A$17:$F$100,6,FALSE))=TRUE,"0",VLOOKUP($E18,'TT Horseshoe2'!$A$17:$F$100,6,FALSE))</f>
        <v>3</v>
      </c>
      <c r="M18" s="210" t="str">
        <f>IF(ISNA(VLOOKUP($E18,'CC Horseshoe SS'!$A$17:$F$100,6,FALSE))=TRUE,"0",VLOOKUP($E18,'CC Horseshoe SS'!$A$17:$F$100,6,FALSE))</f>
        <v>0</v>
      </c>
      <c r="N18" s="210" t="str">
        <f>IF(ISNA(VLOOKUP($E18,'CC Horseshoe BA'!$A$17:$F$100,6,FALSE))=TRUE,"0",VLOOKUP($E18,'CC Horseshoe BA'!$A$17:$F$100,6,FALSE))</f>
        <v>0</v>
      </c>
      <c r="O18" s="87" t="str">
        <f>IF(ISNA(VLOOKUP($E18,'TT BV 1'!$A$17:$F$100,6,FALSE))=TRUE,"0",VLOOKUP($E18,'TT BV 1'!$A$17:$F$100,6,FALSE))</f>
        <v>0</v>
      </c>
      <c r="P18" s="87" t="str">
        <f>IF(ISNA(VLOOKUP($E18,'TT BV 2'!$A$17:$F$100,6,FALSE))=TRUE,"0",VLOOKUP($E18,'TT BV 2'!$A$17:$F$100,6,FALSE))</f>
        <v>0</v>
      </c>
      <c r="Q18" s="87" t="str">
        <f>IF(ISNA(VLOOKUP($E18,'CWG - PEI - SS'!$A$17:$F$100,6,FALSE))=TRUE,"0",VLOOKUP($E18,'CWG - PEI - SS'!$A$17:$F$100,6,FALSE))</f>
        <v>0</v>
      </c>
      <c r="R18" s="87" t="str">
        <f>IF(ISNA(VLOOKUP($E18,'CWG - PEI - BA'!$A$17:$F$100,6,FALSE))=TRUE,"0",VLOOKUP($E18,'CWG - PEI - BA'!$A$17:$F$100,6,FALSE))</f>
        <v>0</v>
      </c>
      <c r="S18" s="87">
        <f>IF(ISNA(VLOOKUP($E18,'Prov. Champs - CF - SS'!$A$17:$F$100,6,FALSE))=TRUE,"0",VLOOKUP($E18,'Prov. Champs - CF - SS'!$A$17:$F$100,6,FALSE))</f>
        <v>3</v>
      </c>
      <c r="T18" s="87">
        <f>IF(ISNA(VLOOKUP($E18,'Prov. Champs - CF - BA'!$A$17:$F$100,6,FALSE))=TRUE,"0",VLOOKUP($E18,'Prov. Champs - CF - BA'!$A$17:$F$100,6,FALSE))</f>
        <v>3</v>
      </c>
      <c r="U18" s="87" t="str">
        <f>IF(ISNA(VLOOKUP($E18,'NA Stoneham SS'!$A$17:$F$100,6,FALSE))=TRUE,"0",VLOOKUP($E18,'NA Stoneham SS'!$A$17:$F$100,6,FALSE))</f>
        <v>0</v>
      </c>
      <c r="V18" s="200" t="str">
        <f>IF(ISNA(VLOOKUP($E18,'JrNats HP'!$A$17:$F$100,6,FALSE))=TRUE,"0",VLOOKUP($E18,'JrNats HP'!$A$17:$F$100,6,FALSE))</f>
        <v>0</v>
      </c>
      <c r="W18" s="200" t="str">
        <f>IF(ISNA(VLOOKUP($E18,'JrNats SS'!$A$17:$F$100,6,FALSE))=TRUE,"0",VLOOKUP($E18,'JrNats SS'!$A$17:$F$100,6,FALSE))</f>
        <v>0</v>
      </c>
      <c r="X18" s="200" t="str">
        <f>IF(ISNA(VLOOKUP($E18,'JrNats BA'!$A$17:$F$100,6,FALSE))=TRUE,"0",VLOOKUP($E18,'JrNats BA'!$A$17:$F$100,6,FALSE))</f>
        <v>0</v>
      </c>
    </row>
  </sheetData>
  <sortState xmlns:xlrd2="http://schemas.microsoft.com/office/spreadsheetml/2017/richdata2" ref="A17:F17">
    <sortCondition ref="F17"/>
  </sortState>
  <mergeCells count="1">
    <mergeCell ref="C5:C7"/>
  </mergeCells>
  <phoneticPr fontId="1" type="noConversion"/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83D3-125C-8542-BD60-25071701AF1C}">
  <dimension ref="A1:R70"/>
  <sheetViews>
    <sheetView workbookViewId="0">
      <selection activeCell="I44" sqref="I4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5" customWidth="1"/>
    <col min="10" max="11" width="10.6640625" style="115"/>
    <col min="12" max="12" width="14" style="115" customWidth="1"/>
    <col min="13" max="13" width="10.6640625" style="115"/>
    <col min="18" max="18" width="17.5" customWidth="1"/>
  </cols>
  <sheetData>
    <row r="1" spans="1:18" ht="15" customHeight="1" x14ac:dyDescent="0.15">
      <c r="A1" s="236"/>
      <c r="B1" s="89"/>
      <c r="C1" s="89"/>
      <c r="D1" s="89"/>
      <c r="E1" s="89"/>
      <c r="F1" s="40"/>
    </row>
    <row r="2" spans="1:18" ht="15" customHeight="1" x14ac:dyDescent="0.15">
      <c r="A2" s="236"/>
      <c r="B2" s="237" t="s">
        <v>29</v>
      </c>
      <c r="C2" s="237"/>
      <c r="D2" s="237"/>
      <c r="E2" s="89"/>
      <c r="F2" s="40"/>
    </row>
    <row r="3" spans="1:18" ht="15" customHeight="1" x14ac:dyDescent="0.15">
      <c r="A3" s="236"/>
      <c r="B3" s="89"/>
      <c r="C3" s="89"/>
      <c r="D3" s="89"/>
      <c r="E3" s="89"/>
      <c r="F3" s="40"/>
    </row>
    <row r="4" spans="1:18" ht="15" customHeight="1" x14ac:dyDescent="0.15">
      <c r="A4" s="236"/>
      <c r="B4" s="237" t="s">
        <v>33</v>
      </c>
      <c r="C4" s="237"/>
      <c r="D4" s="237"/>
      <c r="E4" s="89"/>
      <c r="F4" s="40"/>
    </row>
    <row r="5" spans="1:18" ht="15" customHeight="1" x14ac:dyDescent="0.15">
      <c r="A5" s="236"/>
      <c r="B5" s="89"/>
      <c r="C5" s="89"/>
      <c r="D5" s="89"/>
      <c r="E5" s="89"/>
      <c r="F5" s="40"/>
    </row>
    <row r="6" spans="1:18" ht="15" customHeight="1" x14ac:dyDescent="0.15">
      <c r="A6" s="236"/>
      <c r="B6" s="64"/>
      <c r="C6" s="89"/>
      <c r="D6" s="89"/>
      <c r="E6" s="89"/>
      <c r="F6" s="40"/>
    </row>
    <row r="7" spans="1:18" ht="15" customHeight="1" x14ac:dyDescent="0.15">
      <c r="A7" s="236"/>
      <c r="B7" s="89"/>
      <c r="C7" s="89"/>
      <c r="D7" s="89"/>
      <c r="E7" s="89"/>
      <c r="F7" s="40"/>
      <c r="K7" s="131" t="s">
        <v>76</v>
      </c>
      <c r="Q7" s="123" t="s">
        <v>75</v>
      </c>
    </row>
    <row r="8" spans="1:18" ht="15" customHeight="1" x14ac:dyDescent="0.15">
      <c r="A8" s="41" t="s">
        <v>7</v>
      </c>
      <c r="B8" s="42" t="s">
        <v>103</v>
      </c>
      <c r="C8" s="42"/>
      <c r="D8" s="88"/>
      <c r="E8" s="88"/>
      <c r="F8" s="40"/>
      <c r="K8" s="119" t="s">
        <v>3</v>
      </c>
      <c r="L8" s="116" t="s">
        <v>42</v>
      </c>
      <c r="M8" s="116"/>
      <c r="Q8" s="125" t="s">
        <v>3</v>
      </c>
      <c r="R8" s="126" t="s">
        <v>42</v>
      </c>
    </row>
    <row r="9" spans="1:18" ht="15" customHeight="1" x14ac:dyDescent="0.15">
      <c r="A9" s="41" t="s">
        <v>0</v>
      </c>
      <c r="B9" s="42" t="s">
        <v>97</v>
      </c>
      <c r="C9" s="42"/>
      <c r="D9" s="88"/>
      <c r="E9" s="88"/>
      <c r="F9" s="40"/>
      <c r="I9" s="131" t="s">
        <v>70</v>
      </c>
      <c r="J9" s="131" t="s">
        <v>4</v>
      </c>
      <c r="K9" s="120" t="s">
        <v>17</v>
      </c>
      <c r="L9" s="132">
        <v>4</v>
      </c>
      <c r="M9" s="124" t="s">
        <v>74</v>
      </c>
      <c r="Q9" s="127" t="s">
        <v>17</v>
      </c>
      <c r="R9" s="128">
        <v>3</v>
      </c>
    </row>
    <row r="10" spans="1:18" ht="15" customHeight="1" x14ac:dyDescent="0.15">
      <c r="A10" s="41" t="s">
        <v>9</v>
      </c>
      <c r="B10" s="80">
        <v>43521</v>
      </c>
      <c r="C10" s="90"/>
      <c r="D10" s="43"/>
      <c r="E10" s="43"/>
      <c r="F10" s="40"/>
      <c r="I10" s="164" t="s">
        <v>82</v>
      </c>
      <c r="J10" s="165">
        <v>70</v>
      </c>
      <c r="K10" s="166">
        <v>1</v>
      </c>
      <c r="L10" s="122">
        <v>150</v>
      </c>
      <c r="M10" s="118"/>
      <c r="Q10" s="129">
        <v>1</v>
      </c>
      <c r="R10" s="130">
        <v>150</v>
      </c>
    </row>
    <row r="11" spans="1:18" ht="15" customHeight="1" x14ac:dyDescent="0.15">
      <c r="A11" s="41" t="s">
        <v>24</v>
      </c>
      <c r="B11" s="42" t="s">
        <v>31</v>
      </c>
      <c r="C11" s="89"/>
      <c r="D11" s="89"/>
      <c r="E11" s="89"/>
      <c r="F11" s="40"/>
      <c r="I11" s="163" t="s">
        <v>71</v>
      </c>
      <c r="J11" s="165">
        <v>60</v>
      </c>
      <c r="K11" s="166">
        <v>2</v>
      </c>
      <c r="L11" s="122">
        <f>L10-(L$10-30)/(L$9+3-1)</f>
        <v>130</v>
      </c>
      <c r="M11" s="118"/>
      <c r="Q11" s="129">
        <f>Q10+1</f>
        <v>2</v>
      </c>
      <c r="R11" s="130">
        <f>R10-(R$10-30)/(R$9-1)</f>
        <v>90</v>
      </c>
    </row>
    <row r="12" spans="1:18" ht="15" customHeight="1" x14ac:dyDescent="0.15">
      <c r="A12" s="41" t="s">
        <v>10</v>
      </c>
      <c r="B12" s="88" t="s">
        <v>66</v>
      </c>
      <c r="C12" s="89"/>
      <c r="D12" s="89"/>
      <c r="E12" s="89"/>
      <c r="F12" s="40"/>
      <c r="I12" s="164" t="s">
        <v>69</v>
      </c>
      <c r="J12" s="165">
        <v>52</v>
      </c>
      <c r="K12" s="166">
        <v>3</v>
      </c>
      <c r="L12" s="122">
        <f t="shared" ref="L12:L16" si="0">L11-(L$10-30)/(L$9+3-1)</f>
        <v>110</v>
      </c>
      <c r="M12" s="118"/>
      <c r="Q12" s="129">
        <f t="shared" ref="Q12" si="1">Q11+1</f>
        <v>3</v>
      </c>
      <c r="R12" s="130">
        <f>R11-(R$10-30)/(R$9-1)</f>
        <v>30</v>
      </c>
    </row>
    <row r="13" spans="1:18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63" t="s">
        <v>73</v>
      </c>
      <c r="J13" s="165">
        <v>40</v>
      </c>
      <c r="K13" s="166">
        <v>4</v>
      </c>
      <c r="L13" s="122">
        <f t="shared" si="0"/>
        <v>90</v>
      </c>
      <c r="M13" s="118"/>
    </row>
    <row r="14" spans="1:18" ht="15" customHeight="1" x14ac:dyDescent="0.15">
      <c r="A14" s="88" t="s">
        <v>40</v>
      </c>
      <c r="B14" s="46"/>
      <c r="C14" s="48"/>
      <c r="D14" s="48"/>
      <c r="E14" s="47">
        <v>150</v>
      </c>
      <c r="F14" s="49" t="s">
        <v>16</v>
      </c>
      <c r="I14" s="164" t="s">
        <v>68</v>
      </c>
      <c r="J14" s="165">
        <v>38.67</v>
      </c>
      <c r="K14" s="166">
        <v>5</v>
      </c>
      <c r="L14" s="122">
        <f t="shared" si="0"/>
        <v>70</v>
      </c>
      <c r="M14" s="118"/>
    </row>
    <row r="15" spans="1:18" ht="15" customHeight="1" x14ac:dyDescent="0.15">
      <c r="A15" s="88"/>
      <c r="B15" s="50"/>
      <c r="C15" s="52"/>
      <c r="D15" s="52"/>
      <c r="E15" s="51"/>
      <c r="F15" s="49">
        <v>4</v>
      </c>
      <c r="I15" s="163" t="s">
        <v>72</v>
      </c>
      <c r="J15" s="165">
        <v>20</v>
      </c>
      <c r="K15" s="166">
        <v>6</v>
      </c>
      <c r="L15" s="122">
        <f t="shared" si="0"/>
        <v>50</v>
      </c>
      <c r="M15" s="118"/>
    </row>
    <row r="16" spans="1:18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/>
      <c r="I16" s="164" t="s">
        <v>67</v>
      </c>
      <c r="J16" s="165">
        <v>19.670000000000002</v>
      </c>
      <c r="K16" s="166">
        <v>7</v>
      </c>
      <c r="L16" s="122">
        <f t="shared" si="0"/>
        <v>30</v>
      </c>
      <c r="M16" s="118"/>
    </row>
    <row r="17" spans="1:13" ht="15" customHeight="1" x14ac:dyDescent="0.15">
      <c r="A17" s="77" t="s">
        <v>82</v>
      </c>
      <c r="B17" s="72"/>
      <c r="C17" s="72"/>
      <c r="D17" s="72">
        <v>70</v>
      </c>
      <c r="E17" s="79">
        <v>150</v>
      </c>
      <c r="F17" s="73">
        <v>1</v>
      </c>
      <c r="K17" s="121"/>
      <c r="L17" s="122"/>
      <c r="M17" s="118"/>
    </row>
    <row r="18" spans="1:13" ht="15" customHeight="1" x14ac:dyDescent="0.15">
      <c r="A18" s="66" t="s">
        <v>69</v>
      </c>
      <c r="B18" s="72"/>
      <c r="C18" s="72"/>
      <c r="D18" s="72">
        <v>52</v>
      </c>
      <c r="E18" s="79">
        <v>110</v>
      </c>
      <c r="F18" s="73">
        <v>2</v>
      </c>
      <c r="K18" s="121"/>
      <c r="L18" s="122"/>
      <c r="M18" s="118"/>
    </row>
    <row r="19" spans="1:13" ht="15" customHeight="1" x14ac:dyDescent="0.15">
      <c r="A19" s="66" t="s">
        <v>68</v>
      </c>
      <c r="B19" s="72"/>
      <c r="C19" s="72"/>
      <c r="D19" s="72">
        <v>38.67</v>
      </c>
      <c r="E19" s="79">
        <v>70</v>
      </c>
      <c r="F19" s="73">
        <v>3</v>
      </c>
      <c r="K19" s="121"/>
      <c r="L19" s="122"/>
      <c r="M19" s="118"/>
    </row>
    <row r="20" spans="1:13" ht="15" customHeight="1" x14ac:dyDescent="0.15">
      <c r="A20" s="60" t="s">
        <v>67</v>
      </c>
      <c r="B20" s="72"/>
      <c r="C20" s="72"/>
      <c r="D20" s="72">
        <v>19.670000000000002</v>
      </c>
      <c r="E20" s="79">
        <v>30</v>
      </c>
      <c r="F20" s="73">
        <v>4</v>
      </c>
      <c r="K20" s="121"/>
      <c r="L20" s="122"/>
      <c r="M20" s="118"/>
    </row>
    <row r="21" spans="1:13" ht="15" customHeight="1" x14ac:dyDescent="0.15">
      <c r="A21" s="66"/>
      <c r="B21" s="72"/>
      <c r="C21" s="72"/>
      <c r="D21" s="72"/>
      <c r="E21" s="79"/>
      <c r="F21" s="73"/>
      <c r="K21" s="121"/>
      <c r="L21" s="122"/>
      <c r="M21" s="118"/>
    </row>
    <row r="22" spans="1:13" ht="15" customHeight="1" x14ac:dyDescent="0.15">
      <c r="A22" s="66"/>
      <c r="B22" s="72"/>
      <c r="C22" s="72"/>
      <c r="D22" s="72"/>
      <c r="E22" s="79"/>
      <c r="F22" s="73"/>
      <c r="K22" s="121"/>
      <c r="L22" s="122"/>
      <c r="M22" s="118"/>
    </row>
    <row r="23" spans="1:13" ht="15" customHeight="1" x14ac:dyDescent="0.15">
      <c r="A23" s="66"/>
      <c r="B23" s="72"/>
      <c r="C23" s="72"/>
      <c r="D23" s="72"/>
      <c r="E23" s="79"/>
      <c r="F23" s="73"/>
      <c r="K23" s="121"/>
      <c r="L23" s="122"/>
      <c r="M23" s="118"/>
    </row>
    <row r="24" spans="1:13" ht="15" customHeight="1" x14ac:dyDescent="0.15">
      <c r="A24" s="66"/>
      <c r="B24" s="72"/>
      <c r="C24" s="72"/>
      <c r="D24" s="72"/>
      <c r="E24" s="79"/>
      <c r="F24" s="73"/>
      <c r="K24" s="121"/>
      <c r="L24" s="122"/>
      <c r="M24" s="118"/>
    </row>
    <row r="25" spans="1:13" ht="15" customHeight="1" x14ac:dyDescent="0.15">
      <c r="A25" s="66"/>
      <c r="B25" s="72"/>
      <c r="C25" s="72"/>
      <c r="D25" s="72"/>
      <c r="E25" s="79"/>
      <c r="F25" s="73"/>
      <c r="K25" s="121"/>
      <c r="L25" s="122"/>
      <c r="M25" s="118"/>
    </row>
    <row r="26" spans="1:13" ht="15" customHeight="1" x14ac:dyDescent="0.15">
      <c r="A26" s="66"/>
      <c r="B26" s="72"/>
      <c r="C26" s="72"/>
      <c r="D26" s="72"/>
      <c r="E26" s="79"/>
      <c r="F26" s="73"/>
      <c r="K26" s="121"/>
      <c r="L26" s="122"/>
      <c r="M26" s="118"/>
    </row>
    <row r="27" spans="1:13" ht="15" customHeight="1" x14ac:dyDescent="0.15">
      <c r="A27" s="66"/>
      <c r="B27" s="72"/>
      <c r="C27" s="72"/>
      <c r="D27" s="72"/>
      <c r="E27" s="79"/>
      <c r="F27" s="73"/>
      <c r="K27" s="121"/>
      <c r="L27" s="122"/>
      <c r="M27" s="118"/>
    </row>
    <row r="28" spans="1:13" ht="15" customHeight="1" x14ac:dyDescent="0.15">
      <c r="A28" s="66"/>
      <c r="B28" s="72"/>
      <c r="C28" s="72"/>
      <c r="D28" s="72"/>
      <c r="E28" s="79"/>
      <c r="F28" s="73"/>
      <c r="K28" s="121"/>
      <c r="L28" s="122"/>
      <c r="M28" s="118"/>
    </row>
    <row r="29" spans="1:13" ht="15" customHeight="1" x14ac:dyDescent="0.15">
      <c r="A29" s="66"/>
      <c r="B29" s="72"/>
      <c r="C29" s="72"/>
      <c r="D29" s="72"/>
      <c r="E29" s="79"/>
      <c r="F29" s="73"/>
      <c r="K29" s="121"/>
      <c r="L29" s="122"/>
      <c r="M29" s="118"/>
    </row>
    <row r="30" spans="1:13" ht="15" customHeight="1" x14ac:dyDescent="0.15">
      <c r="A30" s="66"/>
      <c r="B30" s="72"/>
      <c r="C30" s="72"/>
      <c r="D30" s="72"/>
      <c r="E30" s="79"/>
      <c r="F30" s="73"/>
      <c r="K30" s="121"/>
      <c r="L30" s="122"/>
      <c r="M30" s="118"/>
    </row>
    <row r="31" spans="1:13" ht="15" customHeight="1" x14ac:dyDescent="0.15">
      <c r="A31" s="66"/>
      <c r="B31" s="72"/>
      <c r="C31" s="72"/>
      <c r="D31" s="72"/>
      <c r="E31" s="79"/>
      <c r="F31" s="73"/>
      <c r="K31" s="121"/>
      <c r="L31" s="122"/>
      <c r="M31" s="118"/>
    </row>
    <row r="32" spans="1:13" ht="15" customHeight="1" x14ac:dyDescent="0.15">
      <c r="A32" s="66"/>
      <c r="B32" s="72"/>
      <c r="C32" s="72"/>
      <c r="D32" s="72"/>
      <c r="E32" s="79"/>
      <c r="F32" s="73"/>
      <c r="K32" s="121"/>
      <c r="L32" s="122"/>
      <c r="M32" s="118"/>
    </row>
    <row r="33" spans="1:13" ht="15" customHeight="1" x14ac:dyDescent="0.15">
      <c r="A33" s="66"/>
      <c r="B33" s="72"/>
      <c r="C33" s="72"/>
      <c r="D33" s="72"/>
      <c r="E33" s="79"/>
      <c r="F33" s="73"/>
      <c r="K33" s="121"/>
      <c r="L33" s="122"/>
      <c r="M33" s="118"/>
    </row>
    <row r="34" spans="1:13" x14ac:dyDescent="0.15">
      <c r="A34" s="66"/>
      <c r="B34" s="72"/>
      <c r="C34" s="72"/>
      <c r="D34" s="72"/>
      <c r="E34" s="79"/>
      <c r="F34" s="73"/>
      <c r="K34" s="121"/>
      <c r="L34" s="122"/>
      <c r="M34" s="118"/>
    </row>
    <row r="35" spans="1:13" x14ac:dyDescent="0.15">
      <c r="A35" s="66"/>
      <c r="B35" s="72"/>
      <c r="C35" s="72"/>
      <c r="D35" s="72"/>
      <c r="E35" s="79"/>
      <c r="F35" s="73"/>
      <c r="K35" s="121"/>
      <c r="L35" s="122"/>
      <c r="M35" s="118"/>
    </row>
    <row r="36" spans="1:13" x14ac:dyDescent="0.15">
      <c r="A36" s="66"/>
      <c r="B36" s="72"/>
      <c r="C36" s="72"/>
      <c r="D36" s="72"/>
      <c r="E36" s="79"/>
      <c r="F36" s="73"/>
      <c r="K36" s="121"/>
      <c r="L36" s="122"/>
      <c r="M36" s="118"/>
    </row>
    <row r="37" spans="1:13" x14ac:dyDescent="0.15">
      <c r="A37" s="66"/>
      <c r="B37" s="72"/>
      <c r="C37" s="72"/>
      <c r="D37" s="72"/>
      <c r="E37" s="79"/>
      <c r="F37" s="73"/>
      <c r="K37" s="121"/>
      <c r="L37" s="122"/>
      <c r="M37" s="118"/>
    </row>
    <row r="38" spans="1:13" x14ac:dyDescent="0.15">
      <c r="A38" s="66"/>
      <c r="B38" s="72"/>
      <c r="C38" s="72"/>
      <c r="D38" s="72"/>
      <c r="E38" s="79"/>
      <c r="F38" s="73"/>
      <c r="K38" s="121"/>
      <c r="L38" s="122"/>
      <c r="M38" s="118"/>
    </row>
    <row r="39" spans="1:13" x14ac:dyDescent="0.15">
      <c r="A39" s="66"/>
      <c r="B39" s="72"/>
      <c r="C39" s="72"/>
      <c r="D39" s="72"/>
      <c r="E39" s="79"/>
      <c r="F39" s="73"/>
      <c r="K39" s="121"/>
      <c r="L39" s="122"/>
      <c r="M39" s="118"/>
    </row>
    <row r="40" spans="1:13" ht="15" customHeight="1" x14ac:dyDescent="0.15">
      <c r="A40" s="66"/>
      <c r="B40" s="72"/>
      <c r="C40" s="72"/>
      <c r="D40" s="72"/>
      <c r="E40" s="79"/>
      <c r="F40" s="73"/>
      <c r="K40" s="121"/>
      <c r="L40" s="122"/>
      <c r="M40" s="118"/>
    </row>
    <row r="41" spans="1:13" ht="15" customHeight="1" x14ac:dyDescent="0.15">
      <c r="A41" s="66"/>
      <c r="B41" s="72"/>
      <c r="C41" s="72"/>
      <c r="D41" s="72"/>
      <c r="E41" s="79"/>
      <c r="F41" s="73"/>
      <c r="K41" s="121"/>
      <c r="L41" s="122"/>
      <c r="M41" s="118"/>
    </row>
    <row r="42" spans="1:13" ht="15" customHeight="1" x14ac:dyDescent="0.15">
      <c r="A42" s="66"/>
      <c r="B42" s="72"/>
      <c r="C42" s="72"/>
      <c r="D42" s="72"/>
      <c r="E42" s="79"/>
      <c r="F42" s="73"/>
      <c r="K42" s="121"/>
      <c r="L42" s="122"/>
      <c r="M42" s="118"/>
    </row>
    <row r="43" spans="1:13" ht="15" customHeight="1" x14ac:dyDescent="0.15">
      <c r="A43" s="66"/>
      <c r="B43" s="72"/>
      <c r="C43" s="72"/>
      <c r="D43" s="72"/>
      <c r="E43" s="79"/>
      <c r="F43" s="73"/>
      <c r="K43" s="121"/>
      <c r="L43" s="122"/>
      <c r="M43" s="118"/>
    </row>
    <row r="44" spans="1:13" ht="15" customHeight="1" x14ac:dyDescent="0.15">
      <c r="A44" s="66"/>
      <c r="B44" s="72"/>
      <c r="C44" s="72"/>
      <c r="D44" s="72"/>
      <c r="E44" s="79"/>
      <c r="F44" s="73"/>
      <c r="K44" s="121"/>
      <c r="L44" s="122"/>
      <c r="M44" s="118"/>
    </row>
    <row r="45" spans="1:13" ht="15" customHeight="1" x14ac:dyDescent="0.15">
      <c r="A45" s="66"/>
      <c r="B45" s="72"/>
      <c r="C45" s="72"/>
      <c r="D45" s="72"/>
      <c r="E45" s="79"/>
      <c r="F45" s="73"/>
      <c r="K45" s="121"/>
      <c r="L45" s="122"/>
      <c r="M45" s="118"/>
    </row>
    <row r="46" spans="1:13" ht="15" customHeight="1" x14ac:dyDescent="0.15">
      <c r="A46" s="66"/>
      <c r="B46" s="72"/>
      <c r="C46" s="72"/>
      <c r="D46" s="72"/>
      <c r="E46" s="79"/>
      <c r="F46" s="73"/>
      <c r="K46" s="121"/>
      <c r="L46" s="122"/>
      <c r="M46" s="118"/>
    </row>
    <row r="47" spans="1:13" ht="15" customHeight="1" x14ac:dyDescent="0.15">
      <c r="A47" s="66"/>
      <c r="B47" s="72"/>
      <c r="C47" s="72"/>
      <c r="D47" s="72"/>
      <c r="E47" s="79"/>
      <c r="F47" s="73"/>
      <c r="K47" s="121"/>
      <c r="L47" s="122"/>
      <c r="M47" s="118"/>
    </row>
    <row r="48" spans="1:13" ht="15" customHeight="1" x14ac:dyDescent="0.15">
      <c r="A48" s="66"/>
      <c r="B48" s="72"/>
      <c r="C48" s="72"/>
      <c r="D48" s="72"/>
      <c r="E48" s="79"/>
      <c r="F48" s="73"/>
      <c r="K48" s="121"/>
      <c r="L48" s="122"/>
      <c r="M48" s="118"/>
    </row>
    <row r="49" spans="1:13" ht="15" customHeight="1" x14ac:dyDescent="0.15">
      <c r="A49" s="66"/>
      <c r="B49" s="72"/>
      <c r="C49" s="72"/>
      <c r="D49" s="72"/>
      <c r="E49" s="79"/>
      <c r="F49" s="73"/>
      <c r="K49" s="121"/>
      <c r="L49" s="122"/>
      <c r="M49" s="118"/>
    </row>
    <row r="50" spans="1:13" ht="15" customHeight="1" x14ac:dyDescent="0.15">
      <c r="A50" s="66"/>
      <c r="B50" s="72"/>
      <c r="C50" s="72"/>
      <c r="D50" s="72"/>
      <c r="E50" s="79"/>
      <c r="F50" s="73"/>
      <c r="K50" s="121"/>
      <c r="L50" s="122"/>
      <c r="M50" s="118"/>
    </row>
    <row r="51" spans="1:13" ht="15" customHeight="1" x14ac:dyDescent="0.15">
      <c r="A51" s="66"/>
      <c r="B51" s="72"/>
      <c r="C51" s="72"/>
      <c r="D51" s="72"/>
      <c r="E51" s="79"/>
      <c r="F51" s="73"/>
      <c r="K51" s="121"/>
      <c r="L51" s="122"/>
      <c r="M51" s="118"/>
    </row>
    <row r="52" spans="1:13" x14ac:dyDescent="0.15">
      <c r="K52" s="121"/>
      <c r="L52" s="122"/>
      <c r="M52" s="118"/>
    </row>
    <row r="53" spans="1:13" x14ac:dyDescent="0.15">
      <c r="K53" s="121"/>
      <c r="L53" s="122"/>
      <c r="M53" s="118"/>
    </row>
    <row r="54" spans="1:13" x14ac:dyDescent="0.15">
      <c r="K54" s="121"/>
      <c r="L54" s="122"/>
      <c r="M54" s="118"/>
    </row>
    <row r="55" spans="1:13" x14ac:dyDescent="0.15">
      <c r="K55" s="121"/>
      <c r="L55" s="122"/>
      <c r="M55" s="118"/>
    </row>
    <row r="56" spans="1:13" x14ac:dyDescent="0.15">
      <c r="K56" s="121"/>
      <c r="L56" s="122"/>
      <c r="M56" s="118"/>
    </row>
    <row r="57" spans="1:13" x14ac:dyDescent="0.15">
      <c r="K57" s="121"/>
      <c r="L57" s="122"/>
      <c r="M57" s="118"/>
    </row>
    <row r="58" spans="1:13" x14ac:dyDescent="0.15">
      <c r="K58" s="121"/>
      <c r="L58" s="122"/>
      <c r="M58" s="118"/>
    </row>
    <row r="59" spans="1:13" x14ac:dyDescent="0.15">
      <c r="K59" s="121"/>
      <c r="L59" s="122"/>
      <c r="M59" s="118"/>
    </row>
    <row r="60" spans="1:13" x14ac:dyDescent="0.15">
      <c r="K60" s="121"/>
      <c r="L60" s="122"/>
      <c r="M60" s="118"/>
    </row>
    <row r="61" spans="1:13" x14ac:dyDescent="0.15">
      <c r="K61" s="121"/>
      <c r="L61" s="122"/>
      <c r="M61" s="118"/>
    </row>
    <row r="62" spans="1:13" x14ac:dyDescent="0.15">
      <c r="K62" s="121"/>
      <c r="L62" s="122"/>
      <c r="M62" s="118"/>
    </row>
    <row r="63" spans="1:13" x14ac:dyDescent="0.15">
      <c r="K63" s="121"/>
      <c r="L63" s="122"/>
      <c r="M63" s="118"/>
    </row>
    <row r="64" spans="1:13" x14ac:dyDescent="0.15">
      <c r="K64" s="121"/>
      <c r="L64" s="122"/>
      <c r="M64" s="118"/>
    </row>
    <row r="65" spans="13:13" x14ac:dyDescent="0.15">
      <c r="M65" s="118"/>
    </row>
    <row r="66" spans="13:13" x14ac:dyDescent="0.15">
      <c r="M66" s="118"/>
    </row>
    <row r="67" spans="13:13" x14ac:dyDescent="0.15">
      <c r="M67" s="118"/>
    </row>
    <row r="68" spans="13:13" x14ac:dyDescent="0.15">
      <c r="M68" s="118"/>
    </row>
    <row r="69" spans="13:13" x14ac:dyDescent="0.15">
      <c r="M69" s="118"/>
    </row>
    <row r="70" spans="13:13" x14ac:dyDescent="0.15">
      <c r="M70" s="118"/>
    </row>
  </sheetData>
  <mergeCells count="3">
    <mergeCell ref="A1:A7"/>
    <mergeCell ref="B2:D2"/>
    <mergeCell ref="B4:D4"/>
  </mergeCells>
  <conditionalFormatting sqref="A17 A21 A23 A25 A34 A37">
    <cfRule type="duplicateValues" dxfId="24" priority="10"/>
  </conditionalFormatting>
  <conditionalFormatting sqref="A18">
    <cfRule type="duplicateValues" dxfId="23" priority="1"/>
  </conditionalFormatting>
  <conditionalFormatting sqref="A19">
    <cfRule type="duplicateValues" dxfId="22" priority="7"/>
  </conditionalFormatting>
  <conditionalFormatting sqref="A22">
    <cfRule type="duplicateValues" dxfId="21" priority="8"/>
    <cfRule type="duplicateValues" dxfId="20" priority="9"/>
  </conditionalFormatting>
  <conditionalFormatting sqref="I10">
    <cfRule type="duplicateValues" dxfId="19" priority="4"/>
  </conditionalFormatting>
  <conditionalFormatting sqref="I12">
    <cfRule type="duplicateValues" dxfId="18" priority="3"/>
  </conditionalFormatting>
  <conditionalFormatting sqref="I13">
    <cfRule type="duplicateValues" dxfId="17" priority="5"/>
  </conditionalFormatting>
  <conditionalFormatting sqref="I14">
    <cfRule type="duplicateValues" dxfId="16" priority="2"/>
  </conditionalFormatting>
  <conditionalFormatting sqref="I15">
    <cfRule type="duplicateValues" dxfId="15" priority="6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9D0C-60D7-1546-B6C3-CF301FA17801}">
  <dimension ref="A1:J51"/>
  <sheetViews>
    <sheetView workbookViewId="0">
      <selection activeCell="J18" sqref="J1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236"/>
      <c r="B1" s="89"/>
      <c r="C1" s="89"/>
      <c r="D1" s="89"/>
      <c r="E1" s="89"/>
      <c r="F1" s="40"/>
    </row>
    <row r="2" spans="1:10" ht="15" customHeight="1" x14ac:dyDescent="0.15">
      <c r="A2" s="236"/>
      <c r="B2" s="237" t="s">
        <v>29</v>
      </c>
      <c r="C2" s="237"/>
      <c r="D2" s="237"/>
      <c r="E2" s="89"/>
      <c r="F2" s="40"/>
    </row>
    <row r="3" spans="1:10" ht="15" customHeight="1" x14ac:dyDescent="0.15">
      <c r="A3" s="236"/>
      <c r="B3" s="89"/>
      <c r="C3" s="89"/>
      <c r="D3" s="89"/>
      <c r="E3" s="89"/>
      <c r="F3" s="40"/>
    </row>
    <row r="4" spans="1:10" ht="15" customHeight="1" x14ac:dyDescent="0.15">
      <c r="A4" s="236"/>
      <c r="B4" s="237" t="s">
        <v>33</v>
      </c>
      <c r="C4" s="237"/>
      <c r="D4" s="237"/>
      <c r="E4" s="89"/>
      <c r="F4" s="40"/>
    </row>
    <row r="5" spans="1:10" ht="15" customHeight="1" x14ac:dyDescent="0.15">
      <c r="A5" s="236"/>
      <c r="B5" s="89"/>
      <c r="C5" s="89"/>
      <c r="D5" s="89"/>
      <c r="E5" s="89"/>
      <c r="F5" s="40"/>
    </row>
    <row r="6" spans="1:10" ht="15" customHeight="1" x14ac:dyDescent="0.15">
      <c r="A6" s="236"/>
      <c r="B6" s="64"/>
      <c r="C6" s="89"/>
      <c r="D6" s="89"/>
      <c r="E6" s="89"/>
      <c r="F6" s="40"/>
    </row>
    <row r="7" spans="1:10" ht="15" customHeight="1" x14ac:dyDescent="0.15">
      <c r="A7" s="236"/>
      <c r="B7" s="89"/>
      <c r="C7" s="89"/>
      <c r="D7" s="89"/>
      <c r="E7" s="89"/>
      <c r="F7" s="40"/>
    </row>
    <row r="8" spans="1:10" ht="15" customHeight="1" x14ac:dyDescent="0.15">
      <c r="A8" s="41" t="s">
        <v>7</v>
      </c>
      <c r="B8" s="42" t="s">
        <v>104</v>
      </c>
      <c r="C8" s="42"/>
      <c r="D8" s="88"/>
      <c r="E8" s="88"/>
      <c r="F8" s="40"/>
      <c r="I8" s="119" t="s">
        <v>3</v>
      </c>
      <c r="J8" s="69" t="s">
        <v>106</v>
      </c>
    </row>
    <row r="9" spans="1:10" ht="15" customHeight="1" x14ac:dyDescent="0.15">
      <c r="A9" s="41" t="s">
        <v>0</v>
      </c>
      <c r="B9" s="42" t="s">
        <v>105</v>
      </c>
      <c r="C9" s="42"/>
      <c r="D9" s="88"/>
      <c r="E9" s="88"/>
      <c r="F9" s="40"/>
      <c r="I9" s="120" t="s">
        <v>17</v>
      </c>
      <c r="J9" s="111">
        <v>14</v>
      </c>
    </row>
    <row r="10" spans="1:10" ht="15" customHeight="1" x14ac:dyDescent="0.15">
      <c r="A10" s="41" t="s">
        <v>9</v>
      </c>
      <c r="B10" s="80">
        <v>43548</v>
      </c>
      <c r="C10" s="90"/>
      <c r="D10" s="43"/>
      <c r="E10" s="43"/>
      <c r="F10" s="40"/>
      <c r="I10" s="121">
        <v>1</v>
      </c>
      <c r="J10" s="112">
        <v>675</v>
      </c>
    </row>
    <row r="11" spans="1:10" ht="15" customHeight="1" x14ac:dyDescent="0.15">
      <c r="A11" s="41" t="s">
        <v>24</v>
      </c>
      <c r="B11" s="42" t="s">
        <v>32</v>
      </c>
      <c r="C11" s="89"/>
      <c r="D11" s="89"/>
      <c r="E11" s="89"/>
      <c r="F11" s="40"/>
      <c r="I11" s="121">
        <f>I10+1</f>
        <v>2</v>
      </c>
      <c r="J11" s="112">
        <f>J10-(J$10-30)/(J$9-1)</f>
        <v>625.38461538461536</v>
      </c>
    </row>
    <row r="12" spans="1:10" ht="15" customHeight="1" x14ac:dyDescent="0.15">
      <c r="A12" s="41" t="s">
        <v>10</v>
      </c>
      <c r="B12" s="88" t="s">
        <v>30</v>
      </c>
      <c r="C12" s="89"/>
      <c r="D12" s="89"/>
      <c r="E12" s="89"/>
      <c r="F12" s="40"/>
      <c r="I12" s="121">
        <f t="shared" ref="I12:I23" si="0">I11+1</f>
        <v>3</v>
      </c>
      <c r="J12" s="112">
        <f t="shared" ref="J12:J23" si="1">J11-(J$10-30)/(J$9-1)</f>
        <v>575.76923076923072</v>
      </c>
    </row>
    <row r="13" spans="1:10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21">
        <f t="shared" si="0"/>
        <v>4</v>
      </c>
      <c r="J13" s="112">
        <f t="shared" si="1"/>
        <v>526.15384615384608</v>
      </c>
    </row>
    <row r="14" spans="1:10" ht="15" customHeight="1" x14ac:dyDescent="0.15">
      <c r="A14" s="88" t="s">
        <v>40</v>
      </c>
      <c r="B14" s="46"/>
      <c r="C14" s="48"/>
      <c r="D14" s="48"/>
      <c r="E14" s="47">
        <v>675</v>
      </c>
      <c r="F14" s="49" t="s">
        <v>16</v>
      </c>
      <c r="I14" s="121">
        <f t="shared" si="0"/>
        <v>5</v>
      </c>
      <c r="J14" s="112">
        <f t="shared" si="1"/>
        <v>476.53846153846143</v>
      </c>
    </row>
    <row r="15" spans="1:10" ht="15" customHeight="1" x14ac:dyDescent="0.15">
      <c r="A15" s="88"/>
      <c r="B15" s="50"/>
      <c r="C15" s="52"/>
      <c r="D15" s="52"/>
      <c r="E15" s="51"/>
      <c r="F15" s="49" t="s">
        <v>17</v>
      </c>
      <c r="I15" s="121">
        <f t="shared" si="0"/>
        <v>6</v>
      </c>
      <c r="J15" s="112">
        <f t="shared" si="1"/>
        <v>426.92307692307679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14</v>
      </c>
      <c r="I16" s="121">
        <f t="shared" si="0"/>
        <v>7</v>
      </c>
      <c r="J16" s="112">
        <f t="shared" si="1"/>
        <v>377.30769230769215</v>
      </c>
    </row>
    <row r="17" spans="1:10" ht="15" customHeight="1" x14ac:dyDescent="0.15">
      <c r="A17" s="77" t="s">
        <v>59</v>
      </c>
      <c r="B17" s="72">
        <v>66.2</v>
      </c>
      <c r="C17" s="72"/>
      <c r="D17" s="72">
        <v>48</v>
      </c>
      <c r="E17" s="167">
        <v>327.69230769230751</v>
      </c>
      <c r="F17" s="73">
        <v>8</v>
      </c>
      <c r="I17" s="121">
        <f t="shared" si="0"/>
        <v>8</v>
      </c>
      <c r="J17" s="112">
        <f>J16-(J$10-30)/(J$9-1)</f>
        <v>327.69230769230751</v>
      </c>
    </row>
    <row r="18" spans="1:10" ht="15" customHeight="1" x14ac:dyDescent="0.15">
      <c r="A18" s="66"/>
      <c r="B18" s="72"/>
      <c r="C18" s="72"/>
      <c r="D18" s="72"/>
      <c r="E18" s="79"/>
      <c r="F18" s="73"/>
      <c r="I18" s="121">
        <f t="shared" si="0"/>
        <v>9</v>
      </c>
      <c r="J18" s="112">
        <f t="shared" si="1"/>
        <v>278.07692307692287</v>
      </c>
    </row>
    <row r="19" spans="1:10" ht="15" customHeight="1" x14ac:dyDescent="0.15">
      <c r="A19" s="66"/>
      <c r="B19" s="72"/>
      <c r="C19" s="72"/>
      <c r="D19" s="72"/>
      <c r="E19" s="79"/>
      <c r="F19" s="73"/>
      <c r="I19" s="121">
        <f t="shared" si="0"/>
        <v>10</v>
      </c>
      <c r="J19" s="112">
        <f t="shared" si="1"/>
        <v>228.46153846153825</v>
      </c>
    </row>
    <row r="20" spans="1:10" ht="15" customHeight="1" x14ac:dyDescent="0.15">
      <c r="A20" s="66"/>
      <c r="B20" s="72"/>
      <c r="C20" s="72"/>
      <c r="D20" s="72"/>
      <c r="E20" s="79"/>
      <c r="F20" s="73"/>
      <c r="I20" s="121">
        <f t="shared" si="0"/>
        <v>11</v>
      </c>
      <c r="J20" s="112">
        <f t="shared" si="1"/>
        <v>178.84615384615364</v>
      </c>
    </row>
    <row r="21" spans="1:10" ht="15" customHeight="1" x14ac:dyDescent="0.15">
      <c r="A21" s="66"/>
      <c r="B21" s="72"/>
      <c r="C21" s="72"/>
      <c r="D21" s="72"/>
      <c r="E21" s="79"/>
      <c r="F21" s="73"/>
      <c r="I21" s="121">
        <f t="shared" si="0"/>
        <v>12</v>
      </c>
      <c r="J21" s="112">
        <f t="shared" si="1"/>
        <v>129.23076923076903</v>
      </c>
    </row>
    <row r="22" spans="1:10" ht="15" customHeight="1" x14ac:dyDescent="0.15">
      <c r="A22" s="66"/>
      <c r="B22" s="72"/>
      <c r="C22" s="72"/>
      <c r="D22" s="72"/>
      <c r="E22" s="79"/>
      <c r="F22" s="73"/>
      <c r="I22" s="121">
        <f t="shared" si="0"/>
        <v>13</v>
      </c>
      <c r="J22" s="112">
        <f t="shared" si="1"/>
        <v>79.615384615384414</v>
      </c>
    </row>
    <row r="23" spans="1:10" ht="15" customHeight="1" x14ac:dyDescent="0.15">
      <c r="A23" s="66"/>
      <c r="B23" s="72"/>
      <c r="C23" s="72"/>
      <c r="D23" s="72"/>
      <c r="E23" s="79"/>
      <c r="F23" s="73"/>
      <c r="I23" s="121">
        <f t="shared" si="0"/>
        <v>14</v>
      </c>
      <c r="J23" s="112">
        <f t="shared" si="1"/>
        <v>29.999999999999801</v>
      </c>
    </row>
    <row r="24" spans="1:10" ht="15" customHeight="1" x14ac:dyDescent="0.15">
      <c r="A24" s="66"/>
      <c r="B24" s="72"/>
      <c r="C24" s="72"/>
      <c r="D24" s="72"/>
      <c r="E24" s="79"/>
      <c r="F24" s="73"/>
    </row>
    <row r="25" spans="1:10" ht="15" customHeight="1" x14ac:dyDescent="0.15">
      <c r="A25" s="66"/>
      <c r="B25" s="72"/>
      <c r="C25" s="72"/>
      <c r="D25" s="72"/>
      <c r="E25" s="79"/>
      <c r="F25" s="73"/>
    </row>
    <row r="26" spans="1:10" ht="15" customHeight="1" x14ac:dyDescent="0.15">
      <c r="A26" s="66"/>
      <c r="B26" s="72"/>
      <c r="C26" s="72"/>
      <c r="D26" s="72"/>
      <c r="E26" s="79"/>
      <c r="F26" s="73"/>
    </row>
    <row r="27" spans="1:10" ht="15" customHeight="1" x14ac:dyDescent="0.15">
      <c r="A27" s="66"/>
      <c r="B27" s="72"/>
      <c r="C27" s="72"/>
      <c r="D27" s="72"/>
      <c r="E27" s="79"/>
      <c r="F27" s="73"/>
    </row>
    <row r="28" spans="1:10" ht="15" customHeight="1" x14ac:dyDescent="0.15">
      <c r="A28" s="66"/>
      <c r="B28" s="72"/>
      <c r="C28" s="72"/>
      <c r="D28" s="72"/>
      <c r="E28" s="79"/>
      <c r="F28" s="73"/>
    </row>
    <row r="29" spans="1:10" ht="15" customHeight="1" x14ac:dyDescent="0.15">
      <c r="A29" s="66"/>
      <c r="B29" s="72"/>
      <c r="C29" s="72"/>
      <c r="D29" s="72"/>
      <c r="E29" s="79"/>
      <c r="F29" s="73"/>
    </row>
    <row r="30" spans="1:10" ht="15" customHeight="1" x14ac:dyDescent="0.15">
      <c r="A30" s="66"/>
      <c r="B30" s="72"/>
      <c r="C30" s="72"/>
      <c r="D30" s="72"/>
      <c r="E30" s="79"/>
      <c r="F30" s="73"/>
    </row>
    <row r="31" spans="1:10" ht="15" customHeight="1" x14ac:dyDescent="0.15">
      <c r="A31" s="66"/>
      <c r="B31" s="72"/>
      <c r="C31" s="72"/>
      <c r="D31" s="72"/>
      <c r="E31" s="79"/>
      <c r="F31" s="73"/>
    </row>
    <row r="32" spans="1:10" ht="15" customHeight="1" x14ac:dyDescent="0.15">
      <c r="A32" s="66"/>
      <c r="B32" s="72"/>
      <c r="C32" s="72"/>
      <c r="D32" s="72"/>
      <c r="E32" s="79"/>
      <c r="F32" s="73"/>
    </row>
    <row r="33" spans="1:6" ht="15" customHeight="1" x14ac:dyDescent="0.15">
      <c r="A33" s="66"/>
      <c r="B33" s="72"/>
      <c r="C33" s="72"/>
      <c r="D33" s="72"/>
      <c r="E33" s="79"/>
      <c r="F33" s="73"/>
    </row>
    <row r="34" spans="1:6" x14ac:dyDescent="0.15">
      <c r="A34" s="66"/>
      <c r="B34" s="72"/>
      <c r="C34" s="72"/>
      <c r="D34" s="72"/>
      <c r="E34" s="79"/>
      <c r="F34" s="73"/>
    </row>
    <row r="35" spans="1:6" x14ac:dyDescent="0.15">
      <c r="A35" s="66"/>
      <c r="B35" s="72"/>
      <c r="C35" s="72"/>
      <c r="D35" s="72"/>
      <c r="E35" s="79"/>
      <c r="F35" s="73"/>
    </row>
    <row r="36" spans="1:6" x14ac:dyDescent="0.15">
      <c r="A36" s="66"/>
      <c r="B36" s="72"/>
      <c r="C36" s="72"/>
      <c r="D36" s="72"/>
      <c r="E36" s="79"/>
      <c r="F36" s="73"/>
    </row>
    <row r="37" spans="1:6" x14ac:dyDescent="0.15">
      <c r="A37" s="66"/>
      <c r="B37" s="72"/>
      <c r="C37" s="72"/>
      <c r="D37" s="72"/>
      <c r="E37" s="79"/>
      <c r="F37" s="73"/>
    </row>
    <row r="38" spans="1:6" x14ac:dyDescent="0.15">
      <c r="A38" s="66"/>
      <c r="B38" s="72"/>
      <c r="C38" s="72"/>
      <c r="D38" s="72"/>
      <c r="E38" s="79"/>
      <c r="F38" s="73"/>
    </row>
    <row r="39" spans="1:6" x14ac:dyDescent="0.15">
      <c r="A39" s="66"/>
      <c r="B39" s="72"/>
      <c r="C39" s="72"/>
      <c r="D39" s="72"/>
      <c r="E39" s="79"/>
      <c r="F39" s="73"/>
    </row>
    <row r="40" spans="1:6" ht="15" customHeight="1" x14ac:dyDescent="0.15">
      <c r="A40" s="66"/>
      <c r="B40" s="72"/>
      <c r="C40" s="72"/>
      <c r="D40" s="72"/>
      <c r="E40" s="79"/>
      <c r="F40" s="73"/>
    </row>
    <row r="41" spans="1:6" ht="15" customHeight="1" x14ac:dyDescent="0.15">
      <c r="A41" s="66"/>
      <c r="B41" s="72"/>
      <c r="C41" s="72"/>
      <c r="D41" s="72"/>
      <c r="E41" s="79"/>
      <c r="F41" s="73"/>
    </row>
    <row r="42" spans="1:6" ht="15" customHeight="1" x14ac:dyDescent="0.15">
      <c r="A42" s="66"/>
      <c r="B42" s="72"/>
      <c r="C42" s="72"/>
      <c r="D42" s="72"/>
      <c r="E42" s="79"/>
      <c r="F42" s="73"/>
    </row>
    <row r="43" spans="1:6" ht="15" customHeight="1" x14ac:dyDescent="0.15">
      <c r="A43" s="66"/>
      <c r="B43" s="72"/>
      <c r="C43" s="72"/>
      <c r="D43" s="72"/>
      <c r="E43" s="79"/>
      <c r="F43" s="73"/>
    </row>
    <row r="44" spans="1:6" ht="15" customHeight="1" x14ac:dyDescent="0.15">
      <c r="A44" s="66"/>
      <c r="B44" s="72"/>
      <c r="C44" s="72"/>
      <c r="D44" s="72"/>
      <c r="E44" s="79"/>
      <c r="F44" s="73"/>
    </row>
    <row r="45" spans="1:6" ht="15" customHeight="1" x14ac:dyDescent="0.15">
      <c r="A45" s="66"/>
      <c r="B45" s="72"/>
      <c r="C45" s="72"/>
      <c r="D45" s="72"/>
      <c r="E45" s="79"/>
      <c r="F45" s="73"/>
    </row>
    <row r="46" spans="1:6" ht="15" customHeight="1" x14ac:dyDescent="0.15">
      <c r="A46" s="66"/>
      <c r="B46" s="72"/>
      <c r="C46" s="72"/>
      <c r="D46" s="72"/>
      <c r="E46" s="79"/>
      <c r="F46" s="73"/>
    </row>
    <row r="47" spans="1:6" ht="15" customHeight="1" x14ac:dyDescent="0.15">
      <c r="A47" s="66"/>
      <c r="B47" s="72"/>
      <c r="C47" s="72"/>
      <c r="D47" s="72"/>
      <c r="E47" s="79"/>
      <c r="F47" s="73"/>
    </row>
    <row r="48" spans="1:6" ht="15" customHeight="1" x14ac:dyDescent="0.15">
      <c r="A48" s="66"/>
      <c r="B48" s="72"/>
      <c r="C48" s="72"/>
      <c r="D48" s="72"/>
      <c r="E48" s="79"/>
      <c r="F48" s="73"/>
    </row>
    <row r="49" spans="1:6" ht="15" customHeight="1" x14ac:dyDescent="0.15">
      <c r="A49" s="66"/>
      <c r="B49" s="72"/>
      <c r="C49" s="72"/>
      <c r="D49" s="72"/>
      <c r="E49" s="79"/>
      <c r="F49" s="73"/>
    </row>
    <row r="50" spans="1:6" ht="15" customHeight="1" x14ac:dyDescent="0.15">
      <c r="A50" s="66"/>
      <c r="B50" s="72"/>
      <c r="C50" s="72"/>
      <c r="D50" s="72"/>
      <c r="E50" s="79"/>
      <c r="F50" s="73"/>
    </row>
    <row r="51" spans="1:6" ht="15" customHeight="1" x14ac:dyDescent="0.15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14" priority="3"/>
  </conditionalFormatting>
  <conditionalFormatting sqref="A22">
    <cfRule type="duplicateValues" dxfId="13" priority="1"/>
    <cfRule type="duplicateValues" dxfId="12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FF7D-36A6-284C-9665-9B9CA2303559}">
  <dimension ref="A1:J70"/>
  <sheetViews>
    <sheetView topLeftCell="A5" workbookViewId="0">
      <selection activeCell="J12" sqref="J1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108</v>
      </c>
      <c r="C8" s="95"/>
      <c r="D8" s="102"/>
      <c r="E8" s="102"/>
      <c r="F8" s="40"/>
      <c r="H8" s="115"/>
      <c r="I8" s="119" t="s">
        <v>3</v>
      </c>
      <c r="J8" s="69" t="s">
        <v>112</v>
      </c>
    </row>
    <row r="9" spans="1:10" ht="15" customHeight="1" x14ac:dyDescent="0.15">
      <c r="A9" s="94" t="s">
        <v>0</v>
      </c>
      <c r="B9" s="95" t="s">
        <v>109</v>
      </c>
      <c r="C9" s="95"/>
      <c r="D9" s="102"/>
      <c r="E9" s="102"/>
      <c r="F9" s="40"/>
      <c r="H9" s="115"/>
      <c r="I9" s="120" t="s">
        <v>17</v>
      </c>
      <c r="J9" s="111">
        <v>30</v>
      </c>
    </row>
    <row r="10" spans="1:10" ht="15" customHeight="1" x14ac:dyDescent="0.15">
      <c r="A10" s="94" t="s">
        <v>9</v>
      </c>
      <c r="B10" s="96">
        <v>43554</v>
      </c>
      <c r="C10" s="97"/>
      <c r="D10" s="98"/>
      <c r="E10" s="98"/>
      <c r="F10" s="40"/>
      <c r="H10" s="115"/>
      <c r="I10" s="121">
        <v>1</v>
      </c>
      <c r="J10" s="112">
        <v>405</v>
      </c>
    </row>
    <row r="11" spans="1:10" ht="15" customHeight="1" x14ac:dyDescent="0.15">
      <c r="A11" s="94" t="s">
        <v>24</v>
      </c>
      <c r="B11" s="95" t="s">
        <v>110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392.06896551724139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38" si="0">I11+1</f>
        <v>3</v>
      </c>
      <c r="J12" s="112">
        <f t="shared" ref="J12:J38" si="1">J11-(J$10-30)/(J$9-1)</f>
        <v>379.13793103448279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12">
        <f t="shared" si="1"/>
        <v>366.20689655172418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>
        <f t="shared" si="0"/>
        <v>5</v>
      </c>
      <c r="J14" s="112">
        <f t="shared" si="1"/>
        <v>353.27586206896558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f t="shared" si="0"/>
        <v>6</v>
      </c>
      <c r="J15" s="112">
        <f t="shared" si="1"/>
        <v>340.34482758620697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30</v>
      </c>
      <c r="G16" s="99"/>
      <c r="H16" s="115"/>
      <c r="I16" s="121">
        <f t="shared" si="0"/>
        <v>7</v>
      </c>
      <c r="J16" s="112">
        <f t="shared" si="1"/>
        <v>327.41379310344837</v>
      </c>
    </row>
    <row r="17" spans="1:10" x14ac:dyDescent="0.15">
      <c r="A17" s="77" t="s">
        <v>82</v>
      </c>
      <c r="B17" s="63">
        <v>22.2</v>
      </c>
      <c r="C17" s="63"/>
      <c r="D17" s="63"/>
      <c r="E17" s="113">
        <v>94.655172413793153</v>
      </c>
      <c r="F17" s="81">
        <v>25</v>
      </c>
      <c r="G17" s="99"/>
      <c r="H17" s="115"/>
      <c r="I17" s="121">
        <f t="shared" si="0"/>
        <v>8</v>
      </c>
      <c r="J17" s="112">
        <f t="shared" si="1"/>
        <v>314.48275862068976</v>
      </c>
    </row>
    <row r="18" spans="1:10" x14ac:dyDescent="0.15">
      <c r="A18" s="77"/>
      <c r="B18" s="63"/>
      <c r="C18" s="63"/>
      <c r="D18" s="63"/>
      <c r="E18" s="113"/>
      <c r="F18" s="81"/>
      <c r="G18" s="99"/>
      <c r="H18" s="115"/>
      <c r="I18" s="121">
        <f t="shared" si="0"/>
        <v>9</v>
      </c>
      <c r="J18" s="112">
        <f t="shared" si="1"/>
        <v>301.55172413793116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f t="shared" si="0"/>
        <v>10</v>
      </c>
      <c r="J19" s="112">
        <f t="shared" si="1"/>
        <v>288.62068965517255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f t="shared" si="0"/>
        <v>11</v>
      </c>
      <c r="J20" s="112">
        <f t="shared" si="1"/>
        <v>275.68965517241395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f t="shared" si="0"/>
        <v>12</v>
      </c>
      <c r="J21" s="112">
        <f t="shared" si="1"/>
        <v>262.75862068965534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f t="shared" si="0"/>
        <v>13</v>
      </c>
      <c r="J22" s="112">
        <f t="shared" si="1"/>
        <v>249.82758620689671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>
        <f t="shared" si="0"/>
        <v>14</v>
      </c>
      <c r="J23" s="112">
        <f t="shared" si="1"/>
        <v>236.89655172413808</v>
      </c>
    </row>
    <row r="24" spans="1:10" x14ac:dyDescent="0.15">
      <c r="A24" s="77"/>
      <c r="B24" s="63"/>
      <c r="C24" s="63"/>
      <c r="D24" s="63"/>
      <c r="E24" s="113"/>
      <c r="F24" s="81"/>
      <c r="G24" s="100"/>
      <c r="I24" s="121">
        <f t="shared" si="0"/>
        <v>15</v>
      </c>
      <c r="J24" s="112">
        <f t="shared" si="1"/>
        <v>223.96551724137944</v>
      </c>
    </row>
    <row r="25" spans="1:10" x14ac:dyDescent="0.15">
      <c r="A25" s="77"/>
      <c r="B25" s="63"/>
      <c r="C25" s="63"/>
      <c r="D25" s="63"/>
      <c r="E25" s="113"/>
      <c r="F25" s="81"/>
      <c r="G25" s="100"/>
      <c r="I25" s="121">
        <f t="shared" si="0"/>
        <v>16</v>
      </c>
      <c r="J25" s="112">
        <f t="shared" si="1"/>
        <v>211.03448275862081</v>
      </c>
    </row>
    <row r="26" spans="1:10" x14ac:dyDescent="0.15">
      <c r="A26" s="77"/>
      <c r="B26" s="63"/>
      <c r="C26" s="63"/>
      <c r="D26" s="63"/>
      <c r="E26" s="113"/>
      <c r="F26" s="81"/>
      <c r="G26" s="100"/>
      <c r="I26" s="121">
        <f t="shared" si="0"/>
        <v>17</v>
      </c>
      <c r="J26" s="112">
        <f t="shared" si="1"/>
        <v>198.10344827586218</v>
      </c>
    </row>
    <row r="27" spans="1:10" x14ac:dyDescent="0.15">
      <c r="A27" s="77"/>
      <c r="B27" s="63"/>
      <c r="C27" s="63"/>
      <c r="D27" s="63"/>
      <c r="E27" s="113"/>
      <c r="F27" s="81"/>
      <c r="G27" s="100"/>
      <c r="I27" s="121">
        <f t="shared" si="0"/>
        <v>18</v>
      </c>
      <c r="J27" s="112">
        <f t="shared" si="1"/>
        <v>185.17241379310354</v>
      </c>
    </row>
    <row r="28" spans="1:10" x14ac:dyDescent="0.15">
      <c r="A28" s="77"/>
      <c r="B28" s="63"/>
      <c r="C28" s="63"/>
      <c r="D28" s="63"/>
      <c r="E28" s="113"/>
      <c r="F28" s="81"/>
      <c r="G28" s="100"/>
      <c r="I28" s="121">
        <f t="shared" si="0"/>
        <v>19</v>
      </c>
      <c r="J28" s="112">
        <f t="shared" si="1"/>
        <v>172.24137931034491</v>
      </c>
    </row>
    <row r="29" spans="1:10" x14ac:dyDescent="0.15">
      <c r="G29" s="99"/>
      <c r="I29" s="121">
        <f t="shared" si="0"/>
        <v>20</v>
      </c>
      <c r="J29" s="112">
        <f t="shared" si="1"/>
        <v>159.31034482758628</v>
      </c>
    </row>
    <row r="30" spans="1:10" x14ac:dyDescent="0.15">
      <c r="G30" s="99"/>
      <c r="I30" s="121">
        <f t="shared" si="0"/>
        <v>21</v>
      </c>
      <c r="J30" s="112">
        <f t="shared" si="1"/>
        <v>146.37931034482764</v>
      </c>
    </row>
    <row r="31" spans="1:10" x14ac:dyDescent="0.15">
      <c r="G31" s="99"/>
      <c r="I31" s="121">
        <f t="shared" si="0"/>
        <v>22</v>
      </c>
      <c r="J31" s="112">
        <f t="shared" si="1"/>
        <v>133.44827586206901</v>
      </c>
    </row>
    <row r="32" spans="1:10" x14ac:dyDescent="0.15">
      <c r="G32" s="99"/>
      <c r="I32" s="121">
        <f t="shared" si="0"/>
        <v>23</v>
      </c>
      <c r="J32" s="112">
        <f t="shared" si="1"/>
        <v>120.51724137931039</v>
      </c>
    </row>
    <row r="33" spans="9:10" x14ac:dyDescent="0.15">
      <c r="I33" s="121">
        <f t="shared" si="0"/>
        <v>24</v>
      </c>
      <c r="J33" s="112">
        <f t="shared" si="1"/>
        <v>107.58620689655177</v>
      </c>
    </row>
    <row r="34" spans="9:10" x14ac:dyDescent="0.15">
      <c r="I34" s="121">
        <f t="shared" si="0"/>
        <v>25</v>
      </c>
      <c r="J34" s="112">
        <f>J33-(J$10-30)/(J$9-1)</f>
        <v>94.655172413793153</v>
      </c>
    </row>
    <row r="35" spans="9:10" x14ac:dyDescent="0.15">
      <c r="I35" s="121">
        <f t="shared" si="0"/>
        <v>26</v>
      </c>
      <c r="J35" s="112">
        <f t="shared" si="1"/>
        <v>81.724137931034534</v>
      </c>
    </row>
    <row r="36" spans="9:10" x14ac:dyDescent="0.15">
      <c r="I36" s="121">
        <f t="shared" si="0"/>
        <v>27</v>
      </c>
      <c r="J36" s="112">
        <f t="shared" si="1"/>
        <v>68.793103448275915</v>
      </c>
    </row>
    <row r="37" spans="9:10" x14ac:dyDescent="0.15">
      <c r="I37" s="121">
        <f t="shared" si="0"/>
        <v>28</v>
      </c>
      <c r="J37" s="112">
        <f t="shared" si="1"/>
        <v>55.862068965517295</v>
      </c>
    </row>
    <row r="38" spans="9:10" x14ac:dyDescent="0.15">
      <c r="I38" s="121">
        <f t="shared" si="0"/>
        <v>29</v>
      </c>
      <c r="J38" s="112">
        <f t="shared" si="1"/>
        <v>42.931034482758676</v>
      </c>
    </row>
    <row r="39" spans="9:10" x14ac:dyDescent="0.15">
      <c r="I39" s="121">
        <f t="shared" ref="I39" si="2">I38+1</f>
        <v>30</v>
      </c>
      <c r="J39" s="112">
        <f t="shared" ref="J39" si="3">J38-(J$10-30)/(J$9-1)</f>
        <v>30.000000000000057</v>
      </c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conditionalFormatting sqref="A17">
    <cfRule type="duplicateValues" dxfId="11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A87AE-24C0-5544-A33D-9DB35E05FB83}">
  <dimension ref="A1:J70"/>
  <sheetViews>
    <sheetView workbookViewId="0">
      <selection activeCell="J9" sqref="J9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108</v>
      </c>
      <c r="C8" s="95"/>
      <c r="D8" s="102"/>
      <c r="E8" s="102"/>
      <c r="F8" s="40"/>
      <c r="H8" s="115"/>
      <c r="I8" s="119" t="s">
        <v>3</v>
      </c>
      <c r="J8" s="69" t="s">
        <v>112</v>
      </c>
    </row>
    <row r="9" spans="1:10" ht="15" customHeight="1" x14ac:dyDescent="0.15">
      <c r="A9" s="94" t="s">
        <v>0</v>
      </c>
      <c r="B9" s="95" t="s">
        <v>109</v>
      </c>
      <c r="C9" s="95"/>
      <c r="D9" s="102"/>
      <c r="E9" s="102"/>
      <c r="F9" s="40"/>
      <c r="H9" s="115"/>
      <c r="I9" s="120" t="s">
        <v>17</v>
      </c>
      <c r="J9" s="111">
        <v>29</v>
      </c>
    </row>
    <row r="10" spans="1:10" ht="15" customHeight="1" x14ac:dyDescent="0.15">
      <c r="A10" s="94" t="s">
        <v>9</v>
      </c>
      <c r="B10" s="96">
        <v>43555</v>
      </c>
      <c r="C10" s="97"/>
      <c r="D10" s="98"/>
      <c r="E10" s="98"/>
      <c r="F10" s="40"/>
      <c r="H10" s="115"/>
      <c r="I10" s="121">
        <v>1</v>
      </c>
      <c r="J10" s="112">
        <v>405</v>
      </c>
    </row>
    <row r="11" spans="1:10" ht="15" customHeight="1" x14ac:dyDescent="0.15">
      <c r="A11" s="94" t="s">
        <v>24</v>
      </c>
      <c r="B11" s="95" t="s">
        <v>32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391.60714285714283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38" si="0">I11+1</f>
        <v>3</v>
      </c>
      <c r="J12" s="112">
        <f t="shared" ref="J12:J38" si="1">J11-(J$10-30)/(J$9-1)</f>
        <v>378.21428571428567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12">
        <f t="shared" si="1"/>
        <v>364.8214285714285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>
        <f t="shared" si="0"/>
        <v>5</v>
      </c>
      <c r="J14" s="112">
        <f t="shared" si="1"/>
        <v>351.42857142857133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f t="shared" si="0"/>
        <v>6</v>
      </c>
      <c r="J15" s="112">
        <f t="shared" si="1"/>
        <v>338.03571428571416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29</v>
      </c>
      <c r="G16" s="99"/>
      <c r="H16" s="115"/>
      <c r="I16" s="121">
        <f t="shared" si="0"/>
        <v>7</v>
      </c>
      <c r="J16" s="112">
        <f t="shared" si="1"/>
        <v>324.642857142857</v>
      </c>
    </row>
    <row r="17" spans="1:10" x14ac:dyDescent="0.15">
      <c r="A17" s="77" t="s">
        <v>82</v>
      </c>
      <c r="B17" s="63"/>
      <c r="C17" s="63"/>
      <c r="D17" s="63"/>
      <c r="E17" s="113">
        <v>163.92857142857119</v>
      </c>
      <c r="F17" s="81">
        <v>19</v>
      </c>
      <c r="G17" s="99"/>
      <c r="H17" s="115"/>
      <c r="I17" s="121">
        <f t="shared" si="0"/>
        <v>8</v>
      </c>
      <c r="J17" s="112">
        <f t="shared" si="1"/>
        <v>311.24999999999983</v>
      </c>
    </row>
    <row r="18" spans="1:10" x14ac:dyDescent="0.15">
      <c r="A18" s="77"/>
      <c r="B18" s="63"/>
      <c r="C18" s="63"/>
      <c r="D18" s="63"/>
      <c r="E18" s="113"/>
      <c r="F18" s="81"/>
      <c r="G18" s="99"/>
      <c r="H18" s="115"/>
      <c r="I18" s="121">
        <f t="shared" si="0"/>
        <v>9</v>
      </c>
      <c r="J18" s="112">
        <f t="shared" si="1"/>
        <v>297.85714285714266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f t="shared" si="0"/>
        <v>10</v>
      </c>
      <c r="J19" s="112">
        <f t="shared" si="1"/>
        <v>284.4642857142855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f t="shared" si="0"/>
        <v>11</v>
      </c>
      <c r="J20" s="112">
        <f t="shared" si="1"/>
        <v>271.07142857142833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f t="shared" si="0"/>
        <v>12</v>
      </c>
      <c r="J21" s="112">
        <f t="shared" si="1"/>
        <v>257.67857142857116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f t="shared" si="0"/>
        <v>13</v>
      </c>
      <c r="J22" s="112">
        <f t="shared" si="1"/>
        <v>244.28571428571402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>
        <f t="shared" si="0"/>
        <v>14</v>
      </c>
      <c r="J23" s="112">
        <f t="shared" si="1"/>
        <v>230.89285714285688</v>
      </c>
    </row>
    <row r="24" spans="1:10" x14ac:dyDescent="0.15">
      <c r="A24" s="77"/>
      <c r="B24" s="63"/>
      <c r="C24" s="63"/>
      <c r="D24" s="63"/>
      <c r="E24" s="113"/>
      <c r="F24" s="81"/>
      <c r="G24" s="100"/>
      <c r="I24" s="121">
        <f t="shared" si="0"/>
        <v>15</v>
      </c>
      <c r="J24" s="112">
        <f t="shared" si="1"/>
        <v>217.49999999999974</v>
      </c>
    </row>
    <row r="25" spans="1:10" x14ac:dyDescent="0.15">
      <c r="A25" s="77"/>
      <c r="B25" s="63"/>
      <c r="C25" s="63"/>
      <c r="D25" s="63"/>
      <c r="E25" s="113"/>
      <c r="F25" s="81"/>
      <c r="G25" s="100"/>
      <c r="I25" s="121">
        <f t="shared" si="0"/>
        <v>16</v>
      </c>
      <c r="J25" s="112">
        <f t="shared" si="1"/>
        <v>204.10714285714261</v>
      </c>
    </row>
    <row r="26" spans="1:10" x14ac:dyDescent="0.15">
      <c r="A26" s="77"/>
      <c r="B26" s="63"/>
      <c r="C26" s="63"/>
      <c r="D26" s="63"/>
      <c r="E26" s="113"/>
      <c r="F26" s="81"/>
      <c r="G26" s="100"/>
      <c r="I26" s="121">
        <f t="shared" si="0"/>
        <v>17</v>
      </c>
      <c r="J26" s="112">
        <f t="shared" si="1"/>
        <v>190.71428571428547</v>
      </c>
    </row>
    <row r="27" spans="1:10" x14ac:dyDescent="0.15">
      <c r="A27" s="77"/>
      <c r="B27" s="63"/>
      <c r="C27" s="63"/>
      <c r="D27" s="63"/>
      <c r="E27" s="113"/>
      <c r="F27" s="81"/>
      <c r="G27" s="100"/>
      <c r="I27" s="121">
        <f t="shared" si="0"/>
        <v>18</v>
      </c>
      <c r="J27" s="112">
        <f t="shared" si="1"/>
        <v>177.32142857142833</v>
      </c>
    </row>
    <row r="28" spans="1:10" x14ac:dyDescent="0.15">
      <c r="A28" s="77"/>
      <c r="B28" s="63"/>
      <c r="C28" s="63"/>
      <c r="D28" s="63"/>
      <c r="E28" s="113"/>
      <c r="F28" s="81"/>
      <c r="G28" s="100"/>
      <c r="I28" s="121">
        <f t="shared" si="0"/>
        <v>19</v>
      </c>
      <c r="J28" s="112">
        <f t="shared" si="1"/>
        <v>163.92857142857119</v>
      </c>
    </row>
    <row r="29" spans="1:10" x14ac:dyDescent="0.15">
      <c r="G29" s="99"/>
      <c r="I29" s="121">
        <f t="shared" si="0"/>
        <v>20</v>
      </c>
      <c r="J29" s="112">
        <f t="shared" si="1"/>
        <v>150.53571428571405</v>
      </c>
    </row>
    <row r="30" spans="1:10" x14ac:dyDescent="0.15">
      <c r="G30" s="99"/>
      <c r="I30" s="121">
        <f t="shared" si="0"/>
        <v>21</v>
      </c>
      <c r="J30" s="112">
        <f t="shared" si="1"/>
        <v>137.14285714285691</v>
      </c>
    </row>
    <row r="31" spans="1:10" x14ac:dyDescent="0.15">
      <c r="G31" s="99"/>
      <c r="I31" s="121">
        <f t="shared" si="0"/>
        <v>22</v>
      </c>
      <c r="J31" s="112">
        <f t="shared" si="1"/>
        <v>123.74999999999977</v>
      </c>
    </row>
    <row r="32" spans="1:10" x14ac:dyDescent="0.15">
      <c r="G32" s="99"/>
      <c r="I32" s="121">
        <f t="shared" si="0"/>
        <v>23</v>
      </c>
      <c r="J32" s="112">
        <f t="shared" si="1"/>
        <v>110.35714285714263</v>
      </c>
    </row>
    <row r="33" spans="9:10" x14ac:dyDescent="0.15">
      <c r="I33" s="121">
        <f t="shared" si="0"/>
        <v>24</v>
      </c>
      <c r="J33" s="112">
        <f t="shared" si="1"/>
        <v>96.964285714285495</v>
      </c>
    </row>
    <row r="34" spans="9:10" x14ac:dyDescent="0.15">
      <c r="I34" s="121">
        <f t="shared" si="0"/>
        <v>25</v>
      </c>
      <c r="J34" s="112">
        <f t="shared" si="1"/>
        <v>83.571428571428356</v>
      </c>
    </row>
    <row r="35" spans="9:10" x14ac:dyDescent="0.15">
      <c r="I35" s="121">
        <f t="shared" si="0"/>
        <v>26</v>
      </c>
      <c r="J35" s="112">
        <f t="shared" si="1"/>
        <v>70.178571428571217</v>
      </c>
    </row>
    <row r="36" spans="9:10" x14ac:dyDescent="0.15">
      <c r="I36" s="121">
        <f t="shared" si="0"/>
        <v>27</v>
      </c>
      <c r="J36" s="112">
        <f t="shared" si="1"/>
        <v>56.785714285714079</v>
      </c>
    </row>
    <row r="37" spans="9:10" x14ac:dyDescent="0.15">
      <c r="I37" s="121">
        <f t="shared" si="0"/>
        <v>28</v>
      </c>
      <c r="J37" s="112">
        <f t="shared" si="1"/>
        <v>43.39285714285694</v>
      </c>
    </row>
    <row r="38" spans="9:10" x14ac:dyDescent="0.15">
      <c r="I38" s="121">
        <f t="shared" si="0"/>
        <v>29</v>
      </c>
      <c r="J38" s="112">
        <f t="shared" si="1"/>
        <v>29.999999999999797</v>
      </c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conditionalFormatting sqref="A17">
    <cfRule type="duplicateValues" dxfId="10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D4EC-621A-1242-BA34-FDD4A0E68748}">
  <dimension ref="A1:J70"/>
  <sheetViews>
    <sheetView workbookViewId="0">
      <selection activeCell="F18" sqref="F18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108</v>
      </c>
      <c r="C8" s="95"/>
      <c r="D8" s="102"/>
      <c r="E8" s="102"/>
      <c r="F8" s="40"/>
      <c r="H8" s="115"/>
      <c r="I8" s="119" t="s">
        <v>3</v>
      </c>
      <c r="J8" s="69" t="s">
        <v>111</v>
      </c>
    </row>
    <row r="9" spans="1:10" ht="15" customHeight="1" x14ac:dyDescent="0.15">
      <c r="A9" s="94" t="s">
        <v>0</v>
      </c>
      <c r="B9" s="95" t="s">
        <v>109</v>
      </c>
      <c r="C9" s="95"/>
      <c r="D9" s="102"/>
      <c r="E9" s="102"/>
      <c r="F9" s="40"/>
      <c r="H9" s="115"/>
      <c r="I9" s="120" t="s">
        <v>17</v>
      </c>
      <c r="J9" s="111">
        <v>27</v>
      </c>
    </row>
    <row r="10" spans="1:10" ht="15" customHeight="1" x14ac:dyDescent="0.15">
      <c r="A10" s="94" t="s">
        <v>9</v>
      </c>
      <c r="B10" s="96">
        <v>43556</v>
      </c>
      <c r="C10" s="97"/>
      <c r="D10" s="98"/>
      <c r="E10" s="98"/>
      <c r="F10" s="40"/>
      <c r="H10" s="115"/>
      <c r="I10" s="121">
        <v>1</v>
      </c>
      <c r="J10" s="112">
        <v>405</v>
      </c>
    </row>
    <row r="11" spans="1:10" ht="15" customHeight="1" x14ac:dyDescent="0.15">
      <c r="A11" s="94" t="s">
        <v>24</v>
      </c>
      <c r="B11" s="95" t="s">
        <v>31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390.57692307692309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36" si="0">I11+1</f>
        <v>3</v>
      </c>
      <c r="J12" s="112">
        <f t="shared" ref="J12:J36" si="1">J11-(J$10-30)/(J$9-1)</f>
        <v>376.15384615384619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12">
        <f t="shared" si="1"/>
        <v>361.73076923076928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>
        <f t="shared" si="0"/>
        <v>5</v>
      </c>
      <c r="J14" s="112">
        <f t="shared" si="1"/>
        <v>347.30769230769238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f t="shared" si="0"/>
        <v>6</v>
      </c>
      <c r="J15" s="112">
        <f t="shared" si="1"/>
        <v>332.88461538461547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27</v>
      </c>
      <c r="G16" s="99"/>
      <c r="H16" s="115"/>
      <c r="I16" s="121">
        <f t="shared" si="0"/>
        <v>7</v>
      </c>
      <c r="J16" s="112">
        <f t="shared" si="1"/>
        <v>318.46153846153857</v>
      </c>
    </row>
    <row r="17" spans="1:10" x14ac:dyDescent="0.15">
      <c r="A17" s="77" t="s">
        <v>82</v>
      </c>
      <c r="B17" s="63" t="s">
        <v>115</v>
      </c>
      <c r="C17" s="63"/>
      <c r="D17" s="63"/>
      <c r="E17" s="113"/>
      <c r="F17" s="81" t="s">
        <v>116</v>
      </c>
      <c r="G17" s="99"/>
      <c r="H17" s="115"/>
      <c r="I17" s="121">
        <f t="shared" si="0"/>
        <v>8</v>
      </c>
      <c r="J17" s="112">
        <f t="shared" si="1"/>
        <v>304.03846153846166</v>
      </c>
    </row>
    <row r="18" spans="1:10" x14ac:dyDescent="0.15">
      <c r="A18" s="77"/>
      <c r="B18" s="63"/>
      <c r="C18" s="63"/>
      <c r="D18" s="63"/>
      <c r="E18" s="113"/>
      <c r="F18" s="81"/>
      <c r="G18" s="99"/>
      <c r="H18" s="115"/>
      <c r="I18" s="121">
        <f t="shared" si="0"/>
        <v>9</v>
      </c>
      <c r="J18" s="112">
        <f t="shared" si="1"/>
        <v>289.61538461538476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f t="shared" si="0"/>
        <v>10</v>
      </c>
      <c r="J19" s="112">
        <f t="shared" si="1"/>
        <v>275.19230769230785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f t="shared" si="0"/>
        <v>11</v>
      </c>
      <c r="J20" s="112">
        <f t="shared" si="1"/>
        <v>260.76923076923094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f t="shared" si="0"/>
        <v>12</v>
      </c>
      <c r="J21" s="112">
        <f t="shared" si="1"/>
        <v>246.34615384615401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f t="shared" si="0"/>
        <v>13</v>
      </c>
      <c r="J22" s="112">
        <f t="shared" si="1"/>
        <v>231.92307692307708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>
        <f t="shared" si="0"/>
        <v>14</v>
      </c>
      <c r="J23" s="112">
        <f t="shared" si="1"/>
        <v>217.50000000000014</v>
      </c>
    </row>
    <row r="24" spans="1:10" x14ac:dyDescent="0.15">
      <c r="A24" s="77"/>
      <c r="B24" s="63"/>
      <c r="C24" s="63"/>
      <c r="D24" s="63"/>
      <c r="E24" s="113"/>
      <c r="F24" s="81"/>
      <c r="G24" s="100"/>
      <c r="I24" s="121">
        <f t="shared" si="0"/>
        <v>15</v>
      </c>
      <c r="J24" s="112">
        <f t="shared" si="1"/>
        <v>203.07692307692321</v>
      </c>
    </row>
    <row r="25" spans="1:10" x14ac:dyDescent="0.15">
      <c r="A25" s="77"/>
      <c r="B25" s="63"/>
      <c r="C25" s="63"/>
      <c r="D25" s="63"/>
      <c r="E25" s="113"/>
      <c r="F25" s="81"/>
      <c r="G25" s="100"/>
      <c r="I25" s="121">
        <f t="shared" si="0"/>
        <v>16</v>
      </c>
      <c r="J25" s="112">
        <f t="shared" si="1"/>
        <v>188.65384615384627</v>
      </c>
    </row>
    <row r="26" spans="1:10" x14ac:dyDescent="0.15">
      <c r="A26" s="77"/>
      <c r="B26" s="63"/>
      <c r="C26" s="63"/>
      <c r="D26" s="63"/>
      <c r="E26" s="113"/>
      <c r="F26" s="81"/>
      <c r="G26" s="100"/>
      <c r="I26" s="121">
        <f t="shared" si="0"/>
        <v>17</v>
      </c>
      <c r="J26" s="112">
        <f t="shared" si="1"/>
        <v>174.23076923076934</v>
      </c>
    </row>
    <row r="27" spans="1:10" x14ac:dyDescent="0.15">
      <c r="A27" s="77"/>
      <c r="B27" s="63"/>
      <c r="C27" s="63"/>
      <c r="D27" s="63"/>
      <c r="E27" s="113"/>
      <c r="F27" s="81"/>
      <c r="G27" s="100"/>
      <c r="I27" s="121">
        <f t="shared" si="0"/>
        <v>18</v>
      </c>
      <c r="J27" s="112">
        <f t="shared" si="1"/>
        <v>159.80769230769241</v>
      </c>
    </row>
    <row r="28" spans="1:10" x14ac:dyDescent="0.15">
      <c r="A28" s="77"/>
      <c r="B28" s="63"/>
      <c r="C28" s="63"/>
      <c r="D28" s="63"/>
      <c r="E28" s="113"/>
      <c r="F28" s="81"/>
      <c r="G28" s="100"/>
      <c r="I28" s="121">
        <f t="shared" si="0"/>
        <v>19</v>
      </c>
      <c r="J28" s="112">
        <f t="shared" si="1"/>
        <v>145.38461538461547</v>
      </c>
    </row>
    <row r="29" spans="1:10" x14ac:dyDescent="0.15">
      <c r="G29" s="99"/>
      <c r="I29" s="121">
        <f t="shared" si="0"/>
        <v>20</v>
      </c>
      <c r="J29" s="112">
        <f t="shared" si="1"/>
        <v>130.96153846153854</v>
      </c>
    </row>
    <row r="30" spans="1:10" x14ac:dyDescent="0.15">
      <c r="G30" s="99"/>
      <c r="I30" s="121">
        <f t="shared" si="0"/>
        <v>21</v>
      </c>
      <c r="J30" s="112">
        <f t="shared" si="1"/>
        <v>116.53846153846162</v>
      </c>
    </row>
    <row r="31" spans="1:10" x14ac:dyDescent="0.15">
      <c r="G31" s="99"/>
      <c r="I31" s="121">
        <f t="shared" si="0"/>
        <v>22</v>
      </c>
      <c r="J31" s="112">
        <f t="shared" si="1"/>
        <v>102.1153846153847</v>
      </c>
    </row>
    <row r="32" spans="1:10" x14ac:dyDescent="0.15">
      <c r="G32" s="99"/>
      <c r="I32" s="121">
        <f t="shared" si="0"/>
        <v>23</v>
      </c>
      <c r="J32" s="112">
        <f t="shared" si="1"/>
        <v>87.692307692307779</v>
      </c>
    </row>
    <row r="33" spans="9:10" x14ac:dyDescent="0.15">
      <c r="I33" s="121">
        <f t="shared" si="0"/>
        <v>24</v>
      </c>
      <c r="J33" s="112">
        <f t="shared" si="1"/>
        <v>73.269230769230859</v>
      </c>
    </row>
    <row r="34" spans="9:10" x14ac:dyDescent="0.15">
      <c r="I34" s="121">
        <f t="shared" si="0"/>
        <v>25</v>
      </c>
      <c r="J34" s="112">
        <f t="shared" si="1"/>
        <v>58.846153846153939</v>
      </c>
    </row>
    <row r="35" spans="9:10" x14ac:dyDescent="0.15">
      <c r="I35" s="121">
        <f t="shared" si="0"/>
        <v>26</v>
      </c>
      <c r="J35" s="112">
        <f t="shared" si="1"/>
        <v>44.423076923077019</v>
      </c>
    </row>
    <row r="36" spans="9:10" x14ac:dyDescent="0.15">
      <c r="I36" s="121">
        <f t="shared" si="0"/>
        <v>27</v>
      </c>
      <c r="J36" s="112">
        <f t="shared" si="1"/>
        <v>30.000000000000096</v>
      </c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conditionalFormatting sqref="A17">
    <cfRule type="duplicateValues" dxfId="9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B7B-58F0-FF4D-A714-4A4EADD57FC0}">
  <dimension ref="A1:F51"/>
  <sheetViews>
    <sheetView workbookViewId="0">
      <selection activeCell="N27" sqref="N2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36"/>
      <c r="B1" s="89"/>
      <c r="C1" s="89"/>
      <c r="D1" s="89"/>
      <c r="E1" s="89"/>
      <c r="F1" s="40"/>
    </row>
    <row r="2" spans="1:6" ht="15" customHeight="1" x14ac:dyDescent="0.15">
      <c r="A2" s="236"/>
      <c r="B2" s="237" t="s">
        <v>29</v>
      </c>
      <c r="C2" s="237"/>
      <c r="D2" s="237"/>
      <c r="E2" s="89"/>
      <c r="F2" s="40"/>
    </row>
    <row r="3" spans="1:6" ht="15" customHeight="1" x14ac:dyDescent="0.15">
      <c r="A3" s="236"/>
      <c r="B3" s="89"/>
      <c r="C3" s="89"/>
      <c r="D3" s="89"/>
      <c r="E3" s="89"/>
      <c r="F3" s="40"/>
    </row>
    <row r="4" spans="1:6" ht="15" customHeight="1" x14ac:dyDescent="0.15">
      <c r="A4" s="236"/>
      <c r="B4" s="237" t="s">
        <v>33</v>
      </c>
      <c r="C4" s="237"/>
      <c r="D4" s="237"/>
      <c r="E4" s="89"/>
      <c r="F4" s="40"/>
    </row>
    <row r="5" spans="1:6" ht="15" customHeight="1" x14ac:dyDescent="0.15">
      <c r="A5" s="236"/>
      <c r="B5" s="89"/>
      <c r="C5" s="89"/>
      <c r="D5" s="89"/>
      <c r="E5" s="89"/>
      <c r="F5" s="40"/>
    </row>
    <row r="6" spans="1:6" ht="15" customHeight="1" x14ac:dyDescent="0.15">
      <c r="A6" s="236"/>
      <c r="B6" s="64"/>
      <c r="C6" s="89"/>
      <c r="D6" s="89"/>
      <c r="E6" s="89"/>
      <c r="F6" s="40"/>
    </row>
    <row r="7" spans="1:6" ht="15" customHeight="1" x14ac:dyDescent="0.15">
      <c r="A7" s="236"/>
      <c r="B7" s="89"/>
      <c r="C7" s="89"/>
      <c r="D7" s="89"/>
      <c r="E7" s="89"/>
      <c r="F7" s="40"/>
    </row>
    <row r="8" spans="1:6" ht="15" customHeight="1" x14ac:dyDescent="0.15">
      <c r="A8" s="41" t="s">
        <v>7</v>
      </c>
      <c r="B8" s="42" t="s">
        <v>57</v>
      </c>
      <c r="C8" s="42"/>
      <c r="D8" s="88"/>
      <c r="E8" s="88"/>
      <c r="F8" s="40"/>
    </row>
    <row r="9" spans="1:6" ht="15" customHeight="1" x14ac:dyDescent="0.15">
      <c r="A9" s="41" t="s">
        <v>0</v>
      </c>
      <c r="B9" s="42"/>
      <c r="C9" s="42"/>
      <c r="D9" s="88"/>
      <c r="E9" s="88"/>
      <c r="F9" s="40"/>
    </row>
    <row r="10" spans="1:6" ht="15" customHeight="1" x14ac:dyDescent="0.15">
      <c r="A10" s="41" t="s">
        <v>9</v>
      </c>
      <c r="B10" s="80"/>
      <c r="C10" s="90"/>
      <c r="D10" s="43"/>
      <c r="E10" s="43"/>
      <c r="F10" s="40"/>
    </row>
    <row r="11" spans="1:6" ht="15" customHeight="1" x14ac:dyDescent="0.15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 x14ac:dyDescent="0.15">
      <c r="A12" s="41" t="s">
        <v>10</v>
      </c>
      <c r="B12" s="88" t="s">
        <v>30</v>
      </c>
      <c r="C12" s="89"/>
      <c r="D12" s="89"/>
      <c r="E12" s="89"/>
      <c r="F12" s="40"/>
    </row>
    <row r="13" spans="1:6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 x14ac:dyDescent="0.15">
      <c r="A14" s="88" t="s">
        <v>50</v>
      </c>
      <c r="B14" s="46"/>
      <c r="C14" s="48"/>
      <c r="D14" s="48"/>
      <c r="E14" s="47">
        <v>30</v>
      </c>
      <c r="F14" s="49" t="s">
        <v>16</v>
      </c>
    </row>
    <row r="15" spans="1:6" ht="15" customHeight="1" x14ac:dyDescent="0.15">
      <c r="A15" s="88"/>
      <c r="B15" s="50"/>
      <c r="C15" s="52"/>
      <c r="D15" s="52"/>
      <c r="E15" s="51"/>
      <c r="F15" s="49" t="s">
        <v>17</v>
      </c>
    </row>
    <row r="16" spans="1:6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0</v>
      </c>
    </row>
    <row r="17" spans="1:6" ht="15" customHeight="1" x14ac:dyDescent="0.15">
      <c r="A17" s="60"/>
      <c r="B17" s="72"/>
      <c r="C17" s="72"/>
      <c r="D17" s="72"/>
      <c r="E17" s="79">
        <v>30</v>
      </c>
      <c r="F17" s="73"/>
    </row>
    <row r="18" spans="1:6" ht="15" customHeight="1" x14ac:dyDescent="0.15">
      <c r="A18" s="66"/>
      <c r="B18" s="72"/>
      <c r="C18" s="72"/>
      <c r="D18" s="72"/>
      <c r="E18" s="79">
        <v>30</v>
      </c>
      <c r="F18" s="73"/>
    </row>
    <row r="19" spans="1:6" ht="15" customHeight="1" x14ac:dyDescent="0.15">
      <c r="A19" s="66"/>
      <c r="B19" s="72"/>
      <c r="C19" s="72"/>
      <c r="D19" s="72"/>
      <c r="E19" s="79">
        <v>30</v>
      </c>
      <c r="F19" s="73"/>
    </row>
    <row r="20" spans="1:6" ht="15" customHeight="1" x14ac:dyDescent="0.15">
      <c r="A20" s="66"/>
      <c r="B20" s="72"/>
      <c r="C20" s="72"/>
      <c r="D20" s="72"/>
      <c r="E20" s="79">
        <v>30</v>
      </c>
      <c r="F20" s="73"/>
    </row>
    <row r="21" spans="1:6" ht="15" customHeight="1" x14ac:dyDescent="0.15">
      <c r="A21" s="66"/>
      <c r="B21" s="72"/>
      <c r="C21" s="72"/>
      <c r="D21" s="72"/>
      <c r="E21" s="79">
        <v>30</v>
      </c>
      <c r="F21" s="73"/>
    </row>
    <row r="22" spans="1:6" ht="15" customHeight="1" x14ac:dyDescent="0.15">
      <c r="A22" s="66"/>
      <c r="B22" s="72"/>
      <c r="C22" s="72"/>
      <c r="D22" s="72"/>
      <c r="E22" s="79">
        <v>30</v>
      </c>
      <c r="F22" s="73"/>
    </row>
    <row r="23" spans="1:6" ht="15" customHeight="1" x14ac:dyDescent="0.15">
      <c r="A23" s="66"/>
      <c r="B23" s="72"/>
      <c r="C23" s="72"/>
      <c r="D23" s="72"/>
      <c r="E23" s="79">
        <v>30</v>
      </c>
      <c r="F23" s="73"/>
    </row>
    <row r="24" spans="1:6" ht="15" customHeight="1" x14ac:dyDescent="0.15">
      <c r="A24" s="66"/>
      <c r="B24" s="72"/>
      <c r="C24" s="72"/>
      <c r="D24" s="72"/>
      <c r="E24" s="79">
        <v>30</v>
      </c>
      <c r="F24" s="73"/>
    </row>
    <row r="25" spans="1:6" ht="15" customHeight="1" x14ac:dyDescent="0.15">
      <c r="A25" s="66"/>
      <c r="B25" s="72"/>
      <c r="C25" s="72"/>
      <c r="D25" s="72"/>
      <c r="E25" s="79">
        <v>30</v>
      </c>
      <c r="F25" s="73"/>
    </row>
    <row r="26" spans="1:6" ht="15" customHeight="1" x14ac:dyDescent="0.15">
      <c r="A26" s="66"/>
      <c r="B26" s="72"/>
      <c r="C26" s="72"/>
      <c r="D26" s="72"/>
      <c r="E26" s="79">
        <v>30</v>
      </c>
      <c r="F26" s="73"/>
    </row>
    <row r="27" spans="1:6" ht="15" customHeight="1" x14ac:dyDescent="0.15">
      <c r="A27" s="66"/>
      <c r="B27" s="72"/>
      <c r="C27" s="72"/>
      <c r="D27" s="72"/>
      <c r="E27" s="79">
        <v>30</v>
      </c>
      <c r="F27" s="73"/>
    </row>
    <row r="28" spans="1:6" ht="15" customHeight="1" x14ac:dyDescent="0.15">
      <c r="A28" s="66"/>
      <c r="B28" s="72"/>
      <c r="C28" s="72"/>
      <c r="D28" s="72"/>
      <c r="E28" s="79">
        <v>30</v>
      </c>
      <c r="F28" s="73"/>
    </row>
    <row r="29" spans="1:6" ht="15" customHeight="1" x14ac:dyDescent="0.15">
      <c r="A29" s="66"/>
      <c r="B29" s="72"/>
      <c r="C29" s="72"/>
      <c r="D29" s="72"/>
      <c r="E29" s="79">
        <v>30</v>
      </c>
      <c r="F29" s="73"/>
    </row>
    <row r="30" spans="1:6" ht="15" customHeight="1" x14ac:dyDescent="0.15">
      <c r="A30" s="66"/>
      <c r="B30" s="72"/>
      <c r="C30" s="72"/>
      <c r="D30" s="72"/>
      <c r="E30" s="79">
        <v>30</v>
      </c>
      <c r="F30" s="73"/>
    </row>
    <row r="31" spans="1:6" ht="15" customHeight="1" x14ac:dyDescent="0.15">
      <c r="A31" s="66"/>
      <c r="B31" s="72"/>
      <c r="C31" s="72"/>
      <c r="D31" s="72"/>
      <c r="E31" s="79">
        <v>30</v>
      </c>
      <c r="F31" s="73"/>
    </row>
    <row r="32" spans="1:6" ht="15" customHeight="1" x14ac:dyDescent="0.15">
      <c r="A32" s="66"/>
      <c r="B32" s="72"/>
      <c r="C32" s="72"/>
      <c r="D32" s="72"/>
      <c r="E32" s="79">
        <v>30</v>
      </c>
      <c r="F32" s="73"/>
    </row>
    <row r="33" spans="1:6" ht="15" customHeight="1" x14ac:dyDescent="0.15">
      <c r="A33" s="66"/>
      <c r="B33" s="72"/>
      <c r="C33" s="72"/>
      <c r="D33" s="72"/>
      <c r="E33" s="79">
        <v>30</v>
      </c>
      <c r="F33" s="73"/>
    </row>
    <row r="34" spans="1:6" x14ac:dyDescent="0.15">
      <c r="A34" s="66"/>
      <c r="B34" s="72"/>
      <c r="C34" s="72"/>
      <c r="D34" s="72"/>
      <c r="E34" s="79">
        <v>30</v>
      </c>
      <c r="F34" s="73"/>
    </row>
    <row r="35" spans="1:6" x14ac:dyDescent="0.15">
      <c r="A35" s="66"/>
      <c r="B35" s="72"/>
      <c r="C35" s="72"/>
      <c r="D35" s="72"/>
      <c r="E35" s="79">
        <v>30</v>
      </c>
      <c r="F35" s="73"/>
    </row>
    <row r="36" spans="1:6" x14ac:dyDescent="0.15">
      <c r="A36" s="66"/>
      <c r="B36" s="72"/>
      <c r="C36" s="72"/>
      <c r="D36" s="72"/>
      <c r="E36" s="79">
        <v>30</v>
      </c>
      <c r="F36" s="73"/>
    </row>
    <row r="37" spans="1:6" x14ac:dyDescent="0.15">
      <c r="A37" s="66"/>
      <c r="B37" s="72"/>
      <c r="C37" s="72"/>
      <c r="D37" s="72"/>
      <c r="E37" s="79">
        <v>30</v>
      </c>
      <c r="F37" s="73"/>
    </row>
    <row r="38" spans="1:6" x14ac:dyDescent="0.15">
      <c r="A38" s="66"/>
      <c r="B38" s="72"/>
      <c r="C38" s="72"/>
      <c r="D38" s="72"/>
      <c r="E38" s="79">
        <v>30</v>
      </c>
      <c r="F38" s="73"/>
    </row>
    <row r="39" spans="1:6" x14ac:dyDescent="0.15">
      <c r="A39" s="66"/>
      <c r="B39" s="72"/>
      <c r="C39" s="72"/>
      <c r="D39" s="72"/>
      <c r="E39" s="79">
        <v>30</v>
      </c>
      <c r="F39" s="73"/>
    </row>
    <row r="40" spans="1:6" ht="15" customHeight="1" x14ac:dyDescent="0.15">
      <c r="A40" s="66"/>
      <c r="B40" s="72"/>
      <c r="C40" s="72"/>
      <c r="D40" s="72"/>
      <c r="E40" s="79">
        <v>30</v>
      </c>
      <c r="F40" s="73"/>
    </row>
    <row r="41" spans="1:6" ht="15" customHeight="1" x14ac:dyDescent="0.15">
      <c r="A41" s="66"/>
      <c r="B41" s="72"/>
      <c r="C41" s="72"/>
      <c r="D41" s="72"/>
      <c r="E41" s="79">
        <v>30</v>
      </c>
      <c r="F41" s="73"/>
    </row>
    <row r="42" spans="1:6" ht="15" customHeight="1" x14ac:dyDescent="0.15">
      <c r="A42" s="66"/>
      <c r="B42" s="72"/>
      <c r="C42" s="72"/>
      <c r="D42" s="72"/>
      <c r="E42" s="79">
        <v>30</v>
      </c>
      <c r="F42" s="73"/>
    </row>
    <row r="43" spans="1:6" ht="15" customHeight="1" x14ac:dyDescent="0.15">
      <c r="A43" s="66"/>
      <c r="B43" s="72"/>
      <c r="C43" s="72"/>
      <c r="D43" s="72"/>
      <c r="E43" s="79">
        <v>30</v>
      </c>
      <c r="F43" s="73"/>
    </row>
    <row r="44" spans="1:6" ht="15" customHeight="1" x14ac:dyDescent="0.15">
      <c r="A44" s="66"/>
      <c r="B44" s="72"/>
      <c r="C44" s="72"/>
      <c r="D44" s="72"/>
      <c r="E44" s="79">
        <v>30</v>
      </c>
      <c r="F44" s="73"/>
    </row>
    <row r="45" spans="1:6" ht="15" customHeight="1" x14ac:dyDescent="0.15">
      <c r="A45" s="66"/>
      <c r="B45" s="72"/>
      <c r="C45" s="72"/>
      <c r="D45" s="72"/>
      <c r="E45" s="79">
        <v>30</v>
      </c>
      <c r="F45" s="73"/>
    </row>
    <row r="46" spans="1:6" ht="15" customHeight="1" x14ac:dyDescent="0.15">
      <c r="A46" s="66"/>
      <c r="B46" s="72"/>
      <c r="C46" s="72"/>
      <c r="D46" s="72"/>
      <c r="E46" s="79"/>
      <c r="F46" s="73"/>
    </row>
    <row r="47" spans="1:6" ht="15" customHeight="1" x14ac:dyDescent="0.15">
      <c r="A47" s="66"/>
      <c r="B47" s="72"/>
      <c r="C47" s="72"/>
      <c r="D47" s="72"/>
      <c r="E47" s="79"/>
      <c r="F47" s="73"/>
    </row>
    <row r="48" spans="1:6" ht="15" customHeight="1" x14ac:dyDescent="0.15">
      <c r="A48" s="66"/>
      <c r="B48" s="72"/>
      <c r="C48" s="72"/>
      <c r="D48" s="72"/>
      <c r="E48" s="79"/>
      <c r="F48" s="73"/>
    </row>
    <row r="49" spans="1:6" ht="15" customHeight="1" x14ac:dyDescent="0.15">
      <c r="A49" s="66"/>
      <c r="B49" s="72"/>
      <c r="C49" s="72"/>
      <c r="D49" s="72"/>
      <c r="E49" s="79"/>
      <c r="F49" s="73"/>
    </row>
    <row r="50" spans="1:6" ht="15" customHeight="1" x14ac:dyDescent="0.15">
      <c r="A50" s="66"/>
      <c r="B50" s="72"/>
      <c r="C50" s="72"/>
      <c r="D50" s="72"/>
      <c r="E50" s="79"/>
      <c r="F50" s="73"/>
    </row>
    <row r="51" spans="1:6" ht="15" customHeight="1" x14ac:dyDescent="0.15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8" priority="3"/>
  </conditionalFormatting>
  <conditionalFormatting sqref="A22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9F5B-F732-234B-8326-1A3D23FFFF2F}">
  <dimension ref="A1:F5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36"/>
      <c r="B1" s="89"/>
      <c r="C1" s="89"/>
      <c r="D1" s="89"/>
      <c r="E1" s="89"/>
      <c r="F1" s="40"/>
    </row>
    <row r="2" spans="1:6" ht="15" customHeight="1" x14ac:dyDescent="0.15">
      <c r="A2" s="236"/>
      <c r="B2" s="237" t="s">
        <v>29</v>
      </c>
      <c r="C2" s="237"/>
      <c r="D2" s="237"/>
      <c r="E2" s="89"/>
      <c r="F2" s="40"/>
    </row>
    <row r="3" spans="1:6" ht="15" customHeight="1" x14ac:dyDescent="0.15">
      <c r="A3" s="236"/>
      <c r="B3" s="89"/>
      <c r="C3" s="89"/>
      <c r="D3" s="89"/>
      <c r="E3" s="89"/>
      <c r="F3" s="40"/>
    </row>
    <row r="4" spans="1:6" ht="15" customHeight="1" x14ac:dyDescent="0.15">
      <c r="A4" s="236"/>
      <c r="B4" s="237" t="s">
        <v>33</v>
      </c>
      <c r="C4" s="237"/>
      <c r="D4" s="237"/>
      <c r="E4" s="89"/>
      <c r="F4" s="40"/>
    </row>
    <row r="5" spans="1:6" ht="15" customHeight="1" x14ac:dyDescent="0.15">
      <c r="A5" s="236"/>
      <c r="B5" s="89"/>
      <c r="C5" s="89"/>
      <c r="D5" s="89"/>
      <c r="E5" s="89"/>
      <c r="F5" s="40"/>
    </row>
    <row r="6" spans="1:6" ht="15" customHeight="1" x14ac:dyDescent="0.15">
      <c r="A6" s="236"/>
      <c r="B6" s="64"/>
      <c r="C6" s="89"/>
      <c r="D6" s="89"/>
      <c r="E6" s="89"/>
      <c r="F6" s="40"/>
    </row>
    <row r="7" spans="1:6" ht="15" customHeight="1" x14ac:dyDescent="0.15">
      <c r="A7" s="236"/>
      <c r="B7" s="89"/>
      <c r="C7" s="89"/>
      <c r="D7" s="89"/>
      <c r="E7" s="89"/>
      <c r="F7" s="40"/>
    </row>
    <row r="8" spans="1:6" ht="15" customHeight="1" x14ac:dyDescent="0.15">
      <c r="A8" s="41" t="s">
        <v>7</v>
      </c>
      <c r="B8" s="42" t="s">
        <v>43</v>
      </c>
      <c r="C8" s="42"/>
      <c r="D8" s="88"/>
      <c r="E8" s="88"/>
      <c r="F8" s="40"/>
    </row>
    <row r="9" spans="1:6" ht="15" customHeight="1" x14ac:dyDescent="0.15">
      <c r="A9" s="41" t="s">
        <v>0</v>
      </c>
      <c r="B9" s="42"/>
      <c r="C9" s="42"/>
      <c r="D9" s="88"/>
      <c r="E9" s="88"/>
      <c r="F9" s="40"/>
    </row>
    <row r="10" spans="1:6" ht="15" customHeight="1" x14ac:dyDescent="0.15">
      <c r="A10" s="41" t="s">
        <v>9</v>
      </c>
      <c r="B10" s="80"/>
      <c r="C10" s="90"/>
      <c r="D10" s="43"/>
      <c r="E10" s="43"/>
      <c r="F10" s="40"/>
    </row>
    <row r="11" spans="1:6" ht="15" customHeight="1" x14ac:dyDescent="0.15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 x14ac:dyDescent="0.15">
      <c r="A12" s="41" t="s">
        <v>10</v>
      </c>
      <c r="B12" s="88" t="s">
        <v>30</v>
      </c>
      <c r="C12" s="89"/>
      <c r="D12" s="89"/>
      <c r="E12" s="89"/>
      <c r="F12" s="40"/>
    </row>
    <row r="13" spans="1:6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 x14ac:dyDescent="0.15">
      <c r="A14" s="88" t="s">
        <v>40</v>
      </c>
      <c r="B14" s="46"/>
      <c r="C14" s="48"/>
      <c r="D14" s="48"/>
      <c r="E14" s="47">
        <v>150</v>
      </c>
      <c r="F14" s="49" t="s">
        <v>16</v>
      </c>
    </row>
    <row r="15" spans="1:6" ht="15" customHeight="1" x14ac:dyDescent="0.15">
      <c r="A15" s="88"/>
      <c r="B15" s="50"/>
      <c r="C15" s="52"/>
      <c r="D15" s="52"/>
      <c r="E15" s="51"/>
      <c r="F15" s="49" t="s">
        <v>17</v>
      </c>
    </row>
    <row r="16" spans="1:6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0</v>
      </c>
    </row>
    <row r="17" spans="1:6" ht="15" customHeight="1" x14ac:dyDescent="0.15">
      <c r="A17" s="60"/>
      <c r="B17" s="72"/>
      <c r="C17" s="72"/>
      <c r="D17" s="72"/>
      <c r="E17" s="79"/>
      <c r="F17" s="73"/>
    </row>
    <row r="18" spans="1:6" ht="15" customHeight="1" x14ac:dyDescent="0.15">
      <c r="A18" s="66"/>
      <c r="B18" s="72"/>
      <c r="C18" s="72"/>
      <c r="D18" s="72"/>
      <c r="E18" s="79"/>
      <c r="F18" s="73"/>
    </row>
    <row r="19" spans="1:6" ht="15" customHeight="1" x14ac:dyDescent="0.15">
      <c r="A19" s="66"/>
      <c r="B19" s="72"/>
      <c r="C19" s="72"/>
      <c r="D19" s="72"/>
      <c r="E19" s="79"/>
      <c r="F19" s="73"/>
    </row>
    <row r="20" spans="1:6" ht="15" customHeight="1" x14ac:dyDescent="0.15">
      <c r="A20" s="66"/>
      <c r="B20" s="72"/>
      <c r="C20" s="72"/>
      <c r="D20" s="72"/>
      <c r="E20" s="79"/>
      <c r="F20" s="73"/>
    </row>
    <row r="21" spans="1:6" ht="15" customHeight="1" x14ac:dyDescent="0.15">
      <c r="A21" s="66"/>
      <c r="B21" s="72"/>
      <c r="C21" s="72"/>
      <c r="D21" s="72"/>
      <c r="E21" s="79"/>
      <c r="F21" s="73"/>
    </row>
    <row r="22" spans="1:6" ht="15" customHeight="1" x14ac:dyDescent="0.15">
      <c r="A22" s="66"/>
      <c r="B22" s="72"/>
      <c r="C22" s="72"/>
      <c r="D22" s="72"/>
      <c r="E22" s="79"/>
      <c r="F22" s="73"/>
    </row>
    <row r="23" spans="1:6" ht="15" customHeight="1" x14ac:dyDescent="0.15">
      <c r="A23" s="66"/>
      <c r="B23" s="72"/>
      <c r="C23" s="72"/>
      <c r="D23" s="72"/>
      <c r="E23" s="79"/>
      <c r="F23" s="73"/>
    </row>
    <row r="24" spans="1:6" ht="15" customHeight="1" x14ac:dyDescent="0.15">
      <c r="A24" s="66"/>
      <c r="B24" s="72"/>
      <c r="C24" s="72"/>
      <c r="D24" s="72"/>
      <c r="E24" s="79"/>
      <c r="F24" s="73"/>
    </row>
    <row r="25" spans="1:6" ht="15" customHeight="1" x14ac:dyDescent="0.15">
      <c r="A25" s="66"/>
      <c r="B25" s="72"/>
      <c r="C25" s="72"/>
      <c r="D25" s="72"/>
      <c r="E25" s="79"/>
      <c r="F25" s="73"/>
    </row>
    <row r="26" spans="1:6" ht="15" customHeight="1" x14ac:dyDescent="0.15">
      <c r="A26" s="66"/>
      <c r="B26" s="72"/>
      <c r="C26" s="72"/>
      <c r="D26" s="72"/>
      <c r="E26" s="79"/>
      <c r="F26" s="73"/>
    </row>
    <row r="27" spans="1:6" ht="15" customHeight="1" x14ac:dyDescent="0.15">
      <c r="A27" s="66"/>
      <c r="B27" s="72"/>
      <c r="C27" s="72"/>
      <c r="D27" s="72"/>
      <c r="E27" s="79"/>
      <c r="F27" s="73"/>
    </row>
    <row r="28" spans="1:6" ht="15" customHeight="1" x14ac:dyDescent="0.15">
      <c r="A28" s="66"/>
      <c r="B28" s="72"/>
      <c r="C28" s="72"/>
      <c r="D28" s="72"/>
      <c r="E28" s="79"/>
      <c r="F28" s="73"/>
    </row>
    <row r="29" spans="1:6" ht="15" customHeight="1" x14ac:dyDescent="0.15">
      <c r="A29" s="66"/>
      <c r="B29" s="72"/>
      <c r="C29" s="72"/>
      <c r="D29" s="72"/>
      <c r="E29" s="79"/>
      <c r="F29" s="73"/>
    </row>
    <row r="30" spans="1:6" ht="15" customHeight="1" x14ac:dyDescent="0.15">
      <c r="A30" s="66"/>
      <c r="B30" s="72"/>
      <c r="C30" s="72"/>
      <c r="D30" s="72"/>
      <c r="E30" s="79"/>
      <c r="F30" s="73"/>
    </row>
    <row r="31" spans="1:6" ht="15" customHeight="1" x14ac:dyDescent="0.15">
      <c r="A31" s="66"/>
      <c r="B31" s="72"/>
      <c r="C31" s="72"/>
      <c r="D31" s="72"/>
      <c r="E31" s="79"/>
      <c r="F31" s="73"/>
    </row>
    <row r="32" spans="1:6" ht="15" customHeight="1" x14ac:dyDescent="0.15">
      <c r="A32" s="66"/>
      <c r="B32" s="72"/>
      <c r="C32" s="72"/>
      <c r="D32" s="72"/>
      <c r="E32" s="79"/>
      <c r="F32" s="73"/>
    </row>
    <row r="33" spans="1:6" ht="15" customHeight="1" x14ac:dyDescent="0.15">
      <c r="A33" s="66"/>
      <c r="B33" s="72"/>
      <c r="C33" s="72"/>
      <c r="D33" s="72"/>
      <c r="E33" s="79"/>
      <c r="F33" s="73"/>
    </row>
    <row r="34" spans="1:6" x14ac:dyDescent="0.15">
      <c r="A34" s="66"/>
      <c r="B34" s="72"/>
      <c r="C34" s="72"/>
      <c r="D34" s="72"/>
      <c r="E34" s="79"/>
      <c r="F34" s="73"/>
    </row>
    <row r="35" spans="1:6" x14ac:dyDescent="0.15">
      <c r="A35" s="66"/>
      <c r="B35" s="72"/>
      <c r="C35" s="72"/>
      <c r="D35" s="72"/>
      <c r="E35" s="79"/>
      <c r="F35" s="73"/>
    </row>
    <row r="36" spans="1:6" x14ac:dyDescent="0.15">
      <c r="A36" s="66"/>
      <c r="B36" s="72"/>
      <c r="C36" s="72"/>
      <c r="D36" s="72"/>
      <c r="E36" s="79"/>
      <c r="F36" s="73"/>
    </row>
    <row r="37" spans="1:6" x14ac:dyDescent="0.15">
      <c r="A37" s="66"/>
      <c r="B37" s="72"/>
      <c r="C37" s="72"/>
      <c r="D37" s="72"/>
      <c r="E37" s="79"/>
      <c r="F37" s="73"/>
    </row>
    <row r="38" spans="1:6" x14ac:dyDescent="0.15">
      <c r="A38" s="66"/>
      <c r="B38" s="72"/>
      <c r="C38" s="72"/>
      <c r="D38" s="72"/>
      <c r="E38" s="79"/>
      <c r="F38" s="73"/>
    </row>
    <row r="39" spans="1:6" x14ac:dyDescent="0.15">
      <c r="A39" s="66"/>
      <c r="B39" s="72"/>
      <c r="C39" s="72"/>
      <c r="D39" s="72"/>
      <c r="E39" s="79"/>
      <c r="F39" s="73"/>
    </row>
    <row r="40" spans="1:6" ht="15" customHeight="1" x14ac:dyDescent="0.15">
      <c r="A40" s="66"/>
      <c r="B40" s="72"/>
      <c r="C40" s="72"/>
      <c r="D40" s="72"/>
      <c r="E40" s="79"/>
      <c r="F40" s="73"/>
    </row>
    <row r="41" spans="1:6" ht="15" customHeight="1" x14ac:dyDescent="0.15">
      <c r="A41" s="66"/>
      <c r="B41" s="72"/>
      <c r="C41" s="72"/>
      <c r="D41" s="72"/>
      <c r="E41" s="79"/>
      <c r="F41" s="73"/>
    </row>
    <row r="42" spans="1:6" ht="15" customHeight="1" x14ac:dyDescent="0.15">
      <c r="A42" s="66"/>
      <c r="B42" s="72"/>
      <c r="C42" s="72"/>
      <c r="D42" s="72"/>
      <c r="E42" s="79"/>
      <c r="F42" s="73"/>
    </row>
    <row r="43" spans="1:6" ht="15" customHeight="1" x14ac:dyDescent="0.15">
      <c r="A43" s="66"/>
      <c r="B43" s="72"/>
      <c r="C43" s="72"/>
      <c r="D43" s="72"/>
      <c r="E43" s="79"/>
      <c r="F43" s="73"/>
    </row>
    <row r="44" spans="1:6" ht="15" customHeight="1" x14ac:dyDescent="0.15">
      <c r="A44" s="66"/>
      <c r="B44" s="72"/>
      <c r="C44" s="72"/>
      <c r="D44" s="72"/>
      <c r="E44" s="79"/>
      <c r="F44" s="73"/>
    </row>
    <row r="45" spans="1:6" ht="15" customHeight="1" x14ac:dyDescent="0.15">
      <c r="A45" s="66"/>
      <c r="B45" s="72"/>
      <c r="C45" s="72"/>
      <c r="D45" s="72"/>
      <c r="E45" s="79"/>
      <c r="F45" s="73"/>
    </row>
    <row r="46" spans="1:6" ht="15" customHeight="1" x14ac:dyDescent="0.15">
      <c r="A46" s="66"/>
      <c r="B46" s="72"/>
      <c r="C46" s="72"/>
      <c r="D46" s="72"/>
      <c r="E46" s="79"/>
      <c r="F46" s="73"/>
    </row>
    <row r="47" spans="1:6" ht="15" customHeight="1" x14ac:dyDescent="0.15">
      <c r="A47" s="66"/>
      <c r="B47" s="72"/>
      <c r="C47" s="72"/>
      <c r="D47" s="72"/>
      <c r="E47" s="79"/>
      <c r="F47" s="73"/>
    </row>
    <row r="48" spans="1:6" ht="15" customHeight="1" x14ac:dyDescent="0.15">
      <c r="A48" s="66"/>
      <c r="B48" s="72"/>
      <c r="C48" s="72"/>
      <c r="D48" s="72"/>
      <c r="E48" s="79"/>
      <c r="F48" s="73"/>
    </row>
    <row r="49" spans="1:6" ht="15" customHeight="1" x14ac:dyDescent="0.15">
      <c r="A49" s="66"/>
      <c r="B49" s="72"/>
      <c r="C49" s="72"/>
      <c r="D49" s="72"/>
      <c r="E49" s="79"/>
      <c r="F49" s="73"/>
    </row>
    <row r="50" spans="1:6" ht="15" customHeight="1" x14ac:dyDescent="0.15">
      <c r="A50" s="66"/>
      <c r="B50" s="72"/>
      <c r="C50" s="72"/>
      <c r="D50" s="72"/>
      <c r="E50" s="79"/>
      <c r="F50" s="73"/>
    </row>
    <row r="51" spans="1:6" ht="15" customHeight="1" x14ac:dyDescent="0.15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5" priority="3"/>
  </conditionalFormatting>
  <conditionalFormatting sqref="A22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C371-9CE5-F949-BD2D-4482C0CFF57D}">
  <dimension ref="A1:F5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236"/>
      <c r="B1" s="89"/>
      <c r="C1" s="89"/>
      <c r="D1" s="89"/>
      <c r="E1" s="89"/>
      <c r="F1" s="40"/>
    </row>
    <row r="2" spans="1:6" ht="15" customHeight="1" x14ac:dyDescent="0.15">
      <c r="A2" s="236"/>
      <c r="B2" s="237" t="s">
        <v>29</v>
      </c>
      <c r="C2" s="237"/>
      <c r="D2" s="237"/>
      <c r="E2" s="89"/>
      <c r="F2" s="40"/>
    </row>
    <row r="3" spans="1:6" ht="15" customHeight="1" x14ac:dyDescent="0.15">
      <c r="A3" s="236"/>
      <c r="B3" s="89"/>
      <c r="C3" s="89"/>
      <c r="D3" s="89"/>
      <c r="E3" s="89"/>
      <c r="F3" s="40"/>
    </row>
    <row r="4" spans="1:6" ht="15" customHeight="1" x14ac:dyDescent="0.15">
      <c r="A4" s="236"/>
      <c r="B4" s="237" t="s">
        <v>33</v>
      </c>
      <c r="C4" s="237"/>
      <c r="D4" s="237"/>
      <c r="E4" s="89"/>
      <c r="F4" s="40"/>
    </row>
    <row r="5" spans="1:6" ht="15" customHeight="1" x14ac:dyDescent="0.15">
      <c r="A5" s="236"/>
      <c r="B5" s="89"/>
      <c r="C5" s="89"/>
      <c r="D5" s="89"/>
      <c r="E5" s="89"/>
      <c r="F5" s="40"/>
    </row>
    <row r="6" spans="1:6" ht="15" customHeight="1" x14ac:dyDescent="0.15">
      <c r="A6" s="236"/>
      <c r="B6" s="64"/>
      <c r="C6" s="89"/>
      <c r="D6" s="89"/>
      <c r="E6" s="89"/>
      <c r="F6" s="40"/>
    </row>
    <row r="7" spans="1:6" ht="15" customHeight="1" x14ac:dyDescent="0.15">
      <c r="A7" s="236"/>
      <c r="B7" s="89"/>
      <c r="C7" s="89"/>
      <c r="D7" s="89"/>
      <c r="E7" s="89"/>
      <c r="F7" s="40"/>
    </row>
    <row r="8" spans="1:6" ht="15" customHeight="1" x14ac:dyDescent="0.15">
      <c r="A8" s="41" t="s">
        <v>7</v>
      </c>
      <c r="B8" s="42" t="s">
        <v>41</v>
      </c>
      <c r="C8" s="42"/>
      <c r="D8" s="88"/>
      <c r="E8" s="88"/>
      <c r="F8" s="40"/>
    </row>
    <row r="9" spans="1:6" ht="15" customHeight="1" x14ac:dyDescent="0.15">
      <c r="A9" s="41" t="s">
        <v>0</v>
      </c>
      <c r="B9" s="42"/>
      <c r="C9" s="42"/>
      <c r="D9" s="88"/>
      <c r="E9" s="88"/>
      <c r="F9" s="40"/>
    </row>
    <row r="10" spans="1:6" ht="15" customHeight="1" x14ac:dyDescent="0.15">
      <c r="A10" s="41" t="s">
        <v>9</v>
      </c>
      <c r="B10" s="80"/>
      <c r="C10" s="90"/>
      <c r="D10" s="43"/>
      <c r="E10" s="43"/>
      <c r="F10" s="40"/>
    </row>
    <row r="11" spans="1:6" ht="15" customHeight="1" x14ac:dyDescent="0.15">
      <c r="A11" s="41" t="s">
        <v>24</v>
      </c>
      <c r="B11" s="42" t="s">
        <v>32</v>
      </c>
      <c r="C11" s="89"/>
      <c r="D11" s="89"/>
      <c r="E11" s="89"/>
      <c r="F11" s="40"/>
    </row>
    <row r="12" spans="1:6" ht="15" customHeight="1" x14ac:dyDescent="0.15">
      <c r="A12" s="41" t="s">
        <v>10</v>
      </c>
      <c r="B12" s="88" t="s">
        <v>30</v>
      </c>
      <c r="C12" s="89"/>
      <c r="D12" s="89"/>
      <c r="E12" s="89"/>
      <c r="F12" s="40"/>
    </row>
    <row r="13" spans="1:6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</row>
    <row r="14" spans="1:6" ht="15" customHeight="1" x14ac:dyDescent="0.15">
      <c r="A14" s="88" t="s">
        <v>40</v>
      </c>
      <c r="B14" s="46"/>
      <c r="C14" s="48"/>
      <c r="D14" s="48"/>
      <c r="E14" s="47">
        <v>675</v>
      </c>
      <c r="F14" s="49" t="s">
        <v>16</v>
      </c>
    </row>
    <row r="15" spans="1:6" ht="15" customHeight="1" x14ac:dyDescent="0.15">
      <c r="A15" s="88"/>
      <c r="B15" s="50"/>
      <c r="C15" s="52"/>
      <c r="D15" s="52"/>
      <c r="E15" s="51"/>
      <c r="F15" s="49" t="s">
        <v>17</v>
      </c>
    </row>
    <row r="16" spans="1:6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0</v>
      </c>
    </row>
    <row r="17" spans="1:6" ht="15" customHeight="1" x14ac:dyDescent="0.15">
      <c r="A17" s="60"/>
      <c r="B17" s="72"/>
      <c r="C17" s="72"/>
      <c r="D17" s="72"/>
      <c r="E17" s="79"/>
      <c r="F17" s="73"/>
    </row>
    <row r="18" spans="1:6" ht="15" customHeight="1" x14ac:dyDescent="0.15">
      <c r="A18" s="66"/>
      <c r="B18" s="72"/>
      <c r="C18" s="72"/>
      <c r="D18" s="72"/>
      <c r="E18" s="79"/>
      <c r="F18" s="73"/>
    </row>
    <row r="19" spans="1:6" ht="15" customHeight="1" x14ac:dyDescent="0.15">
      <c r="A19" s="66"/>
      <c r="B19" s="72"/>
      <c r="C19" s="72"/>
      <c r="D19" s="72"/>
      <c r="E19" s="79"/>
      <c r="F19" s="73"/>
    </row>
    <row r="20" spans="1:6" ht="15" customHeight="1" x14ac:dyDescent="0.15">
      <c r="A20" s="66"/>
      <c r="B20" s="72"/>
      <c r="C20" s="72"/>
      <c r="D20" s="72"/>
      <c r="E20" s="79"/>
      <c r="F20" s="73"/>
    </row>
    <row r="21" spans="1:6" ht="15" customHeight="1" x14ac:dyDescent="0.15">
      <c r="A21" s="66"/>
      <c r="B21" s="72"/>
      <c r="C21" s="72"/>
      <c r="D21" s="72"/>
      <c r="E21" s="79"/>
      <c r="F21" s="73"/>
    </row>
    <row r="22" spans="1:6" ht="15" customHeight="1" x14ac:dyDescent="0.15">
      <c r="A22" s="66"/>
      <c r="B22" s="72"/>
      <c r="C22" s="72"/>
      <c r="D22" s="72"/>
      <c r="E22" s="79"/>
      <c r="F22" s="73"/>
    </row>
    <row r="23" spans="1:6" ht="15" customHeight="1" x14ac:dyDescent="0.15">
      <c r="A23" s="66"/>
      <c r="B23" s="72"/>
      <c r="C23" s="72"/>
      <c r="D23" s="72"/>
      <c r="E23" s="79"/>
      <c r="F23" s="73"/>
    </row>
    <row r="24" spans="1:6" ht="15" customHeight="1" x14ac:dyDescent="0.15">
      <c r="A24" s="66"/>
      <c r="B24" s="72"/>
      <c r="C24" s="72"/>
      <c r="D24" s="72"/>
      <c r="E24" s="79"/>
      <c r="F24" s="73"/>
    </row>
    <row r="25" spans="1:6" ht="15" customHeight="1" x14ac:dyDescent="0.15">
      <c r="A25" s="66"/>
      <c r="B25" s="72"/>
      <c r="C25" s="72"/>
      <c r="D25" s="72"/>
      <c r="E25" s="79"/>
      <c r="F25" s="73"/>
    </row>
    <row r="26" spans="1:6" ht="15" customHeight="1" x14ac:dyDescent="0.15">
      <c r="A26" s="66"/>
      <c r="B26" s="72"/>
      <c r="C26" s="72"/>
      <c r="D26" s="72"/>
      <c r="E26" s="79"/>
      <c r="F26" s="73"/>
    </row>
    <row r="27" spans="1:6" ht="15" customHeight="1" x14ac:dyDescent="0.15">
      <c r="A27" s="66"/>
      <c r="B27" s="72"/>
      <c r="C27" s="72"/>
      <c r="D27" s="72"/>
      <c r="E27" s="79"/>
      <c r="F27" s="73"/>
    </row>
    <row r="28" spans="1:6" ht="15" customHeight="1" x14ac:dyDescent="0.15">
      <c r="A28" s="66"/>
      <c r="B28" s="72"/>
      <c r="C28" s="72"/>
      <c r="D28" s="72"/>
      <c r="E28" s="79"/>
      <c r="F28" s="73"/>
    </row>
    <row r="29" spans="1:6" ht="15" customHeight="1" x14ac:dyDescent="0.15">
      <c r="A29" s="66"/>
      <c r="B29" s="72"/>
      <c r="C29" s="72"/>
      <c r="D29" s="72"/>
      <c r="E29" s="79"/>
      <c r="F29" s="73"/>
    </row>
    <row r="30" spans="1:6" ht="15" customHeight="1" x14ac:dyDescent="0.15">
      <c r="A30" s="66"/>
      <c r="B30" s="72"/>
      <c r="C30" s="72"/>
      <c r="D30" s="72"/>
      <c r="E30" s="79"/>
      <c r="F30" s="73"/>
    </row>
    <row r="31" spans="1:6" ht="15" customHeight="1" x14ac:dyDescent="0.15">
      <c r="A31" s="66"/>
      <c r="B31" s="72"/>
      <c r="C31" s="72"/>
      <c r="D31" s="72"/>
      <c r="E31" s="79"/>
      <c r="F31" s="73"/>
    </row>
    <row r="32" spans="1:6" ht="15" customHeight="1" x14ac:dyDescent="0.15">
      <c r="A32" s="66"/>
      <c r="B32" s="72"/>
      <c r="C32" s="72"/>
      <c r="D32" s="72"/>
      <c r="E32" s="79"/>
      <c r="F32" s="73"/>
    </row>
    <row r="33" spans="1:6" ht="15" customHeight="1" x14ac:dyDescent="0.15">
      <c r="A33" s="66"/>
      <c r="B33" s="72"/>
      <c r="C33" s="72"/>
      <c r="D33" s="72"/>
      <c r="E33" s="79"/>
      <c r="F33" s="73"/>
    </row>
    <row r="34" spans="1:6" x14ac:dyDescent="0.15">
      <c r="A34" s="66"/>
      <c r="B34" s="72"/>
      <c r="C34" s="72"/>
      <c r="D34" s="72"/>
      <c r="E34" s="79"/>
      <c r="F34" s="73"/>
    </row>
    <row r="35" spans="1:6" x14ac:dyDescent="0.15">
      <c r="A35" s="66"/>
      <c r="B35" s="72"/>
      <c r="C35" s="72"/>
      <c r="D35" s="72"/>
      <c r="E35" s="79"/>
      <c r="F35" s="73"/>
    </row>
    <row r="36" spans="1:6" x14ac:dyDescent="0.15">
      <c r="A36" s="66"/>
      <c r="B36" s="72"/>
      <c r="C36" s="72"/>
      <c r="D36" s="72"/>
      <c r="E36" s="79"/>
      <c r="F36" s="73"/>
    </row>
    <row r="37" spans="1:6" x14ac:dyDescent="0.15">
      <c r="A37" s="66"/>
      <c r="B37" s="72"/>
      <c r="C37" s="72"/>
      <c r="D37" s="72"/>
      <c r="E37" s="79"/>
      <c r="F37" s="73"/>
    </row>
    <row r="38" spans="1:6" x14ac:dyDescent="0.15">
      <c r="A38" s="66"/>
      <c r="B38" s="72"/>
      <c r="C38" s="72"/>
      <c r="D38" s="72"/>
      <c r="E38" s="79"/>
      <c r="F38" s="73"/>
    </row>
    <row r="39" spans="1:6" x14ac:dyDescent="0.15">
      <c r="A39" s="66"/>
      <c r="B39" s="72"/>
      <c r="C39" s="72"/>
      <c r="D39" s="72"/>
      <c r="E39" s="79"/>
      <c r="F39" s="73"/>
    </row>
    <row r="40" spans="1:6" ht="15" customHeight="1" x14ac:dyDescent="0.15">
      <c r="A40" s="66"/>
      <c r="B40" s="72"/>
      <c r="C40" s="72"/>
      <c r="D40" s="72"/>
      <c r="E40" s="79"/>
      <c r="F40" s="73"/>
    </row>
    <row r="41" spans="1:6" ht="15" customHeight="1" x14ac:dyDescent="0.15">
      <c r="A41" s="66"/>
      <c r="B41" s="72"/>
      <c r="C41" s="72"/>
      <c r="D41" s="72"/>
      <c r="E41" s="79"/>
      <c r="F41" s="73"/>
    </row>
    <row r="42" spans="1:6" ht="15" customHeight="1" x14ac:dyDescent="0.15">
      <c r="A42" s="66"/>
      <c r="B42" s="72"/>
      <c r="C42" s="72"/>
      <c r="D42" s="72"/>
      <c r="E42" s="79"/>
      <c r="F42" s="73"/>
    </row>
    <row r="43" spans="1:6" ht="15" customHeight="1" x14ac:dyDescent="0.15">
      <c r="A43" s="66"/>
      <c r="B43" s="72"/>
      <c r="C43" s="72"/>
      <c r="D43" s="72"/>
      <c r="E43" s="79"/>
      <c r="F43" s="73"/>
    </row>
    <row r="44" spans="1:6" ht="15" customHeight="1" x14ac:dyDescent="0.15">
      <c r="A44" s="66"/>
      <c r="B44" s="72"/>
      <c r="C44" s="72"/>
      <c r="D44" s="72"/>
      <c r="E44" s="79"/>
      <c r="F44" s="73"/>
    </row>
    <row r="45" spans="1:6" ht="15" customHeight="1" x14ac:dyDescent="0.15">
      <c r="A45" s="66"/>
      <c r="B45" s="72"/>
      <c r="C45" s="72"/>
      <c r="D45" s="72"/>
      <c r="E45" s="79"/>
      <c r="F45" s="73"/>
    </row>
    <row r="46" spans="1:6" ht="15" customHeight="1" x14ac:dyDescent="0.15">
      <c r="A46" s="66"/>
      <c r="B46" s="72"/>
      <c r="C46" s="72"/>
      <c r="D46" s="72"/>
      <c r="E46" s="79"/>
      <c r="F46" s="73"/>
    </row>
    <row r="47" spans="1:6" ht="15" customHeight="1" x14ac:dyDescent="0.15">
      <c r="A47" s="66"/>
      <c r="B47" s="72"/>
      <c r="C47" s="72"/>
      <c r="D47" s="72"/>
      <c r="E47" s="79"/>
      <c r="F47" s="73"/>
    </row>
    <row r="48" spans="1:6" ht="15" customHeight="1" x14ac:dyDescent="0.15">
      <c r="A48" s="66"/>
      <c r="B48" s="72"/>
      <c r="C48" s="72"/>
      <c r="D48" s="72"/>
      <c r="E48" s="79"/>
      <c r="F48" s="73"/>
    </row>
    <row r="49" spans="1:6" ht="15" customHeight="1" x14ac:dyDescent="0.15">
      <c r="A49" s="66"/>
      <c r="B49" s="72"/>
      <c r="C49" s="72"/>
      <c r="D49" s="72"/>
      <c r="E49" s="79"/>
      <c r="F49" s="73"/>
    </row>
    <row r="50" spans="1:6" ht="15" customHeight="1" x14ac:dyDescent="0.15">
      <c r="A50" s="66"/>
      <c r="B50" s="72"/>
      <c r="C50" s="72"/>
      <c r="D50" s="72"/>
      <c r="E50" s="79"/>
      <c r="F50" s="73"/>
    </row>
    <row r="51" spans="1:6" ht="15" customHeight="1" x14ac:dyDescent="0.15">
      <c r="A51" s="66"/>
      <c r="B51" s="72"/>
      <c r="C51" s="72"/>
      <c r="D51" s="72"/>
      <c r="E51" s="79"/>
      <c r="F51" s="73"/>
    </row>
  </sheetData>
  <mergeCells count="3">
    <mergeCell ref="A1:A7"/>
    <mergeCell ref="B2:D2"/>
    <mergeCell ref="B4:D4"/>
  </mergeCells>
  <conditionalFormatting sqref="A18:A21 A23 A25 A34 A37">
    <cfRule type="duplicateValues" dxfId="2" priority="3"/>
  </conditionalFormatting>
  <conditionalFormatting sqref="A2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6497-0B31-FF44-B10E-5FDE068FD1AE}">
  <dimension ref="A1:K70"/>
  <sheetViews>
    <sheetView workbookViewId="0">
      <selection activeCell="B32" sqref="B3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  <col min="11" max="11" width="10.6640625" style="115"/>
  </cols>
  <sheetData>
    <row r="1" spans="1:11" ht="15" customHeight="1" x14ac:dyDescent="0.15">
      <c r="A1" s="234"/>
      <c r="B1" s="103"/>
      <c r="C1" s="103"/>
      <c r="D1" s="103"/>
      <c r="E1" s="103"/>
      <c r="F1" s="40"/>
    </row>
    <row r="2" spans="1:11" ht="15" customHeight="1" x14ac:dyDescent="0.15">
      <c r="A2" s="234"/>
      <c r="B2" s="235" t="s">
        <v>29</v>
      </c>
      <c r="C2" s="235"/>
      <c r="D2" s="235"/>
      <c r="E2" s="103"/>
      <c r="F2" s="40"/>
    </row>
    <row r="3" spans="1:11" ht="15" customHeight="1" x14ac:dyDescent="0.15">
      <c r="A3" s="234"/>
      <c r="B3" s="103"/>
      <c r="C3" s="103"/>
      <c r="D3" s="103"/>
      <c r="E3" s="103"/>
      <c r="F3" s="40"/>
    </row>
    <row r="4" spans="1:11" ht="15" customHeight="1" x14ac:dyDescent="0.15">
      <c r="A4" s="234"/>
      <c r="B4" s="235" t="s">
        <v>33</v>
      </c>
      <c r="C4" s="235"/>
      <c r="D4" s="235"/>
      <c r="E4" s="103"/>
      <c r="F4" s="40"/>
    </row>
    <row r="5" spans="1:11" ht="15" customHeight="1" x14ac:dyDescent="0.15">
      <c r="A5" s="234"/>
      <c r="B5" s="103"/>
      <c r="C5" s="103"/>
      <c r="D5" s="103"/>
      <c r="E5" s="103"/>
      <c r="F5" s="40"/>
    </row>
    <row r="6" spans="1:11" ht="15" customHeight="1" x14ac:dyDescent="0.15">
      <c r="A6" s="234"/>
      <c r="B6" s="93"/>
      <c r="C6" s="103"/>
      <c r="D6" s="103"/>
      <c r="E6" s="103"/>
      <c r="F6" s="40"/>
    </row>
    <row r="7" spans="1:11" ht="15" customHeight="1" x14ac:dyDescent="0.15">
      <c r="A7" s="234"/>
      <c r="B7" s="103"/>
      <c r="C7" s="103"/>
      <c r="D7" s="103"/>
      <c r="E7" s="103"/>
      <c r="F7" s="40"/>
    </row>
    <row r="8" spans="1:11" ht="15" customHeight="1" x14ac:dyDescent="0.15">
      <c r="A8" s="94" t="s">
        <v>7</v>
      </c>
      <c r="B8" s="95" t="s">
        <v>42</v>
      </c>
      <c r="C8" s="95"/>
      <c r="D8" s="102"/>
      <c r="E8" s="102"/>
      <c r="F8" s="40"/>
      <c r="I8" s="68" t="s">
        <v>3</v>
      </c>
      <c r="J8" s="69" t="s">
        <v>42</v>
      </c>
      <c r="K8" s="116"/>
    </row>
    <row r="9" spans="1:11" ht="15" customHeight="1" x14ac:dyDescent="0.15">
      <c r="A9" s="94" t="s">
        <v>0</v>
      </c>
      <c r="B9" s="95" t="s">
        <v>54</v>
      </c>
      <c r="C9" s="95"/>
      <c r="D9" s="102"/>
      <c r="E9" s="102"/>
      <c r="F9" s="40"/>
      <c r="I9" s="70" t="s">
        <v>17</v>
      </c>
      <c r="J9" s="111">
        <v>13</v>
      </c>
      <c r="K9" s="117"/>
    </row>
    <row r="10" spans="1:11" ht="15" customHeight="1" x14ac:dyDescent="0.15">
      <c r="A10" s="94" t="s">
        <v>9</v>
      </c>
      <c r="B10" s="96">
        <v>43435</v>
      </c>
      <c r="C10" s="97"/>
      <c r="D10" s="98"/>
      <c r="E10" s="98"/>
      <c r="F10" s="40"/>
      <c r="I10" s="67">
        <v>1</v>
      </c>
      <c r="J10" s="112">
        <v>500</v>
      </c>
      <c r="K10" s="118"/>
    </row>
    <row r="11" spans="1:11" ht="15" customHeight="1" x14ac:dyDescent="0.15">
      <c r="A11" s="94" t="s">
        <v>24</v>
      </c>
      <c r="B11" s="95" t="s">
        <v>31</v>
      </c>
      <c r="C11" s="103"/>
      <c r="D11" s="103"/>
      <c r="E11" s="103"/>
      <c r="F11" s="40"/>
      <c r="I11" s="67">
        <f>I10+1</f>
        <v>2</v>
      </c>
      <c r="J11" s="112">
        <f>J10-(J$10-30)/(J$9-1)</f>
        <v>460.83333333333331</v>
      </c>
      <c r="K11" s="118"/>
    </row>
    <row r="12" spans="1:11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I12" s="67">
        <f t="shared" ref="I12:I22" si="0">I11+1</f>
        <v>3</v>
      </c>
      <c r="J12" s="112">
        <f t="shared" ref="J12:J22" si="1">J11-(J$10-30)/(J$9-1)</f>
        <v>421.66666666666663</v>
      </c>
      <c r="K12" s="118"/>
    </row>
    <row r="13" spans="1:11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I13" s="67">
        <f t="shared" si="0"/>
        <v>4</v>
      </c>
      <c r="J13" s="112">
        <f t="shared" si="1"/>
        <v>382.49999999999994</v>
      </c>
      <c r="K13" s="118"/>
    </row>
    <row r="14" spans="1:11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I14" s="67">
        <f t="shared" si="0"/>
        <v>5</v>
      </c>
      <c r="J14" s="112">
        <f t="shared" si="1"/>
        <v>343.33333333333326</v>
      </c>
      <c r="K14" s="118"/>
    </row>
    <row r="15" spans="1:11" ht="15" customHeight="1" x14ac:dyDescent="0.15">
      <c r="A15" s="88"/>
      <c r="B15" s="50"/>
      <c r="C15" s="52"/>
      <c r="D15" s="52"/>
      <c r="E15" s="78"/>
      <c r="F15" s="49" t="s">
        <v>17</v>
      </c>
      <c r="G15" s="99"/>
      <c r="I15" s="67">
        <f t="shared" si="0"/>
        <v>6</v>
      </c>
      <c r="J15" s="112">
        <f t="shared" si="1"/>
        <v>304.16666666666657</v>
      </c>
      <c r="K15" s="118"/>
    </row>
    <row r="16" spans="1:11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I16" s="67">
        <f t="shared" si="0"/>
        <v>7</v>
      </c>
      <c r="J16" s="112">
        <f t="shared" si="1"/>
        <v>264.99999999999989</v>
      </c>
      <c r="K16" s="118"/>
    </row>
    <row r="17" spans="1:11" x14ac:dyDescent="0.15">
      <c r="A17" s="77" t="s">
        <v>58</v>
      </c>
      <c r="B17" s="63">
        <v>76</v>
      </c>
      <c r="C17" s="63"/>
      <c r="D17" s="63">
        <v>153.80000000000001</v>
      </c>
      <c r="E17" s="113">
        <v>461</v>
      </c>
      <c r="F17" s="81">
        <v>2</v>
      </c>
      <c r="G17" s="99"/>
      <c r="I17" s="67">
        <f t="shared" si="0"/>
        <v>8</v>
      </c>
      <c r="J17" s="112">
        <f t="shared" si="1"/>
        <v>225.83333333333323</v>
      </c>
      <c r="K17" s="118"/>
    </row>
    <row r="18" spans="1:11" x14ac:dyDescent="0.15">
      <c r="A18" s="77" t="s">
        <v>59</v>
      </c>
      <c r="B18" s="63">
        <v>54</v>
      </c>
      <c r="C18" s="63"/>
      <c r="D18" s="63"/>
      <c r="E18" s="113">
        <v>226</v>
      </c>
      <c r="F18" s="81">
        <v>8</v>
      </c>
      <c r="G18" s="99"/>
      <c r="I18" s="67">
        <f t="shared" si="0"/>
        <v>9</v>
      </c>
      <c r="J18" s="112">
        <f t="shared" si="1"/>
        <v>186.66666666666657</v>
      </c>
      <c r="K18" s="118"/>
    </row>
    <row r="19" spans="1:11" x14ac:dyDescent="0.15">
      <c r="A19" s="62"/>
      <c r="B19" s="63"/>
      <c r="C19" s="63"/>
      <c r="D19" s="63"/>
      <c r="E19" s="113"/>
      <c r="F19" s="81"/>
      <c r="G19" s="100"/>
      <c r="I19" s="67">
        <f t="shared" si="0"/>
        <v>10</v>
      </c>
      <c r="J19" s="112">
        <f t="shared" si="1"/>
        <v>147.49999999999991</v>
      </c>
      <c r="K19" s="118"/>
    </row>
    <row r="20" spans="1:11" x14ac:dyDescent="0.15">
      <c r="A20" s="77"/>
      <c r="B20" s="63"/>
      <c r="C20" s="63"/>
      <c r="D20" s="63"/>
      <c r="E20" s="113"/>
      <c r="F20" s="81"/>
      <c r="G20" s="100"/>
      <c r="I20" s="67">
        <f t="shared" si="0"/>
        <v>11</v>
      </c>
      <c r="J20" s="112">
        <f t="shared" si="1"/>
        <v>108.33333333333326</v>
      </c>
      <c r="K20" s="118"/>
    </row>
    <row r="21" spans="1:11" x14ac:dyDescent="0.15">
      <c r="A21" s="77"/>
      <c r="B21" s="63"/>
      <c r="C21" s="63"/>
      <c r="D21" s="63"/>
      <c r="E21" s="113"/>
      <c r="F21" s="81"/>
      <c r="G21" s="100"/>
      <c r="I21" s="67">
        <f t="shared" si="0"/>
        <v>12</v>
      </c>
      <c r="J21" s="112">
        <f t="shared" si="1"/>
        <v>69.1666666666666</v>
      </c>
      <c r="K21" s="118"/>
    </row>
    <row r="22" spans="1:11" x14ac:dyDescent="0.15">
      <c r="A22" s="77"/>
      <c r="B22" s="63"/>
      <c r="C22" s="63"/>
      <c r="D22" s="63"/>
      <c r="E22" s="114"/>
      <c r="F22" s="91"/>
      <c r="G22" s="101"/>
      <c r="I22" s="67">
        <f t="shared" si="0"/>
        <v>13</v>
      </c>
      <c r="J22" s="112">
        <f t="shared" si="1"/>
        <v>29.999999999999936</v>
      </c>
      <c r="K22" s="118"/>
    </row>
    <row r="23" spans="1:11" x14ac:dyDescent="0.15">
      <c r="A23" s="77"/>
      <c r="B23" s="63"/>
      <c r="C23" s="63"/>
      <c r="D23" s="63"/>
      <c r="E23" s="113"/>
      <c r="F23" s="81"/>
      <c r="G23" s="100"/>
      <c r="I23" s="67"/>
      <c r="J23" s="112"/>
      <c r="K23" s="118"/>
    </row>
    <row r="24" spans="1:11" x14ac:dyDescent="0.15">
      <c r="A24" s="77"/>
      <c r="B24" s="63"/>
      <c r="C24" s="63"/>
      <c r="D24" s="63"/>
      <c r="E24" s="113"/>
      <c r="F24" s="81"/>
      <c r="G24" s="100"/>
      <c r="I24" s="67"/>
      <c r="J24" s="112"/>
      <c r="K24" s="118"/>
    </row>
    <row r="25" spans="1:11" x14ac:dyDescent="0.15">
      <c r="A25" s="77"/>
      <c r="B25" s="63"/>
      <c r="C25" s="63"/>
      <c r="D25" s="63"/>
      <c r="E25" s="113"/>
      <c r="F25" s="81"/>
      <c r="G25" s="100"/>
      <c r="I25" s="67"/>
      <c r="J25" s="112"/>
      <c r="K25" s="118"/>
    </row>
    <row r="26" spans="1:11" x14ac:dyDescent="0.15">
      <c r="A26" s="77"/>
      <c r="B26" s="63"/>
      <c r="C26" s="63"/>
      <c r="D26" s="63"/>
      <c r="E26" s="113"/>
      <c r="F26" s="81"/>
      <c r="G26" s="100"/>
      <c r="I26" s="67"/>
      <c r="J26" s="112"/>
      <c r="K26" s="118"/>
    </row>
    <row r="27" spans="1:11" x14ac:dyDescent="0.15">
      <c r="A27" s="77"/>
      <c r="B27" s="63"/>
      <c r="C27" s="63"/>
      <c r="D27" s="63"/>
      <c r="E27" s="113"/>
      <c r="F27" s="81"/>
      <c r="G27" s="100"/>
      <c r="I27" s="67"/>
      <c r="J27" s="112"/>
      <c r="K27" s="118"/>
    </row>
    <row r="28" spans="1:11" x14ac:dyDescent="0.15">
      <c r="A28" s="77"/>
      <c r="B28" s="63"/>
      <c r="C28" s="63"/>
      <c r="D28" s="63"/>
      <c r="E28" s="113"/>
      <c r="F28" s="81"/>
      <c r="G28" s="100"/>
      <c r="I28" s="67"/>
      <c r="J28" s="112"/>
      <c r="K28" s="118"/>
    </row>
    <row r="29" spans="1:11" x14ac:dyDescent="0.15">
      <c r="G29" s="99"/>
      <c r="I29" s="67"/>
      <c r="J29" s="112"/>
      <c r="K29" s="118"/>
    </row>
    <row r="30" spans="1:11" x14ac:dyDescent="0.15">
      <c r="G30" s="99"/>
      <c r="I30" s="67"/>
      <c r="J30" s="112"/>
      <c r="K30" s="118"/>
    </row>
    <row r="31" spans="1:11" x14ac:dyDescent="0.15">
      <c r="G31" s="99"/>
      <c r="I31" s="67"/>
      <c r="J31" s="112"/>
      <c r="K31" s="118"/>
    </row>
    <row r="32" spans="1:11" x14ac:dyDescent="0.15">
      <c r="G32" s="99"/>
      <c r="I32" s="67"/>
      <c r="J32" s="112"/>
      <c r="K32" s="118"/>
    </row>
    <row r="33" spans="9:11" x14ac:dyDescent="0.15">
      <c r="I33" s="67"/>
      <c r="J33" s="112"/>
      <c r="K33" s="118"/>
    </row>
    <row r="34" spans="9:11" x14ac:dyDescent="0.15">
      <c r="I34" s="67"/>
      <c r="J34" s="112"/>
      <c r="K34" s="118"/>
    </row>
    <row r="35" spans="9:11" x14ac:dyDescent="0.15">
      <c r="I35" s="67"/>
      <c r="J35" s="112"/>
      <c r="K35" s="118"/>
    </row>
    <row r="36" spans="9:11" x14ac:dyDescent="0.15">
      <c r="I36" s="67"/>
      <c r="J36" s="112"/>
      <c r="K36" s="118"/>
    </row>
    <row r="37" spans="9:11" x14ac:dyDescent="0.15">
      <c r="I37" s="67"/>
      <c r="J37" s="112"/>
      <c r="K37" s="118"/>
    </row>
    <row r="38" spans="9:11" x14ac:dyDescent="0.15">
      <c r="I38" s="67"/>
      <c r="J38" s="112"/>
      <c r="K38" s="118"/>
    </row>
    <row r="39" spans="9:11" x14ac:dyDescent="0.15">
      <c r="I39" s="67"/>
      <c r="J39" s="112"/>
      <c r="K39" s="118"/>
    </row>
    <row r="40" spans="9:11" x14ac:dyDescent="0.15">
      <c r="I40" s="67"/>
      <c r="J40" s="112"/>
      <c r="K40" s="118"/>
    </row>
    <row r="41" spans="9:11" x14ac:dyDescent="0.15">
      <c r="I41" s="67"/>
      <c r="J41" s="112"/>
      <c r="K41" s="118"/>
    </row>
    <row r="42" spans="9:11" x14ac:dyDescent="0.15">
      <c r="I42" s="67"/>
      <c r="J42" s="112"/>
      <c r="K42" s="118"/>
    </row>
    <row r="43" spans="9:11" x14ac:dyDescent="0.15">
      <c r="I43" s="67"/>
      <c r="J43" s="112"/>
      <c r="K43" s="118"/>
    </row>
    <row r="44" spans="9:11" x14ac:dyDescent="0.15">
      <c r="I44" s="67"/>
      <c r="J44" s="112"/>
      <c r="K44" s="118"/>
    </row>
    <row r="45" spans="9:11" x14ac:dyDescent="0.15">
      <c r="I45" s="67"/>
      <c r="J45" s="112"/>
      <c r="K45" s="118"/>
    </row>
    <row r="46" spans="9:11" x14ac:dyDescent="0.15">
      <c r="I46" s="67"/>
      <c r="J46" s="112"/>
      <c r="K46" s="118"/>
    </row>
    <row r="47" spans="9:11" x14ac:dyDescent="0.15">
      <c r="I47" s="67"/>
      <c r="J47" s="112"/>
      <c r="K47" s="118"/>
    </row>
    <row r="48" spans="9:11" x14ac:dyDescent="0.15">
      <c r="I48" s="67"/>
      <c r="J48" s="112"/>
      <c r="K48" s="118"/>
    </row>
    <row r="49" spans="9:11" x14ac:dyDescent="0.15">
      <c r="I49" s="67"/>
      <c r="J49" s="112"/>
      <c r="K49" s="118"/>
    </row>
    <row r="50" spans="9:11" x14ac:dyDescent="0.15">
      <c r="I50" s="67"/>
      <c r="J50" s="112"/>
      <c r="K50" s="118"/>
    </row>
    <row r="51" spans="9:11" x14ac:dyDescent="0.15">
      <c r="I51" s="67"/>
      <c r="J51" s="112"/>
      <c r="K51" s="118"/>
    </row>
    <row r="52" spans="9:11" x14ac:dyDescent="0.15">
      <c r="I52" s="67"/>
      <c r="J52" s="112"/>
      <c r="K52" s="118"/>
    </row>
    <row r="53" spans="9:11" x14ac:dyDescent="0.15">
      <c r="I53" s="67"/>
      <c r="J53" s="112"/>
      <c r="K53" s="118"/>
    </row>
    <row r="54" spans="9:11" x14ac:dyDescent="0.15">
      <c r="I54" s="67"/>
      <c r="J54" s="112"/>
      <c r="K54" s="118"/>
    </row>
    <row r="55" spans="9:11" x14ac:dyDescent="0.15">
      <c r="I55" s="67"/>
      <c r="J55" s="112"/>
      <c r="K55" s="118"/>
    </row>
    <row r="56" spans="9:11" x14ac:dyDescent="0.15">
      <c r="I56" s="67"/>
      <c r="J56" s="112"/>
      <c r="K56" s="118"/>
    </row>
    <row r="57" spans="9:11" x14ac:dyDescent="0.15">
      <c r="I57" s="67"/>
      <c r="J57" s="112"/>
      <c r="K57" s="118"/>
    </row>
    <row r="58" spans="9:11" x14ac:dyDescent="0.15">
      <c r="I58" s="67"/>
      <c r="J58" s="112"/>
      <c r="K58" s="118"/>
    </row>
    <row r="59" spans="9:11" x14ac:dyDescent="0.15">
      <c r="I59" s="67"/>
      <c r="J59" s="112"/>
      <c r="K59" s="118"/>
    </row>
    <row r="60" spans="9:11" x14ac:dyDescent="0.15">
      <c r="I60" s="67"/>
      <c r="J60" s="112"/>
      <c r="K60" s="118"/>
    </row>
    <row r="61" spans="9:11" x14ac:dyDescent="0.15">
      <c r="I61" s="67"/>
      <c r="J61" s="112"/>
      <c r="K61" s="118"/>
    </row>
    <row r="62" spans="9:11" x14ac:dyDescent="0.15">
      <c r="I62" s="67"/>
      <c r="J62" s="112"/>
      <c r="K62" s="118"/>
    </row>
    <row r="63" spans="9:11" x14ac:dyDescent="0.15">
      <c r="I63" s="67"/>
      <c r="J63" s="112"/>
      <c r="K63" s="118"/>
    </row>
    <row r="64" spans="9:11" x14ac:dyDescent="0.15">
      <c r="I64" s="67"/>
      <c r="J64" s="112"/>
      <c r="K64" s="118"/>
    </row>
    <row r="65" spans="11:11" x14ac:dyDescent="0.15">
      <c r="K65" s="118"/>
    </row>
    <row r="66" spans="11:11" x14ac:dyDescent="0.15">
      <c r="K66" s="118"/>
    </row>
    <row r="67" spans="11:11" x14ac:dyDescent="0.15">
      <c r="K67" s="118"/>
    </row>
    <row r="68" spans="11:11" x14ac:dyDescent="0.15">
      <c r="K68" s="118"/>
    </row>
    <row r="69" spans="11:11" x14ac:dyDescent="0.15">
      <c r="K69" s="118"/>
    </row>
    <row r="70" spans="11:11" x14ac:dyDescent="0.15">
      <c r="K70" s="118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3635-5DEE-AC49-B163-5DACD03B4570}">
  <dimension ref="A1:J70"/>
  <sheetViews>
    <sheetView workbookViewId="0">
      <selection activeCell="B13" sqref="B13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42</v>
      </c>
      <c r="C8" s="95"/>
      <c r="D8" s="102"/>
      <c r="E8" s="102"/>
      <c r="F8" s="40"/>
      <c r="H8" s="115"/>
      <c r="I8" s="119" t="s">
        <v>3</v>
      </c>
      <c r="J8" s="69" t="s">
        <v>42</v>
      </c>
    </row>
    <row r="9" spans="1:10" ht="15" customHeight="1" x14ac:dyDescent="0.15">
      <c r="A9" s="94" t="s">
        <v>0</v>
      </c>
      <c r="B9" s="95" t="s">
        <v>54</v>
      </c>
      <c r="C9" s="95"/>
      <c r="D9" s="102"/>
      <c r="E9" s="102"/>
      <c r="F9" s="40"/>
      <c r="H9" s="115"/>
      <c r="I9" s="120" t="s">
        <v>17</v>
      </c>
      <c r="J9" s="111">
        <v>13</v>
      </c>
    </row>
    <row r="10" spans="1:10" ht="15" customHeight="1" x14ac:dyDescent="0.15">
      <c r="A10" s="94" t="s">
        <v>9</v>
      </c>
      <c r="B10" s="96">
        <v>43437</v>
      </c>
      <c r="C10" s="97"/>
      <c r="D10" s="98"/>
      <c r="E10" s="98"/>
      <c r="F10" s="40"/>
      <c r="H10" s="115"/>
      <c r="I10" s="121">
        <v>1</v>
      </c>
      <c r="J10" s="112">
        <v>500</v>
      </c>
    </row>
    <row r="11" spans="1:10" ht="15" customHeight="1" x14ac:dyDescent="0.15">
      <c r="A11" s="94" t="s">
        <v>24</v>
      </c>
      <c r="B11" s="95" t="s">
        <v>32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460.83333333333331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22" si="0">I11+1</f>
        <v>3</v>
      </c>
      <c r="J12" s="112">
        <f t="shared" ref="J12:J22" si="1">J11-(J$10-30)/(J$9-1)</f>
        <v>421.66666666666663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22">
        <f t="shared" si="1"/>
        <v>382.49999999999994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>
        <f t="shared" si="0"/>
        <v>5</v>
      </c>
      <c r="J14" s="122">
        <f t="shared" si="1"/>
        <v>343.33333333333326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f t="shared" si="0"/>
        <v>6</v>
      </c>
      <c r="J15" s="122">
        <f t="shared" si="1"/>
        <v>304.16666666666657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H16" s="115"/>
      <c r="I16" s="121">
        <f t="shared" si="0"/>
        <v>7</v>
      </c>
      <c r="J16" s="122">
        <f t="shared" si="1"/>
        <v>264.99999999999989</v>
      </c>
    </row>
    <row r="17" spans="1:10" x14ac:dyDescent="0.15">
      <c r="A17" s="77" t="s">
        <v>59</v>
      </c>
      <c r="B17" s="63">
        <v>46.67</v>
      </c>
      <c r="C17" s="63"/>
      <c r="D17" s="63"/>
      <c r="E17" s="113">
        <v>148</v>
      </c>
      <c r="F17" s="81">
        <v>10</v>
      </c>
      <c r="G17" s="99"/>
      <c r="H17" s="115"/>
      <c r="I17" s="121">
        <f t="shared" si="0"/>
        <v>8</v>
      </c>
      <c r="J17" s="122">
        <f t="shared" si="1"/>
        <v>225.83333333333323</v>
      </c>
    </row>
    <row r="18" spans="1:10" x14ac:dyDescent="0.15">
      <c r="A18" s="77" t="s">
        <v>58</v>
      </c>
      <c r="B18" s="63">
        <v>37.17</v>
      </c>
      <c r="C18" s="63"/>
      <c r="D18" s="63"/>
      <c r="E18" s="113">
        <v>108</v>
      </c>
      <c r="F18" s="81">
        <v>11</v>
      </c>
      <c r="G18" s="99"/>
      <c r="H18" s="115"/>
      <c r="I18" s="121">
        <f t="shared" si="0"/>
        <v>9</v>
      </c>
      <c r="J18" s="122">
        <f t="shared" si="1"/>
        <v>186.66666666666657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f t="shared" si="0"/>
        <v>10</v>
      </c>
      <c r="J19" s="122">
        <f t="shared" si="1"/>
        <v>147.49999999999991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f t="shared" si="0"/>
        <v>11</v>
      </c>
      <c r="J20" s="122">
        <f t="shared" si="1"/>
        <v>108.33333333333326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f t="shared" si="0"/>
        <v>12</v>
      </c>
      <c r="J21" s="122">
        <f t="shared" si="1"/>
        <v>69.1666666666666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f t="shared" si="0"/>
        <v>13</v>
      </c>
      <c r="J22" s="122">
        <f t="shared" si="1"/>
        <v>29.999999999999936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/>
      <c r="J23" s="122"/>
    </row>
    <row r="24" spans="1:10" x14ac:dyDescent="0.15">
      <c r="A24" s="77"/>
      <c r="B24" s="63"/>
      <c r="C24" s="63"/>
      <c r="D24" s="63"/>
      <c r="E24" s="113"/>
      <c r="F24" s="81"/>
      <c r="G24" s="100"/>
      <c r="I24" s="121"/>
      <c r="J24" s="122"/>
    </row>
    <row r="25" spans="1:10" x14ac:dyDescent="0.15">
      <c r="A25" s="77"/>
      <c r="B25" s="63"/>
      <c r="C25" s="63"/>
      <c r="D25" s="63"/>
      <c r="E25" s="113"/>
      <c r="F25" s="81"/>
      <c r="G25" s="100"/>
      <c r="I25" s="121"/>
      <c r="J25" s="122"/>
    </row>
    <row r="26" spans="1:10" x14ac:dyDescent="0.15">
      <c r="A26" s="77"/>
      <c r="B26" s="63"/>
      <c r="C26" s="63"/>
      <c r="D26" s="63"/>
      <c r="E26" s="113"/>
      <c r="F26" s="81"/>
      <c r="G26" s="100"/>
      <c r="I26" s="121"/>
      <c r="J26" s="122"/>
    </row>
    <row r="27" spans="1:10" x14ac:dyDescent="0.15">
      <c r="A27" s="77"/>
      <c r="B27" s="63"/>
      <c r="C27" s="63"/>
      <c r="D27" s="63"/>
      <c r="E27" s="113"/>
      <c r="F27" s="81"/>
      <c r="G27" s="100"/>
      <c r="I27" s="121"/>
      <c r="J27" s="122"/>
    </row>
    <row r="28" spans="1:10" x14ac:dyDescent="0.15">
      <c r="A28" s="77"/>
      <c r="B28" s="63"/>
      <c r="C28" s="63"/>
      <c r="D28" s="63"/>
      <c r="E28" s="113"/>
      <c r="F28" s="81"/>
      <c r="G28" s="100"/>
      <c r="I28" s="121"/>
      <c r="J28" s="122"/>
    </row>
    <row r="29" spans="1:10" x14ac:dyDescent="0.15">
      <c r="G29" s="99"/>
      <c r="I29" s="121"/>
      <c r="J29" s="122"/>
    </row>
    <row r="30" spans="1:10" x14ac:dyDescent="0.15">
      <c r="G30" s="99"/>
      <c r="I30" s="121"/>
      <c r="J30" s="122"/>
    </row>
    <row r="31" spans="1:10" x14ac:dyDescent="0.15">
      <c r="G31" s="99"/>
      <c r="I31" s="121"/>
      <c r="J31" s="122"/>
    </row>
    <row r="32" spans="1:10" x14ac:dyDescent="0.15">
      <c r="G32" s="99"/>
      <c r="I32" s="121"/>
      <c r="J32" s="122"/>
    </row>
    <row r="33" spans="9:10" x14ac:dyDescent="0.15">
      <c r="I33" s="121"/>
      <c r="J33" s="122"/>
    </row>
    <row r="34" spans="9:10" x14ac:dyDescent="0.15">
      <c r="I34" s="121"/>
      <c r="J34" s="122"/>
    </row>
    <row r="35" spans="9:10" x14ac:dyDescent="0.15">
      <c r="I35" s="121"/>
      <c r="J35" s="122"/>
    </row>
    <row r="36" spans="9:10" x14ac:dyDescent="0.15">
      <c r="I36" s="121"/>
      <c r="J36" s="122"/>
    </row>
    <row r="37" spans="9:10" x14ac:dyDescent="0.15">
      <c r="I37" s="121"/>
      <c r="J37" s="122"/>
    </row>
    <row r="38" spans="9:10" x14ac:dyDescent="0.15">
      <c r="I38" s="121"/>
      <c r="J38" s="122"/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00C3-C30A-8940-93D8-ED1DDE51D230}">
  <dimension ref="A1:J70"/>
  <sheetViews>
    <sheetView workbookViewId="0">
      <selection activeCell="H26" sqref="H2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42</v>
      </c>
      <c r="C8" s="95"/>
      <c r="D8" s="102"/>
      <c r="E8" s="102"/>
      <c r="F8" s="40"/>
      <c r="H8" s="115"/>
      <c r="I8" s="119" t="s">
        <v>3</v>
      </c>
      <c r="J8" s="69" t="s">
        <v>42</v>
      </c>
    </row>
    <row r="9" spans="1:10" ht="15" customHeight="1" x14ac:dyDescent="0.15">
      <c r="A9" s="94" t="s">
        <v>0</v>
      </c>
      <c r="B9" s="95" t="s">
        <v>62</v>
      </c>
      <c r="C9" s="95"/>
      <c r="D9" s="102"/>
      <c r="E9" s="102"/>
      <c r="F9" s="40"/>
      <c r="H9" s="115"/>
      <c r="I9" s="120" t="s">
        <v>17</v>
      </c>
      <c r="J9" s="111">
        <v>13</v>
      </c>
    </row>
    <row r="10" spans="1:10" ht="15" customHeight="1" x14ac:dyDescent="0.15">
      <c r="A10" s="94" t="s">
        <v>9</v>
      </c>
      <c r="B10" s="96">
        <v>43477</v>
      </c>
      <c r="C10" s="97"/>
      <c r="D10" s="98"/>
      <c r="E10" s="98"/>
      <c r="F10" s="40"/>
      <c r="H10" s="115"/>
      <c r="I10" s="121">
        <v>1</v>
      </c>
      <c r="J10" s="112">
        <v>500</v>
      </c>
    </row>
    <row r="11" spans="1:10" ht="15" customHeight="1" x14ac:dyDescent="0.15">
      <c r="A11" s="94" t="s">
        <v>24</v>
      </c>
      <c r="B11" s="95" t="s">
        <v>31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460.83333333333331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22" si="0">I11+1</f>
        <v>3</v>
      </c>
      <c r="J12" s="112">
        <f t="shared" ref="J12:J22" si="1">J11-(J$10-30)/(J$9-1)</f>
        <v>421.66666666666663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22">
        <f t="shared" si="1"/>
        <v>382.49999999999994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>
        <f t="shared" si="0"/>
        <v>5</v>
      </c>
      <c r="J14" s="122">
        <f t="shared" si="1"/>
        <v>343.33333333333326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f t="shared" si="0"/>
        <v>6</v>
      </c>
      <c r="J15" s="122">
        <f t="shared" si="1"/>
        <v>304.16666666666657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H16" s="115"/>
      <c r="I16" s="121">
        <f t="shared" si="0"/>
        <v>7</v>
      </c>
      <c r="J16" s="122">
        <f t="shared" si="1"/>
        <v>264.99999999999989</v>
      </c>
    </row>
    <row r="17" spans="1:10" x14ac:dyDescent="0.15">
      <c r="A17" s="77" t="s">
        <v>58</v>
      </c>
      <c r="B17" s="63"/>
      <c r="C17" s="63"/>
      <c r="D17" s="63"/>
      <c r="E17" s="113">
        <v>500</v>
      </c>
      <c r="F17" s="81">
        <v>1</v>
      </c>
      <c r="G17" s="99"/>
      <c r="H17" s="115"/>
      <c r="I17" s="121">
        <f t="shared" si="0"/>
        <v>8</v>
      </c>
      <c r="J17" s="122">
        <f t="shared" si="1"/>
        <v>225.83333333333323</v>
      </c>
    </row>
    <row r="18" spans="1:10" x14ac:dyDescent="0.15">
      <c r="A18" s="77" t="s">
        <v>59</v>
      </c>
      <c r="B18" s="63"/>
      <c r="C18" s="63"/>
      <c r="D18" s="63"/>
      <c r="E18" s="113">
        <v>265</v>
      </c>
      <c r="F18" s="81">
        <v>7</v>
      </c>
      <c r="G18" s="99"/>
      <c r="H18" s="115"/>
      <c r="I18" s="121">
        <f t="shared" si="0"/>
        <v>9</v>
      </c>
      <c r="J18" s="122">
        <f t="shared" si="1"/>
        <v>186.66666666666657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f t="shared" si="0"/>
        <v>10</v>
      </c>
      <c r="J19" s="122">
        <f t="shared" si="1"/>
        <v>147.49999999999991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f t="shared" si="0"/>
        <v>11</v>
      </c>
      <c r="J20" s="122">
        <f t="shared" si="1"/>
        <v>108.33333333333326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f t="shared" si="0"/>
        <v>12</v>
      </c>
      <c r="J21" s="122">
        <f t="shared" si="1"/>
        <v>69.1666666666666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f t="shared" si="0"/>
        <v>13</v>
      </c>
      <c r="J22" s="122">
        <f t="shared" si="1"/>
        <v>29.999999999999936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/>
      <c r="J23" s="122"/>
    </row>
    <row r="24" spans="1:10" x14ac:dyDescent="0.15">
      <c r="A24" s="77"/>
      <c r="B24" s="63"/>
      <c r="C24" s="63"/>
      <c r="D24" s="63"/>
      <c r="E24" s="113"/>
      <c r="F24" s="81"/>
      <c r="G24" s="100"/>
      <c r="I24" s="121"/>
      <c r="J24" s="122"/>
    </row>
    <row r="25" spans="1:10" x14ac:dyDescent="0.15">
      <c r="A25" s="77"/>
      <c r="B25" s="63"/>
      <c r="C25" s="63"/>
      <c r="D25" s="63"/>
      <c r="E25" s="113"/>
      <c r="F25" s="81"/>
      <c r="G25" s="100"/>
      <c r="I25" s="121"/>
      <c r="J25" s="122"/>
    </row>
    <row r="26" spans="1:10" x14ac:dyDescent="0.15">
      <c r="A26" s="77"/>
      <c r="B26" s="63"/>
      <c r="C26" s="63"/>
      <c r="D26" s="63"/>
      <c r="E26" s="113"/>
      <c r="F26" s="81"/>
      <c r="G26" s="100"/>
      <c r="I26" s="121"/>
      <c r="J26" s="122"/>
    </row>
    <row r="27" spans="1:10" x14ac:dyDescent="0.15">
      <c r="A27" s="77"/>
      <c r="B27" s="63"/>
      <c r="C27" s="63"/>
      <c r="D27" s="63"/>
      <c r="E27" s="113"/>
      <c r="F27" s="81"/>
      <c r="G27" s="100"/>
      <c r="I27" s="121"/>
      <c r="J27" s="122"/>
    </row>
    <row r="28" spans="1:10" x14ac:dyDescent="0.15">
      <c r="A28" s="77"/>
      <c r="B28" s="63"/>
      <c r="C28" s="63"/>
      <c r="D28" s="63"/>
      <c r="E28" s="113"/>
      <c r="F28" s="81"/>
      <c r="G28" s="100"/>
      <c r="I28" s="121"/>
      <c r="J28" s="122"/>
    </row>
    <row r="29" spans="1:10" x14ac:dyDescent="0.15">
      <c r="G29" s="99"/>
      <c r="I29" s="121"/>
      <c r="J29" s="122"/>
    </row>
    <row r="30" spans="1:10" x14ac:dyDescent="0.15">
      <c r="G30" s="99"/>
      <c r="I30" s="121"/>
      <c r="J30" s="122"/>
    </row>
    <row r="31" spans="1:10" x14ac:dyDescent="0.15">
      <c r="G31" s="99"/>
      <c r="I31" s="121"/>
      <c r="J31" s="122"/>
    </row>
    <row r="32" spans="1:10" x14ac:dyDescent="0.15">
      <c r="G32" s="99"/>
      <c r="I32" s="121"/>
      <c r="J32" s="122"/>
    </row>
    <row r="33" spans="9:10" x14ac:dyDescent="0.15">
      <c r="I33" s="121"/>
      <c r="J33" s="122"/>
    </row>
    <row r="34" spans="9:10" x14ac:dyDescent="0.15">
      <c r="I34" s="121"/>
      <c r="J34" s="122"/>
    </row>
    <row r="35" spans="9:10" x14ac:dyDescent="0.15">
      <c r="I35" s="121"/>
      <c r="J35" s="122"/>
    </row>
    <row r="36" spans="9:10" x14ac:dyDescent="0.15">
      <c r="I36" s="121"/>
      <c r="J36" s="122"/>
    </row>
    <row r="37" spans="9:10" x14ac:dyDescent="0.15">
      <c r="I37" s="121"/>
      <c r="J37" s="122"/>
    </row>
    <row r="38" spans="9:10" x14ac:dyDescent="0.15">
      <c r="I38" s="121"/>
      <c r="J38" s="122"/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2ACF-887E-9D4F-845B-02D1A23710F2}">
  <dimension ref="A1:J70"/>
  <sheetViews>
    <sheetView workbookViewId="0">
      <selection activeCell="B12" sqref="B1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42</v>
      </c>
      <c r="C8" s="95"/>
      <c r="D8" s="102"/>
      <c r="E8" s="102"/>
      <c r="F8" s="40"/>
      <c r="H8" s="115"/>
      <c r="I8" s="119" t="s">
        <v>3</v>
      </c>
      <c r="J8" s="69" t="s">
        <v>42</v>
      </c>
    </row>
    <row r="9" spans="1:10" ht="15" customHeight="1" x14ac:dyDescent="0.15">
      <c r="A9" s="94" t="s">
        <v>0</v>
      </c>
      <c r="B9" s="95" t="s">
        <v>80</v>
      </c>
      <c r="C9" s="95"/>
      <c r="D9" s="102"/>
      <c r="E9" s="102"/>
      <c r="F9" s="40"/>
      <c r="H9" s="115"/>
      <c r="I9" s="120" t="s">
        <v>17</v>
      </c>
      <c r="J9" s="111">
        <v>13</v>
      </c>
    </row>
    <row r="10" spans="1:10" ht="15" customHeight="1" x14ac:dyDescent="0.15">
      <c r="A10" s="94" t="s">
        <v>9</v>
      </c>
      <c r="B10" s="96" t="s">
        <v>63</v>
      </c>
      <c r="C10" s="97"/>
      <c r="D10" s="98"/>
      <c r="E10" s="98"/>
      <c r="F10" s="40"/>
      <c r="H10" s="115"/>
      <c r="I10" s="121">
        <v>1</v>
      </c>
      <c r="J10" s="112">
        <v>500</v>
      </c>
    </row>
    <row r="11" spans="1:10" ht="15" customHeight="1" x14ac:dyDescent="0.15">
      <c r="A11" s="94" t="s">
        <v>24</v>
      </c>
      <c r="B11" s="95" t="s">
        <v>32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460.83333333333331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22" si="0">I11+1</f>
        <v>3</v>
      </c>
      <c r="J12" s="112">
        <f>J11-(J$10-30)/(J$9-1)</f>
        <v>421.66666666666663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22">
        <f t="shared" ref="J13:J22" si="1">J12-(J$10-30)/(J$9-1)</f>
        <v>382.49999999999994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>
        <f t="shared" si="0"/>
        <v>5</v>
      </c>
      <c r="J14" s="122">
        <f t="shared" si="1"/>
        <v>343.33333333333326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>
        <f t="shared" si="0"/>
        <v>6</v>
      </c>
      <c r="J15" s="122">
        <f t="shared" si="1"/>
        <v>304.16666666666657</v>
      </c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13</v>
      </c>
      <c r="G16" s="99"/>
      <c r="H16" s="115"/>
      <c r="I16" s="121">
        <f t="shared" si="0"/>
        <v>7</v>
      </c>
      <c r="J16" s="122">
        <f t="shared" si="1"/>
        <v>264.99999999999989</v>
      </c>
    </row>
    <row r="17" spans="1:10" x14ac:dyDescent="0.15">
      <c r="A17" s="77" t="s">
        <v>58</v>
      </c>
      <c r="B17" s="63"/>
      <c r="C17" s="63"/>
      <c r="D17" s="63"/>
      <c r="E17" s="113">
        <v>422</v>
      </c>
      <c r="F17" s="81">
        <v>3</v>
      </c>
      <c r="G17" s="99"/>
      <c r="H17" s="115"/>
      <c r="I17" s="121">
        <f t="shared" si="0"/>
        <v>8</v>
      </c>
      <c r="J17" s="122">
        <f t="shared" si="1"/>
        <v>225.83333333333323</v>
      </c>
    </row>
    <row r="18" spans="1:10" x14ac:dyDescent="0.15">
      <c r="A18" s="77" t="s">
        <v>59</v>
      </c>
      <c r="B18" s="63"/>
      <c r="C18" s="63"/>
      <c r="D18" s="63"/>
      <c r="E18" s="113">
        <v>343</v>
      </c>
      <c r="F18" s="81">
        <v>5</v>
      </c>
      <c r="G18" s="99"/>
      <c r="H18" s="115"/>
      <c r="I18" s="121">
        <f t="shared" si="0"/>
        <v>9</v>
      </c>
      <c r="J18" s="122">
        <f t="shared" si="1"/>
        <v>186.66666666666657</v>
      </c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>
        <f t="shared" si="0"/>
        <v>10</v>
      </c>
      <c r="J19" s="122">
        <f t="shared" si="1"/>
        <v>147.49999999999991</v>
      </c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>
        <f t="shared" si="0"/>
        <v>11</v>
      </c>
      <c r="J20" s="122">
        <f t="shared" si="1"/>
        <v>108.33333333333326</v>
      </c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>
        <f t="shared" si="0"/>
        <v>12</v>
      </c>
      <c r="J21" s="122">
        <f t="shared" si="1"/>
        <v>69.1666666666666</v>
      </c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>
        <f t="shared" si="0"/>
        <v>13</v>
      </c>
      <c r="J22" s="122">
        <f t="shared" si="1"/>
        <v>29.999999999999936</v>
      </c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/>
      <c r="J23" s="122"/>
    </row>
    <row r="24" spans="1:10" x14ac:dyDescent="0.15">
      <c r="A24" s="77"/>
      <c r="B24" s="63"/>
      <c r="C24" s="63"/>
      <c r="D24" s="63"/>
      <c r="E24" s="113"/>
      <c r="F24" s="81"/>
      <c r="G24" s="100"/>
      <c r="I24" s="121"/>
      <c r="J24" s="122"/>
    </row>
    <row r="25" spans="1:10" x14ac:dyDescent="0.15">
      <c r="A25" s="77"/>
      <c r="B25" s="63"/>
      <c r="C25" s="63"/>
      <c r="D25" s="63"/>
      <c r="E25" s="113"/>
      <c r="F25" s="81"/>
      <c r="G25" s="100"/>
      <c r="I25" s="121"/>
      <c r="J25" s="122"/>
    </row>
    <row r="26" spans="1:10" x14ac:dyDescent="0.15">
      <c r="A26" s="77"/>
      <c r="B26" s="63"/>
      <c r="C26" s="63"/>
      <c r="D26" s="63"/>
      <c r="E26" s="113"/>
      <c r="F26" s="81"/>
      <c r="G26" s="100"/>
      <c r="I26" s="121"/>
      <c r="J26" s="122"/>
    </row>
    <row r="27" spans="1:10" x14ac:dyDescent="0.15">
      <c r="A27" s="77"/>
      <c r="B27" s="63"/>
      <c r="C27" s="63"/>
      <c r="D27" s="63"/>
      <c r="E27" s="113"/>
      <c r="F27" s="81"/>
      <c r="G27" s="100"/>
      <c r="I27" s="121"/>
      <c r="J27" s="122"/>
    </row>
    <row r="28" spans="1:10" x14ac:dyDescent="0.15">
      <c r="A28" s="77"/>
      <c r="B28" s="63"/>
      <c r="C28" s="63"/>
      <c r="D28" s="63"/>
      <c r="E28" s="113"/>
      <c r="F28" s="81"/>
      <c r="G28" s="100"/>
      <c r="I28" s="121"/>
      <c r="J28" s="122"/>
    </row>
    <row r="29" spans="1:10" x14ac:dyDescent="0.15">
      <c r="G29" s="99"/>
      <c r="I29" s="121"/>
      <c r="J29" s="122"/>
    </row>
    <row r="30" spans="1:10" x14ac:dyDescent="0.15">
      <c r="G30" s="99"/>
      <c r="I30" s="121"/>
      <c r="J30" s="122"/>
    </row>
    <row r="31" spans="1:10" x14ac:dyDescent="0.15">
      <c r="G31" s="99"/>
      <c r="I31" s="121"/>
      <c r="J31" s="122"/>
    </row>
    <row r="32" spans="1:10" x14ac:dyDescent="0.15">
      <c r="G32" s="99"/>
      <c r="I32" s="121"/>
      <c r="J32" s="122"/>
    </row>
    <row r="33" spans="9:10" x14ac:dyDescent="0.15">
      <c r="I33" s="121"/>
      <c r="J33" s="122"/>
    </row>
    <row r="34" spans="9:10" x14ac:dyDescent="0.15">
      <c r="I34" s="121"/>
      <c r="J34" s="122"/>
    </row>
    <row r="35" spans="9:10" x14ac:dyDescent="0.15">
      <c r="I35" s="121"/>
      <c r="J35" s="122"/>
    </row>
    <row r="36" spans="9:10" x14ac:dyDescent="0.15">
      <c r="I36" s="121"/>
      <c r="J36" s="122"/>
    </row>
    <row r="37" spans="9:10" x14ac:dyDescent="0.15">
      <c r="I37" s="121"/>
      <c r="J37" s="122"/>
    </row>
    <row r="38" spans="9:10" x14ac:dyDescent="0.15">
      <c r="I38" s="121"/>
      <c r="J38" s="122"/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653C-ED3D-0848-A530-66FB7E542398}">
  <dimension ref="A1:R70"/>
  <sheetViews>
    <sheetView workbookViewId="0">
      <selection activeCell="L14" sqref="L1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5" customWidth="1"/>
    <col min="10" max="11" width="10.6640625" style="115"/>
    <col min="12" max="12" width="14" style="115" customWidth="1"/>
    <col min="13" max="13" width="10.6640625" style="115"/>
    <col min="18" max="18" width="17.5" customWidth="1"/>
  </cols>
  <sheetData>
    <row r="1" spans="1:18" ht="15" customHeight="1" x14ac:dyDescent="0.15">
      <c r="A1" s="236"/>
      <c r="B1" s="89"/>
      <c r="C1" s="89"/>
      <c r="D1" s="89"/>
      <c r="E1" s="89"/>
      <c r="F1" s="40"/>
    </row>
    <row r="2" spans="1:18" ht="15" customHeight="1" x14ac:dyDescent="0.15">
      <c r="A2" s="236"/>
      <c r="B2" s="237" t="s">
        <v>29</v>
      </c>
      <c r="C2" s="237"/>
      <c r="D2" s="237"/>
      <c r="E2" s="89"/>
      <c r="F2" s="40"/>
    </row>
    <row r="3" spans="1:18" ht="15" customHeight="1" x14ac:dyDescent="0.15">
      <c r="A3" s="236"/>
      <c r="B3" s="89"/>
      <c r="C3" s="89"/>
      <c r="D3" s="89"/>
      <c r="E3" s="89"/>
      <c r="F3" s="40"/>
    </row>
    <row r="4" spans="1:18" ht="15" customHeight="1" x14ac:dyDescent="0.15">
      <c r="A4" s="236"/>
      <c r="B4" s="237" t="s">
        <v>33</v>
      </c>
      <c r="C4" s="237"/>
      <c r="D4" s="237"/>
      <c r="E4" s="89"/>
      <c r="F4" s="40"/>
    </row>
    <row r="5" spans="1:18" ht="15" customHeight="1" x14ac:dyDescent="0.15">
      <c r="A5" s="236"/>
      <c r="B5" s="89"/>
      <c r="C5" s="89"/>
      <c r="D5" s="89"/>
      <c r="E5" s="89"/>
      <c r="F5" s="40"/>
    </row>
    <row r="6" spans="1:18" ht="15" customHeight="1" x14ac:dyDescent="0.15">
      <c r="A6" s="236"/>
      <c r="B6" s="64"/>
      <c r="C6" s="89"/>
      <c r="D6" s="89"/>
      <c r="E6" s="89"/>
      <c r="F6" s="40"/>
    </row>
    <row r="7" spans="1:18" ht="15" customHeight="1" x14ac:dyDescent="0.15">
      <c r="A7" s="236"/>
      <c r="B7" s="89"/>
      <c r="C7" s="89"/>
      <c r="D7" s="89"/>
      <c r="E7" s="89"/>
      <c r="F7" s="40"/>
      <c r="K7" s="131" t="s">
        <v>76</v>
      </c>
      <c r="Q7" s="123" t="s">
        <v>75</v>
      </c>
    </row>
    <row r="8" spans="1:18" ht="15" customHeight="1" x14ac:dyDescent="0.15">
      <c r="A8" s="41" t="s">
        <v>7</v>
      </c>
      <c r="B8" s="42" t="s">
        <v>43</v>
      </c>
      <c r="C8" s="42"/>
      <c r="D8" s="88"/>
      <c r="E8" s="88"/>
      <c r="F8" s="40"/>
      <c r="K8" s="119" t="s">
        <v>3</v>
      </c>
      <c r="L8" s="116" t="s">
        <v>42</v>
      </c>
      <c r="M8" s="116"/>
      <c r="Q8" s="125" t="s">
        <v>3</v>
      </c>
      <c r="R8" s="126" t="s">
        <v>42</v>
      </c>
    </row>
    <row r="9" spans="1:18" ht="15" customHeight="1" x14ac:dyDescent="0.15">
      <c r="A9" s="41" t="s">
        <v>0</v>
      </c>
      <c r="B9" s="42" t="s">
        <v>65</v>
      </c>
      <c r="C9" s="42"/>
      <c r="D9" s="88"/>
      <c r="E9" s="88"/>
      <c r="F9" s="40"/>
      <c r="I9" s="131" t="s">
        <v>70</v>
      </c>
      <c r="J9" s="131" t="s">
        <v>4</v>
      </c>
      <c r="K9" s="120" t="s">
        <v>17</v>
      </c>
      <c r="L9" s="132">
        <v>3</v>
      </c>
      <c r="M9" s="124" t="s">
        <v>74</v>
      </c>
      <c r="Q9" s="127" t="s">
        <v>17</v>
      </c>
      <c r="R9" s="128">
        <v>3</v>
      </c>
    </row>
    <row r="10" spans="1:18" ht="15" customHeight="1" x14ac:dyDescent="0.15">
      <c r="A10" s="41" t="s">
        <v>9</v>
      </c>
      <c r="B10" s="80">
        <v>43478</v>
      </c>
      <c r="C10" s="90"/>
      <c r="D10" s="43"/>
      <c r="E10" s="43"/>
      <c r="F10" s="40"/>
      <c r="I10" s="115" t="s">
        <v>67</v>
      </c>
      <c r="J10" s="115">
        <v>85.33</v>
      </c>
      <c r="K10" s="121">
        <v>1</v>
      </c>
      <c r="L10" s="122">
        <v>150</v>
      </c>
      <c r="M10" s="118"/>
      <c r="Q10" s="129">
        <v>1</v>
      </c>
      <c r="R10" s="130">
        <v>150</v>
      </c>
    </row>
    <row r="11" spans="1:18" ht="15" customHeight="1" x14ac:dyDescent="0.15">
      <c r="A11" s="41" t="s">
        <v>24</v>
      </c>
      <c r="B11" s="42" t="s">
        <v>32</v>
      </c>
      <c r="C11" s="89"/>
      <c r="D11" s="89"/>
      <c r="E11" s="89"/>
      <c r="F11" s="40"/>
      <c r="I11" s="115" t="s">
        <v>68</v>
      </c>
      <c r="J11" s="115">
        <v>74</v>
      </c>
      <c r="K11" s="121">
        <f>K10+1</f>
        <v>2</v>
      </c>
      <c r="L11" s="122">
        <f>L10-(L$10-30)/(L$9+3-1)</f>
        <v>126</v>
      </c>
      <c r="M11" s="118"/>
      <c r="Q11" s="129">
        <f>Q10+1</f>
        <v>2</v>
      </c>
      <c r="R11" s="130">
        <f>R10-(R$10-30)/(R$9-1)</f>
        <v>90</v>
      </c>
    </row>
    <row r="12" spans="1:18" ht="15" customHeight="1" x14ac:dyDescent="0.15">
      <c r="A12" s="41" t="s">
        <v>10</v>
      </c>
      <c r="B12" s="88" t="s">
        <v>66</v>
      </c>
      <c r="C12" s="89"/>
      <c r="D12" s="89"/>
      <c r="E12" s="89"/>
      <c r="F12" s="40"/>
      <c r="I12" s="115" t="s">
        <v>69</v>
      </c>
      <c r="J12" s="115">
        <v>70.33</v>
      </c>
      <c r="K12" s="121">
        <f t="shared" ref="K12" si="0">K11+1</f>
        <v>3</v>
      </c>
      <c r="L12" s="122">
        <f t="shared" ref="L12:L15" si="1">L11-(L$10-30)/(L$9+3-1)</f>
        <v>102</v>
      </c>
      <c r="M12" s="118"/>
      <c r="Q12" s="129">
        <f t="shared" ref="Q12" si="2">Q11+1</f>
        <v>3</v>
      </c>
      <c r="R12" s="130">
        <f>R11-(R$10-30)/(R$9-1)</f>
        <v>30</v>
      </c>
    </row>
    <row r="13" spans="1:18" ht="15" customHeight="1" x14ac:dyDescent="0.15">
      <c r="A13" s="88" t="s">
        <v>8</v>
      </c>
      <c r="B13" s="71" t="s">
        <v>2</v>
      </c>
      <c r="C13" s="71" t="s">
        <v>11</v>
      </c>
      <c r="D13" s="71" t="s">
        <v>1</v>
      </c>
      <c r="E13" s="44"/>
      <c r="F13" s="45" t="s">
        <v>15</v>
      </c>
      <c r="I13" s="131" t="s">
        <v>71</v>
      </c>
      <c r="J13" s="115">
        <v>60</v>
      </c>
      <c r="K13" s="121"/>
      <c r="L13" s="122">
        <f>L12-(L$10-30)/(L$9+3-1)</f>
        <v>78</v>
      </c>
      <c r="M13" s="118"/>
    </row>
    <row r="14" spans="1:18" ht="15" customHeight="1" x14ac:dyDescent="0.15">
      <c r="A14" s="88" t="s">
        <v>40</v>
      </c>
      <c r="B14" s="46"/>
      <c r="C14" s="48"/>
      <c r="D14" s="48"/>
      <c r="E14" s="47">
        <v>150</v>
      </c>
      <c r="F14" s="49" t="s">
        <v>16</v>
      </c>
      <c r="I14" s="131" t="s">
        <v>73</v>
      </c>
      <c r="J14" s="115">
        <v>40</v>
      </c>
      <c r="K14" s="121"/>
      <c r="L14" s="122">
        <f t="shared" si="1"/>
        <v>54</v>
      </c>
      <c r="M14" s="118"/>
    </row>
    <row r="15" spans="1:18" ht="15" customHeight="1" x14ac:dyDescent="0.15">
      <c r="A15" s="88"/>
      <c r="B15" s="50"/>
      <c r="C15" s="52"/>
      <c r="D15" s="52"/>
      <c r="E15" s="51"/>
      <c r="F15" s="49" t="s">
        <v>17</v>
      </c>
      <c r="I15" s="131" t="s">
        <v>72</v>
      </c>
      <c r="J15" s="115">
        <v>20</v>
      </c>
      <c r="K15" s="121"/>
      <c r="L15" s="122">
        <f t="shared" si="1"/>
        <v>30</v>
      </c>
      <c r="M15" s="118"/>
    </row>
    <row r="16" spans="1:18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121"/>
      <c r="L16" s="122"/>
      <c r="M16" s="118"/>
    </row>
    <row r="17" spans="1:13" ht="15" customHeight="1" x14ac:dyDescent="0.15">
      <c r="A17" s="60" t="s">
        <v>67</v>
      </c>
      <c r="B17" s="72">
        <v>85.33</v>
      </c>
      <c r="C17" s="72"/>
      <c r="D17" s="72"/>
      <c r="E17" s="133">
        <v>150</v>
      </c>
      <c r="F17" s="73">
        <v>1</v>
      </c>
      <c r="K17" s="121"/>
      <c r="L17" s="122"/>
      <c r="M17" s="118"/>
    </row>
    <row r="18" spans="1:13" ht="15" customHeight="1" x14ac:dyDescent="0.15">
      <c r="A18" s="66" t="s">
        <v>68</v>
      </c>
      <c r="B18" s="72">
        <v>74</v>
      </c>
      <c r="C18" s="72"/>
      <c r="D18" s="72"/>
      <c r="E18" s="133">
        <v>126</v>
      </c>
      <c r="F18" s="73">
        <v>2</v>
      </c>
      <c r="K18" s="121"/>
      <c r="L18" s="122"/>
      <c r="M18" s="118"/>
    </row>
    <row r="19" spans="1:13" ht="15" customHeight="1" x14ac:dyDescent="0.15">
      <c r="A19" s="66" t="s">
        <v>69</v>
      </c>
      <c r="B19" s="72">
        <v>70.33</v>
      </c>
      <c r="C19" s="72"/>
      <c r="D19" s="72"/>
      <c r="E19" s="133">
        <v>102</v>
      </c>
      <c r="F19" s="73">
        <v>3</v>
      </c>
      <c r="K19" s="121"/>
      <c r="L19" s="122"/>
      <c r="M19" s="118"/>
    </row>
    <row r="20" spans="1:13" ht="15" customHeight="1" x14ac:dyDescent="0.15">
      <c r="A20" s="66"/>
      <c r="B20" s="72"/>
      <c r="C20" s="72"/>
      <c r="D20" s="72"/>
      <c r="E20" s="79"/>
      <c r="F20" s="73"/>
      <c r="K20" s="121"/>
      <c r="L20" s="122"/>
      <c r="M20" s="118"/>
    </row>
    <row r="21" spans="1:13" ht="15" customHeight="1" x14ac:dyDescent="0.15">
      <c r="A21" s="66"/>
      <c r="B21" s="72"/>
      <c r="C21" s="72"/>
      <c r="D21" s="72"/>
      <c r="E21" s="79"/>
      <c r="F21" s="73"/>
      <c r="K21" s="121"/>
      <c r="L21" s="122"/>
      <c r="M21" s="118"/>
    </row>
    <row r="22" spans="1:13" ht="15" customHeight="1" x14ac:dyDescent="0.15">
      <c r="A22" s="66"/>
      <c r="B22" s="72"/>
      <c r="C22" s="72"/>
      <c r="D22" s="72"/>
      <c r="E22" s="79"/>
      <c r="F22" s="73"/>
      <c r="K22" s="121"/>
      <c r="L22" s="122"/>
      <c r="M22" s="118"/>
    </row>
    <row r="23" spans="1:13" ht="15" customHeight="1" x14ac:dyDescent="0.15">
      <c r="A23" s="66"/>
      <c r="B23" s="72"/>
      <c r="C23" s="72"/>
      <c r="D23" s="72"/>
      <c r="E23" s="79"/>
      <c r="F23" s="73"/>
      <c r="K23" s="121"/>
      <c r="L23" s="122"/>
      <c r="M23" s="118"/>
    </row>
    <row r="24" spans="1:13" ht="15" customHeight="1" x14ac:dyDescent="0.15">
      <c r="A24" s="66"/>
      <c r="B24" s="72"/>
      <c r="C24" s="72"/>
      <c r="D24" s="72"/>
      <c r="E24" s="79"/>
      <c r="F24" s="73"/>
      <c r="K24" s="121"/>
      <c r="L24" s="122"/>
      <c r="M24" s="118"/>
    </row>
    <row r="25" spans="1:13" ht="15" customHeight="1" x14ac:dyDescent="0.15">
      <c r="A25" s="66"/>
      <c r="B25" s="72"/>
      <c r="C25" s="72"/>
      <c r="D25" s="72"/>
      <c r="E25" s="79"/>
      <c r="F25" s="73"/>
      <c r="K25" s="121"/>
      <c r="L25" s="122"/>
      <c r="M25" s="118"/>
    </row>
    <row r="26" spans="1:13" ht="15" customHeight="1" x14ac:dyDescent="0.15">
      <c r="A26" s="66"/>
      <c r="B26" s="72"/>
      <c r="C26" s="72"/>
      <c r="D26" s="72"/>
      <c r="E26" s="79"/>
      <c r="F26" s="73"/>
      <c r="K26" s="121"/>
      <c r="L26" s="122"/>
      <c r="M26" s="118"/>
    </row>
    <row r="27" spans="1:13" ht="15" customHeight="1" x14ac:dyDescent="0.15">
      <c r="A27" s="66"/>
      <c r="B27" s="72"/>
      <c r="C27" s="72"/>
      <c r="D27" s="72"/>
      <c r="E27" s="79"/>
      <c r="F27" s="73"/>
      <c r="K27" s="121"/>
      <c r="L27" s="122"/>
      <c r="M27" s="118"/>
    </row>
    <row r="28" spans="1:13" ht="15" customHeight="1" x14ac:dyDescent="0.15">
      <c r="A28" s="66"/>
      <c r="B28" s="72"/>
      <c r="C28" s="72"/>
      <c r="D28" s="72"/>
      <c r="E28" s="79"/>
      <c r="F28" s="73"/>
      <c r="K28" s="121"/>
      <c r="L28" s="122"/>
      <c r="M28" s="118"/>
    </row>
    <row r="29" spans="1:13" ht="15" customHeight="1" x14ac:dyDescent="0.15">
      <c r="A29" s="66"/>
      <c r="B29" s="72"/>
      <c r="C29" s="72"/>
      <c r="D29" s="72"/>
      <c r="E29" s="79"/>
      <c r="F29" s="73"/>
      <c r="K29" s="121"/>
      <c r="L29" s="122"/>
      <c r="M29" s="118"/>
    </row>
    <row r="30" spans="1:13" ht="15" customHeight="1" x14ac:dyDescent="0.15">
      <c r="A30" s="66"/>
      <c r="B30" s="72"/>
      <c r="C30" s="72"/>
      <c r="D30" s="72"/>
      <c r="E30" s="79"/>
      <c r="F30" s="73"/>
      <c r="K30" s="121"/>
      <c r="L30" s="122"/>
      <c r="M30" s="118"/>
    </row>
    <row r="31" spans="1:13" ht="15" customHeight="1" x14ac:dyDescent="0.15">
      <c r="A31" s="66"/>
      <c r="B31" s="72"/>
      <c r="C31" s="72"/>
      <c r="D31" s="72"/>
      <c r="E31" s="79"/>
      <c r="F31" s="73"/>
      <c r="K31" s="121"/>
      <c r="L31" s="122"/>
      <c r="M31" s="118"/>
    </row>
    <row r="32" spans="1:13" ht="15" customHeight="1" x14ac:dyDescent="0.15">
      <c r="A32" s="66"/>
      <c r="B32" s="72"/>
      <c r="C32" s="72"/>
      <c r="D32" s="72"/>
      <c r="E32" s="79"/>
      <c r="F32" s="73"/>
      <c r="K32" s="121"/>
      <c r="L32" s="122"/>
      <c r="M32" s="118"/>
    </row>
    <row r="33" spans="1:13" ht="15" customHeight="1" x14ac:dyDescent="0.15">
      <c r="A33" s="66"/>
      <c r="B33" s="72"/>
      <c r="C33" s="72"/>
      <c r="D33" s="72"/>
      <c r="E33" s="79"/>
      <c r="F33" s="73"/>
      <c r="K33" s="121"/>
      <c r="L33" s="122"/>
      <c r="M33" s="118"/>
    </row>
    <row r="34" spans="1:13" x14ac:dyDescent="0.15">
      <c r="A34" s="66"/>
      <c r="B34" s="72"/>
      <c r="C34" s="72"/>
      <c r="D34" s="72"/>
      <c r="E34" s="79"/>
      <c r="F34" s="73"/>
      <c r="K34" s="121"/>
      <c r="L34" s="122"/>
      <c r="M34" s="118"/>
    </row>
    <row r="35" spans="1:13" x14ac:dyDescent="0.15">
      <c r="A35" s="66"/>
      <c r="B35" s="72"/>
      <c r="C35" s="72"/>
      <c r="D35" s="72"/>
      <c r="E35" s="79"/>
      <c r="F35" s="73"/>
      <c r="K35" s="121"/>
      <c r="L35" s="122"/>
      <c r="M35" s="118"/>
    </row>
    <row r="36" spans="1:13" x14ac:dyDescent="0.15">
      <c r="A36" s="66"/>
      <c r="B36" s="72"/>
      <c r="C36" s="72"/>
      <c r="D36" s="72"/>
      <c r="E36" s="79"/>
      <c r="F36" s="73"/>
      <c r="K36" s="121"/>
      <c r="L36" s="122"/>
      <c r="M36" s="118"/>
    </row>
    <row r="37" spans="1:13" x14ac:dyDescent="0.15">
      <c r="A37" s="66"/>
      <c r="B37" s="72"/>
      <c r="C37" s="72"/>
      <c r="D37" s="72"/>
      <c r="E37" s="79"/>
      <c r="F37" s="73"/>
      <c r="K37" s="121"/>
      <c r="L37" s="122"/>
      <c r="M37" s="118"/>
    </row>
    <row r="38" spans="1:13" x14ac:dyDescent="0.15">
      <c r="A38" s="66"/>
      <c r="B38" s="72"/>
      <c r="C38" s="72"/>
      <c r="D38" s="72"/>
      <c r="E38" s="79"/>
      <c r="F38" s="73"/>
      <c r="K38" s="121"/>
      <c r="L38" s="122"/>
      <c r="M38" s="118"/>
    </row>
    <row r="39" spans="1:13" x14ac:dyDescent="0.15">
      <c r="A39" s="66"/>
      <c r="B39" s="72"/>
      <c r="C39" s="72"/>
      <c r="D39" s="72"/>
      <c r="E39" s="79"/>
      <c r="F39" s="73"/>
      <c r="K39" s="121"/>
      <c r="L39" s="122"/>
      <c r="M39" s="118"/>
    </row>
    <row r="40" spans="1:13" ht="15" customHeight="1" x14ac:dyDescent="0.15">
      <c r="A40" s="66"/>
      <c r="B40" s="72"/>
      <c r="C40" s="72"/>
      <c r="D40" s="72"/>
      <c r="E40" s="79"/>
      <c r="F40" s="73"/>
      <c r="K40" s="121"/>
      <c r="L40" s="122"/>
      <c r="M40" s="118"/>
    </row>
    <row r="41" spans="1:13" ht="15" customHeight="1" x14ac:dyDescent="0.15">
      <c r="A41" s="66"/>
      <c r="B41" s="72"/>
      <c r="C41" s="72"/>
      <c r="D41" s="72"/>
      <c r="E41" s="79"/>
      <c r="F41" s="73"/>
      <c r="K41" s="121"/>
      <c r="L41" s="122"/>
      <c r="M41" s="118"/>
    </row>
    <row r="42" spans="1:13" ht="15" customHeight="1" x14ac:dyDescent="0.15">
      <c r="A42" s="66"/>
      <c r="B42" s="72"/>
      <c r="C42" s="72"/>
      <c r="D42" s="72"/>
      <c r="E42" s="79"/>
      <c r="F42" s="73"/>
      <c r="K42" s="121"/>
      <c r="L42" s="122"/>
      <c r="M42" s="118"/>
    </row>
    <row r="43" spans="1:13" ht="15" customHeight="1" x14ac:dyDescent="0.15">
      <c r="A43" s="66"/>
      <c r="B43" s="72"/>
      <c r="C43" s="72"/>
      <c r="D43" s="72"/>
      <c r="E43" s="79"/>
      <c r="F43" s="73"/>
      <c r="K43" s="121"/>
      <c r="L43" s="122"/>
      <c r="M43" s="118"/>
    </row>
    <row r="44" spans="1:13" ht="15" customHeight="1" x14ac:dyDescent="0.15">
      <c r="A44" s="66"/>
      <c r="B44" s="72"/>
      <c r="C44" s="72"/>
      <c r="D44" s="72"/>
      <c r="E44" s="79"/>
      <c r="F44" s="73"/>
      <c r="K44" s="121"/>
      <c r="L44" s="122"/>
      <c r="M44" s="118"/>
    </row>
    <row r="45" spans="1:13" ht="15" customHeight="1" x14ac:dyDescent="0.15">
      <c r="A45" s="66"/>
      <c r="B45" s="72"/>
      <c r="C45" s="72"/>
      <c r="D45" s="72"/>
      <c r="E45" s="79"/>
      <c r="F45" s="73"/>
      <c r="K45" s="121"/>
      <c r="L45" s="122"/>
      <c r="M45" s="118"/>
    </row>
    <row r="46" spans="1:13" ht="15" customHeight="1" x14ac:dyDescent="0.15">
      <c r="A46" s="66"/>
      <c r="B46" s="72"/>
      <c r="C46" s="72"/>
      <c r="D46" s="72"/>
      <c r="E46" s="79"/>
      <c r="F46" s="73"/>
      <c r="K46" s="121"/>
      <c r="L46" s="122"/>
      <c r="M46" s="118"/>
    </row>
    <row r="47" spans="1:13" ht="15" customHeight="1" x14ac:dyDescent="0.15">
      <c r="A47" s="66"/>
      <c r="B47" s="72"/>
      <c r="C47" s="72"/>
      <c r="D47" s="72"/>
      <c r="E47" s="79"/>
      <c r="F47" s="73"/>
      <c r="K47" s="121"/>
      <c r="L47" s="122"/>
      <c r="M47" s="118"/>
    </row>
    <row r="48" spans="1:13" ht="15" customHeight="1" x14ac:dyDescent="0.15">
      <c r="A48" s="66"/>
      <c r="B48" s="72"/>
      <c r="C48" s="72"/>
      <c r="D48" s="72"/>
      <c r="E48" s="79"/>
      <c r="F48" s="73"/>
      <c r="K48" s="121"/>
      <c r="L48" s="122"/>
      <c r="M48" s="118"/>
    </row>
    <row r="49" spans="1:13" ht="15" customHeight="1" x14ac:dyDescent="0.15">
      <c r="A49" s="66"/>
      <c r="B49" s="72"/>
      <c r="C49" s="72"/>
      <c r="D49" s="72"/>
      <c r="E49" s="79"/>
      <c r="F49" s="73"/>
      <c r="K49" s="121"/>
      <c r="L49" s="122"/>
      <c r="M49" s="118"/>
    </row>
    <row r="50" spans="1:13" ht="15" customHeight="1" x14ac:dyDescent="0.15">
      <c r="A50" s="66"/>
      <c r="B50" s="72"/>
      <c r="C50" s="72"/>
      <c r="D50" s="72"/>
      <c r="E50" s="79"/>
      <c r="F50" s="73"/>
      <c r="K50" s="121"/>
      <c r="L50" s="122"/>
      <c r="M50" s="118"/>
    </row>
    <row r="51" spans="1:13" ht="15" customHeight="1" x14ac:dyDescent="0.15">
      <c r="A51" s="66"/>
      <c r="B51" s="72"/>
      <c r="C51" s="72"/>
      <c r="D51" s="72"/>
      <c r="E51" s="79"/>
      <c r="F51" s="73"/>
      <c r="K51" s="121"/>
      <c r="L51" s="122"/>
      <c r="M51" s="118"/>
    </row>
    <row r="52" spans="1:13" x14ac:dyDescent="0.15">
      <c r="K52" s="121"/>
      <c r="L52" s="122"/>
      <c r="M52" s="118"/>
    </row>
    <row r="53" spans="1:13" x14ac:dyDescent="0.15">
      <c r="K53" s="121"/>
      <c r="L53" s="122"/>
      <c r="M53" s="118"/>
    </row>
    <row r="54" spans="1:13" x14ac:dyDescent="0.15">
      <c r="K54" s="121"/>
      <c r="L54" s="122"/>
      <c r="M54" s="118"/>
    </row>
    <row r="55" spans="1:13" x14ac:dyDescent="0.15">
      <c r="K55" s="121"/>
      <c r="L55" s="122"/>
      <c r="M55" s="118"/>
    </row>
    <row r="56" spans="1:13" x14ac:dyDescent="0.15">
      <c r="K56" s="121"/>
      <c r="L56" s="122"/>
      <c r="M56" s="118"/>
    </row>
    <row r="57" spans="1:13" x14ac:dyDescent="0.15">
      <c r="K57" s="121"/>
      <c r="L57" s="122"/>
      <c r="M57" s="118"/>
    </row>
    <row r="58" spans="1:13" x14ac:dyDescent="0.15">
      <c r="K58" s="121"/>
      <c r="L58" s="122"/>
      <c r="M58" s="118"/>
    </row>
    <row r="59" spans="1:13" x14ac:dyDescent="0.15">
      <c r="K59" s="121"/>
      <c r="L59" s="122"/>
      <c r="M59" s="118"/>
    </row>
    <row r="60" spans="1:13" x14ac:dyDescent="0.15">
      <c r="K60" s="121"/>
      <c r="L60" s="122"/>
      <c r="M60" s="118"/>
    </row>
    <row r="61" spans="1:13" x14ac:dyDescent="0.15">
      <c r="K61" s="121"/>
      <c r="L61" s="122"/>
      <c r="M61" s="118"/>
    </row>
    <row r="62" spans="1:13" x14ac:dyDescent="0.15">
      <c r="K62" s="121"/>
      <c r="L62" s="122"/>
      <c r="M62" s="118"/>
    </row>
    <row r="63" spans="1:13" x14ac:dyDescent="0.15">
      <c r="K63" s="121"/>
      <c r="L63" s="122"/>
      <c r="M63" s="118"/>
    </row>
    <row r="64" spans="1:13" x14ac:dyDescent="0.15">
      <c r="K64" s="121"/>
      <c r="L64" s="122"/>
      <c r="M64" s="118"/>
    </row>
    <row r="65" spans="13:13" x14ac:dyDescent="0.15">
      <c r="M65" s="118"/>
    </row>
    <row r="66" spans="13:13" x14ac:dyDescent="0.15">
      <c r="M66" s="118"/>
    </row>
    <row r="67" spans="13:13" x14ac:dyDescent="0.15">
      <c r="M67" s="118"/>
    </row>
    <row r="68" spans="13:13" x14ac:dyDescent="0.15">
      <c r="M68" s="118"/>
    </row>
    <row r="69" spans="13:13" x14ac:dyDescent="0.15">
      <c r="M69" s="118"/>
    </row>
    <row r="70" spans="13:13" x14ac:dyDescent="0.15">
      <c r="M70" s="118"/>
    </row>
  </sheetData>
  <mergeCells count="3">
    <mergeCell ref="A1:A7"/>
    <mergeCell ref="B2:D2"/>
    <mergeCell ref="B4:D4"/>
  </mergeCells>
  <conditionalFormatting sqref="A18:A21 A23 A25 A34 A37">
    <cfRule type="duplicateValues" dxfId="50" priority="3"/>
  </conditionalFormatting>
  <conditionalFormatting sqref="A22">
    <cfRule type="duplicateValues" dxfId="49" priority="1"/>
    <cfRule type="duplicateValues" dxfId="48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A356-5156-234C-B953-D13E302B2392}">
  <dimension ref="A1:R70"/>
  <sheetViews>
    <sheetView workbookViewId="0">
      <selection activeCell="I1" sqref="I1:L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22.83203125" style="115" customWidth="1"/>
    <col min="10" max="11" width="10.6640625" style="115"/>
    <col min="12" max="12" width="14" style="115" customWidth="1"/>
    <col min="13" max="13" width="10.6640625" style="115"/>
    <col min="18" max="18" width="18.33203125" customWidth="1"/>
  </cols>
  <sheetData>
    <row r="1" spans="1:18" ht="15" customHeight="1" x14ac:dyDescent="0.15">
      <c r="A1" s="236" t="s">
        <v>64</v>
      </c>
      <c r="B1" s="89"/>
      <c r="C1" s="89"/>
      <c r="D1" s="89"/>
      <c r="E1" s="89"/>
      <c r="F1" s="40"/>
    </row>
    <row r="2" spans="1:18" ht="15" customHeight="1" x14ac:dyDescent="0.15">
      <c r="A2" s="236"/>
      <c r="B2" s="237" t="s">
        <v>29</v>
      </c>
      <c r="C2" s="237"/>
      <c r="D2" s="237"/>
      <c r="E2" s="89"/>
      <c r="F2" s="40"/>
    </row>
    <row r="3" spans="1:18" ht="15" customHeight="1" x14ac:dyDescent="0.15">
      <c r="A3" s="236"/>
      <c r="B3" s="89"/>
      <c r="C3" s="89"/>
      <c r="D3" s="89"/>
      <c r="E3" s="89"/>
      <c r="F3" s="40"/>
    </row>
    <row r="4" spans="1:18" ht="15" customHeight="1" x14ac:dyDescent="0.15">
      <c r="A4" s="236"/>
      <c r="B4" s="237" t="s">
        <v>33</v>
      </c>
      <c r="C4" s="237"/>
      <c r="D4" s="237"/>
      <c r="E4" s="89"/>
      <c r="F4" s="40"/>
    </row>
    <row r="5" spans="1:18" ht="15" customHeight="1" x14ac:dyDescent="0.15">
      <c r="A5" s="236"/>
      <c r="B5" s="89"/>
      <c r="C5" s="89"/>
      <c r="D5" s="89"/>
      <c r="E5" s="89"/>
      <c r="F5" s="40"/>
    </row>
    <row r="6" spans="1:18" ht="15" customHeight="1" x14ac:dyDescent="0.15">
      <c r="A6" s="236"/>
      <c r="B6" s="64"/>
      <c r="C6" s="89"/>
      <c r="D6" s="89"/>
      <c r="E6" s="89"/>
      <c r="F6" s="40"/>
    </row>
    <row r="7" spans="1:18" ht="15" customHeight="1" x14ac:dyDescent="0.15">
      <c r="A7" s="236"/>
      <c r="B7" s="89"/>
      <c r="C7" s="89"/>
      <c r="D7" s="89"/>
      <c r="E7" s="89"/>
      <c r="F7" s="40"/>
      <c r="K7" s="131" t="s">
        <v>77</v>
      </c>
      <c r="Q7" s="123" t="s">
        <v>75</v>
      </c>
    </row>
    <row r="8" spans="1:18" ht="15" customHeight="1" x14ac:dyDescent="0.15">
      <c r="A8" s="41" t="s">
        <v>7</v>
      </c>
      <c r="B8" s="42" t="s">
        <v>43</v>
      </c>
      <c r="C8" s="42"/>
      <c r="D8" s="88"/>
      <c r="E8" s="88"/>
      <c r="F8" s="40"/>
      <c r="K8" s="119" t="s">
        <v>3</v>
      </c>
      <c r="L8" s="116" t="s">
        <v>42</v>
      </c>
      <c r="M8" s="116"/>
      <c r="Q8" s="125" t="s">
        <v>3</v>
      </c>
      <c r="R8" s="126" t="s">
        <v>42</v>
      </c>
    </row>
    <row r="9" spans="1:18" ht="15" customHeight="1" x14ac:dyDescent="0.15">
      <c r="A9" s="41" t="s">
        <v>0</v>
      </c>
      <c r="B9" s="42" t="s">
        <v>65</v>
      </c>
      <c r="C9" s="42"/>
      <c r="D9" s="88"/>
      <c r="E9" s="88"/>
      <c r="F9" s="40"/>
      <c r="I9" s="131" t="s">
        <v>70</v>
      </c>
      <c r="J9" s="131" t="s">
        <v>4</v>
      </c>
      <c r="K9" s="120" t="s">
        <v>17</v>
      </c>
      <c r="L9" s="132">
        <v>3</v>
      </c>
      <c r="M9" s="124" t="s">
        <v>74</v>
      </c>
      <c r="Q9" s="127" t="s">
        <v>17</v>
      </c>
      <c r="R9" s="128">
        <v>3</v>
      </c>
    </row>
    <row r="10" spans="1:18" ht="15" customHeight="1" x14ac:dyDescent="0.15">
      <c r="A10" s="41" t="s">
        <v>9</v>
      </c>
      <c r="B10" s="80">
        <v>43479</v>
      </c>
      <c r="C10" s="90"/>
      <c r="D10" s="43"/>
      <c r="E10" s="43"/>
      <c r="F10" s="40"/>
      <c r="I10" s="115" t="s">
        <v>67</v>
      </c>
      <c r="J10" s="115">
        <v>72.67</v>
      </c>
      <c r="K10" s="121">
        <v>1</v>
      </c>
      <c r="L10" s="122">
        <v>150</v>
      </c>
      <c r="M10" s="118"/>
      <c r="Q10" s="129">
        <v>1</v>
      </c>
      <c r="R10" s="130">
        <v>150</v>
      </c>
    </row>
    <row r="11" spans="1:18" ht="15" customHeight="1" x14ac:dyDescent="0.15">
      <c r="A11" s="41" t="s">
        <v>24</v>
      </c>
      <c r="B11" s="42" t="s">
        <v>32</v>
      </c>
      <c r="C11" s="89"/>
      <c r="D11" s="89"/>
      <c r="E11" s="89"/>
      <c r="F11" s="40"/>
      <c r="I11" s="115" t="s">
        <v>69</v>
      </c>
      <c r="J11" s="115">
        <v>68.33</v>
      </c>
      <c r="K11" s="121">
        <f>K10+1</f>
        <v>2</v>
      </c>
      <c r="L11" s="122">
        <f>L10-(L$10-30)/(L$9+3-1)</f>
        <v>126</v>
      </c>
      <c r="M11" s="118"/>
      <c r="Q11" s="129">
        <f>Q10+1</f>
        <v>2</v>
      </c>
      <c r="R11" s="130">
        <f>R10-(R$10-30)/(R$9-1)</f>
        <v>90</v>
      </c>
    </row>
    <row r="12" spans="1:18" ht="15" customHeight="1" x14ac:dyDescent="0.15">
      <c r="A12" s="41" t="s">
        <v>10</v>
      </c>
      <c r="B12" s="88" t="s">
        <v>66</v>
      </c>
      <c r="C12" s="89"/>
      <c r="D12" s="89"/>
      <c r="E12" s="89"/>
      <c r="F12" s="40"/>
      <c r="I12" s="115" t="s">
        <v>68</v>
      </c>
      <c r="J12" s="115">
        <v>65.33</v>
      </c>
      <c r="K12" s="121">
        <f t="shared" ref="K12" si="0">K11+1</f>
        <v>3</v>
      </c>
      <c r="L12" s="122">
        <f t="shared" ref="L12:L15" si="1">L11-(L$10-30)/(L$9+3-1)</f>
        <v>102</v>
      </c>
      <c r="M12" s="118"/>
      <c r="Q12" s="129">
        <f t="shared" ref="Q12" si="2">Q11+1</f>
        <v>3</v>
      </c>
      <c r="R12" s="130">
        <f>R11-(R$10-30)/(R$9-1)</f>
        <v>30</v>
      </c>
    </row>
    <row r="13" spans="1:18" ht="15" customHeight="1" x14ac:dyDescent="0.15">
      <c r="A13" s="88" t="s">
        <v>8</v>
      </c>
      <c r="B13" s="71" t="s">
        <v>2</v>
      </c>
      <c r="C13" s="71"/>
      <c r="D13" s="71"/>
      <c r="E13" s="44"/>
      <c r="F13" s="45" t="s">
        <v>15</v>
      </c>
      <c r="I13" s="131" t="s">
        <v>71</v>
      </c>
      <c r="J13" s="115">
        <v>60</v>
      </c>
      <c r="K13" s="121"/>
      <c r="L13" s="122">
        <f t="shared" si="1"/>
        <v>78</v>
      </c>
      <c r="M13" s="118"/>
    </row>
    <row r="14" spans="1:18" ht="15" customHeight="1" x14ac:dyDescent="0.15">
      <c r="A14" s="88" t="s">
        <v>40</v>
      </c>
      <c r="B14" s="46"/>
      <c r="C14" s="48"/>
      <c r="D14" s="48"/>
      <c r="E14" s="47">
        <v>150</v>
      </c>
      <c r="F14" s="49" t="s">
        <v>16</v>
      </c>
      <c r="I14" s="131" t="s">
        <v>73</v>
      </c>
      <c r="J14" s="115">
        <v>40</v>
      </c>
      <c r="K14" s="121"/>
      <c r="L14" s="122">
        <f t="shared" si="1"/>
        <v>54</v>
      </c>
      <c r="M14" s="118"/>
    </row>
    <row r="15" spans="1:18" ht="15" customHeight="1" x14ac:dyDescent="0.15">
      <c r="A15" s="88"/>
      <c r="B15" s="50"/>
      <c r="C15" s="52"/>
      <c r="D15" s="52"/>
      <c r="E15" s="51"/>
      <c r="F15" s="49" t="s">
        <v>17</v>
      </c>
      <c r="I15" s="131" t="s">
        <v>72</v>
      </c>
      <c r="J15" s="115">
        <v>20</v>
      </c>
      <c r="K15" s="121"/>
      <c r="L15" s="122">
        <f t="shared" si="1"/>
        <v>30</v>
      </c>
      <c r="M15" s="118"/>
    </row>
    <row r="16" spans="1:18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3</v>
      </c>
      <c r="K16" s="121"/>
      <c r="L16" s="122"/>
      <c r="M16" s="118"/>
    </row>
    <row r="17" spans="1:13" ht="15" customHeight="1" x14ac:dyDescent="0.15">
      <c r="A17" s="60" t="s">
        <v>67</v>
      </c>
      <c r="B17" s="72">
        <v>72.67</v>
      </c>
      <c r="C17" s="72"/>
      <c r="D17" s="72"/>
      <c r="E17" s="133">
        <v>150</v>
      </c>
      <c r="F17" s="73">
        <v>1</v>
      </c>
      <c r="K17" s="121"/>
      <c r="L17" s="122"/>
      <c r="M17" s="118"/>
    </row>
    <row r="18" spans="1:13" ht="15" customHeight="1" x14ac:dyDescent="0.15">
      <c r="A18" s="66" t="s">
        <v>69</v>
      </c>
      <c r="B18" s="72">
        <v>68.33</v>
      </c>
      <c r="C18" s="72"/>
      <c r="D18" s="72"/>
      <c r="E18" s="133">
        <v>126</v>
      </c>
      <c r="F18" s="73">
        <v>2</v>
      </c>
      <c r="K18" s="121"/>
      <c r="L18" s="122"/>
      <c r="M18" s="118"/>
    </row>
    <row r="19" spans="1:13" ht="15" customHeight="1" x14ac:dyDescent="0.15">
      <c r="A19" s="66" t="s">
        <v>68</v>
      </c>
      <c r="B19" s="72">
        <v>65.33</v>
      </c>
      <c r="C19" s="72"/>
      <c r="D19" s="72"/>
      <c r="E19" s="133">
        <v>102</v>
      </c>
      <c r="F19" s="73">
        <v>3</v>
      </c>
      <c r="K19" s="121"/>
      <c r="L19" s="122"/>
      <c r="M19" s="118"/>
    </row>
    <row r="20" spans="1:13" ht="15" customHeight="1" x14ac:dyDescent="0.15">
      <c r="B20" s="72"/>
      <c r="C20" s="72"/>
      <c r="D20" s="72"/>
      <c r="E20" s="79"/>
      <c r="F20" s="73"/>
      <c r="K20" s="121"/>
      <c r="L20" s="122"/>
      <c r="M20" s="118"/>
    </row>
    <row r="21" spans="1:13" ht="15" customHeight="1" x14ac:dyDescent="0.15">
      <c r="K21" s="121"/>
      <c r="L21" s="122"/>
      <c r="M21" s="118"/>
    </row>
    <row r="22" spans="1:13" ht="15" customHeight="1" x14ac:dyDescent="0.15">
      <c r="K22" s="121"/>
      <c r="L22" s="122"/>
      <c r="M22" s="118"/>
    </row>
    <row r="23" spans="1:13" ht="15" customHeight="1" x14ac:dyDescent="0.15">
      <c r="K23" s="121"/>
      <c r="L23" s="122"/>
      <c r="M23" s="118"/>
    </row>
    <row r="24" spans="1:13" ht="15" customHeight="1" x14ac:dyDescent="0.15">
      <c r="K24" s="121"/>
      <c r="L24" s="122"/>
      <c r="M24" s="118"/>
    </row>
    <row r="25" spans="1:13" ht="15" customHeight="1" x14ac:dyDescent="0.15">
      <c r="K25" s="121"/>
      <c r="L25" s="122"/>
      <c r="M25" s="118"/>
    </row>
    <row r="26" spans="1:13" ht="15" customHeight="1" x14ac:dyDescent="0.15">
      <c r="K26" s="121"/>
      <c r="L26" s="122"/>
      <c r="M26" s="118"/>
    </row>
    <row r="27" spans="1:13" ht="15" customHeight="1" x14ac:dyDescent="0.15">
      <c r="K27" s="121"/>
      <c r="L27" s="122"/>
      <c r="M27" s="118"/>
    </row>
    <row r="28" spans="1:13" ht="15" customHeight="1" x14ac:dyDescent="0.15">
      <c r="K28" s="121"/>
      <c r="L28" s="122"/>
      <c r="M28" s="118"/>
    </row>
    <row r="29" spans="1:13" ht="15" customHeight="1" x14ac:dyDescent="0.15">
      <c r="K29" s="121"/>
      <c r="L29" s="122"/>
      <c r="M29" s="118"/>
    </row>
    <row r="30" spans="1:13" ht="15" customHeight="1" x14ac:dyDescent="0.15">
      <c r="K30" s="121"/>
      <c r="L30" s="122"/>
      <c r="M30" s="118"/>
    </row>
    <row r="31" spans="1:13" ht="15" customHeight="1" x14ac:dyDescent="0.15">
      <c r="K31" s="121"/>
      <c r="L31" s="122"/>
      <c r="M31" s="118"/>
    </row>
    <row r="32" spans="1:13" ht="15" customHeight="1" x14ac:dyDescent="0.15">
      <c r="K32" s="121"/>
      <c r="L32" s="122"/>
      <c r="M32" s="118"/>
    </row>
    <row r="33" spans="11:13" ht="15" customHeight="1" x14ac:dyDescent="0.15">
      <c r="K33" s="121"/>
      <c r="L33" s="122"/>
      <c r="M33" s="118"/>
    </row>
    <row r="34" spans="11:13" x14ac:dyDescent="0.15">
      <c r="K34" s="121"/>
      <c r="L34" s="122"/>
      <c r="M34" s="118"/>
    </row>
    <row r="35" spans="11:13" x14ac:dyDescent="0.15">
      <c r="K35" s="121"/>
      <c r="L35" s="122"/>
      <c r="M35" s="118"/>
    </row>
    <row r="36" spans="11:13" x14ac:dyDescent="0.15">
      <c r="K36" s="121"/>
      <c r="L36" s="122"/>
      <c r="M36" s="118"/>
    </row>
    <row r="37" spans="11:13" x14ac:dyDescent="0.15">
      <c r="K37" s="121"/>
      <c r="L37" s="122"/>
      <c r="M37" s="118"/>
    </row>
    <row r="38" spans="11:13" x14ac:dyDescent="0.15">
      <c r="K38" s="121"/>
      <c r="L38" s="122"/>
      <c r="M38" s="118"/>
    </row>
    <row r="39" spans="11:13" x14ac:dyDescent="0.15">
      <c r="K39" s="121"/>
      <c r="L39" s="122"/>
      <c r="M39" s="118"/>
    </row>
    <row r="40" spans="11:13" ht="15" customHeight="1" x14ac:dyDescent="0.15">
      <c r="K40" s="121"/>
      <c r="L40" s="122"/>
      <c r="M40" s="118"/>
    </row>
    <row r="41" spans="11:13" ht="15" customHeight="1" x14ac:dyDescent="0.15">
      <c r="K41" s="121"/>
      <c r="L41" s="122"/>
      <c r="M41" s="118"/>
    </row>
    <row r="42" spans="11:13" ht="15" customHeight="1" x14ac:dyDescent="0.15">
      <c r="K42" s="121"/>
      <c r="L42" s="122"/>
      <c r="M42" s="118"/>
    </row>
    <row r="43" spans="11:13" ht="15" customHeight="1" x14ac:dyDescent="0.15">
      <c r="K43" s="121"/>
      <c r="L43" s="122"/>
      <c r="M43" s="118"/>
    </row>
    <row r="44" spans="11:13" ht="15" customHeight="1" x14ac:dyDescent="0.15">
      <c r="K44" s="121"/>
      <c r="L44" s="122"/>
      <c r="M44" s="118"/>
    </row>
    <row r="45" spans="11:13" ht="15" customHeight="1" x14ac:dyDescent="0.15">
      <c r="K45" s="121"/>
      <c r="L45" s="122"/>
      <c r="M45" s="118"/>
    </row>
    <row r="46" spans="11:13" ht="15" customHeight="1" x14ac:dyDescent="0.15">
      <c r="K46" s="121"/>
      <c r="L46" s="122"/>
      <c r="M46" s="118"/>
    </row>
    <row r="47" spans="11:13" ht="15" customHeight="1" x14ac:dyDescent="0.15">
      <c r="K47" s="121"/>
      <c r="L47" s="122"/>
      <c r="M47" s="118"/>
    </row>
    <row r="48" spans="11:13" ht="15" customHeight="1" x14ac:dyDescent="0.15">
      <c r="K48" s="121"/>
      <c r="L48" s="122"/>
      <c r="M48" s="118"/>
    </row>
    <row r="49" spans="11:13" ht="15" customHeight="1" x14ac:dyDescent="0.15">
      <c r="K49" s="121"/>
      <c r="L49" s="122"/>
      <c r="M49" s="118"/>
    </row>
    <row r="50" spans="11:13" ht="15" customHeight="1" x14ac:dyDescent="0.15">
      <c r="K50" s="121"/>
      <c r="L50" s="122"/>
      <c r="M50" s="118"/>
    </row>
    <row r="51" spans="11:13" ht="15" customHeight="1" x14ac:dyDescent="0.15">
      <c r="K51" s="121"/>
      <c r="L51" s="122"/>
      <c r="M51" s="118"/>
    </row>
    <row r="52" spans="11:13" x14ac:dyDescent="0.15">
      <c r="K52" s="121"/>
      <c r="L52" s="122"/>
      <c r="M52" s="118"/>
    </row>
    <row r="53" spans="11:13" x14ac:dyDescent="0.15">
      <c r="K53" s="121"/>
      <c r="L53" s="122"/>
      <c r="M53" s="118"/>
    </row>
    <row r="54" spans="11:13" x14ac:dyDescent="0.15">
      <c r="K54" s="121"/>
      <c r="L54" s="122"/>
      <c r="M54" s="118"/>
    </row>
    <row r="55" spans="11:13" x14ac:dyDescent="0.15">
      <c r="K55" s="121"/>
      <c r="L55" s="122"/>
      <c r="M55" s="118"/>
    </row>
    <row r="56" spans="11:13" x14ac:dyDescent="0.15">
      <c r="K56" s="121"/>
      <c r="L56" s="122"/>
      <c r="M56" s="118"/>
    </row>
    <row r="57" spans="11:13" x14ac:dyDescent="0.15">
      <c r="K57" s="121"/>
      <c r="L57" s="122"/>
      <c r="M57" s="118"/>
    </row>
    <row r="58" spans="11:13" x14ac:dyDescent="0.15">
      <c r="K58" s="121"/>
      <c r="L58" s="122"/>
      <c r="M58" s="118"/>
    </row>
    <row r="59" spans="11:13" x14ac:dyDescent="0.15">
      <c r="K59" s="121"/>
      <c r="L59" s="122"/>
      <c r="M59" s="118"/>
    </row>
    <row r="60" spans="11:13" x14ac:dyDescent="0.15">
      <c r="K60" s="121"/>
      <c r="L60" s="122"/>
      <c r="M60" s="118"/>
    </row>
    <row r="61" spans="11:13" x14ac:dyDescent="0.15">
      <c r="K61" s="121"/>
      <c r="L61" s="122"/>
      <c r="M61" s="118"/>
    </row>
    <row r="62" spans="11:13" x14ac:dyDescent="0.15">
      <c r="K62" s="121"/>
      <c r="L62" s="122"/>
      <c r="M62" s="118"/>
    </row>
    <row r="63" spans="11:13" x14ac:dyDescent="0.15">
      <c r="K63" s="121"/>
      <c r="L63" s="122"/>
      <c r="M63" s="118"/>
    </row>
    <row r="64" spans="11:13" x14ac:dyDescent="0.15">
      <c r="K64" s="121"/>
      <c r="L64" s="122"/>
      <c r="M64" s="118"/>
    </row>
    <row r="65" spans="13:13" x14ac:dyDescent="0.15">
      <c r="M65" s="118"/>
    </row>
    <row r="66" spans="13:13" x14ac:dyDescent="0.15">
      <c r="M66" s="118"/>
    </row>
    <row r="67" spans="13:13" x14ac:dyDescent="0.15">
      <c r="M67" s="118"/>
    </row>
    <row r="68" spans="13:13" x14ac:dyDescent="0.15">
      <c r="M68" s="118"/>
    </row>
    <row r="69" spans="13:13" x14ac:dyDescent="0.15">
      <c r="M69" s="118"/>
    </row>
    <row r="70" spans="13:13" x14ac:dyDescent="0.15">
      <c r="M70" s="118"/>
    </row>
  </sheetData>
  <mergeCells count="3">
    <mergeCell ref="A1:A7"/>
    <mergeCell ref="B2:D2"/>
    <mergeCell ref="B4:D4"/>
  </mergeCells>
  <conditionalFormatting sqref="A18:A19 A21 A23 A25 A34 A37">
    <cfRule type="duplicateValues" dxfId="47" priority="5"/>
  </conditionalFormatting>
  <conditionalFormatting sqref="A22">
    <cfRule type="duplicateValues" dxfId="46" priority="1"/>
    <cfRule type="duplicateValues" dxfId="45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5FE9-DD98-0C4A-B994-CFC3D7022A6C}">
  <dimension ref="A1:J70"/>
  <sheetViews>
    <sheetView workbookViewId="0">
      <selection activeCell="B35" sqref="B35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234"/>
      <c r="B1" s="103"/>
      <c r="C1" s="103"/>
      <c r="D1" s="103"/>
      <c r="E1" s="103"/>
      <c r="F1" s="40"/>
    </row>
    <row r="2" spans="1:10" ht="15" customHeight="1" x14ac:dyDescent="0.15">
      <c r="A2" s="234"/>
      <c r="B2" s="235" t="s">
        <v>29</v>
      </c>
      <c r="C2" s="235"/>
      <c r="D2" s="235"/>
      <c r="E2" s="103"/>
      <c r="F2" s="40"/>
    </row>
    <row r="3" spans="1:10" ht="15" customHeight="1" x14ac:dyDescent="0.15">
      <c r="A3" s="234"/>
      <c r="B3" s="103"/>
      <c r="C3" s="103"/>
      <c r="D3" s="103"/>
      <c r="E3" s="103"/>
      <c r="F3" s="40"/>
    </row>
    <row r="4" spans="1:10" ht="15" customHeight="1" x14ac:dyDescent="0.15">
      <c r="A4" s="234"/>
      <c r="B4" s="235" t="s">
        <v>33</v>
      </c>
      <c r="C4" s="235"/>
      <c r="D4" s="235"/>
      <c r="E4" s="103"/>
      <c r="F4" s="40"/>
    </row>
    <row r="5" spans="1:10" ht="15" customHeight="1" x14ac:dyDescent="0.15">
      <c r="A5" s="234"/>
      <c r="B5" s="103"/>
      <c r="C5" s="103"/>
      <c r="D5" s="103"/>
      <c r="E5" s="103"/>
      <c r="F5" s="40"/>
    </row>
    <row r="6" spans="1:10" ht="15" customHeight="1" x14ac:dyDescent="0.15">
      <c r="A6" s="234"/>
      <c r="B6" s="93"/>
      <c r="C6" s="103"/>
      <c r="D6" s="103"/>
      <c r="E6" s="103"/>
      <c r="F6" s="40"/>
    </row>
    <row r="7" spans="1:10" ht="15" customHeight="1" x14ac:dyDescent="0.15">
      <c r="A7" s="234"/>
      <c r="B7" s="103"/>
      <c r="C7" s="103"/>
      <c r="D7" s="103"/>
      <c r="E7" s="103"/>
      <c r="F7" s="40"/>
    </row>
    <row r="8" spans="1:10" ht="15" customHeight="1" x14ac:dyDescent="0.15">
      <c r="A8" s="94" t="s">
        <v>7</v>
      </c>
      <c r="B8" s="95" t="s">
        <v>42</v>
      </c>
      <c r="C8" s="95"/>
      <c r="D8" s="102"/>
      <c r="E8" s="102"/>
      <c r="F8" s="40"/>
      <c r="H8" s="115"/>
      <c r="I8" s="119" t="s">
        <v>3</v>
      </c>
      <c r="J8" s="69" t="s">
        <v>42</v>
      </c>
    </row>
    <row r="9" spans="1:10" ht="15" customHeight="1" x14ac:dyDescent="0.15">
      <c r="A9" s="94" t="s">
        <v>0</v>
      </c>
      <c r="B9" s="95" t="s">
        <v>65</v>
      </c>
      <c r="C9" s="95"/>
      <c r="D9" s="102"/>
      <c r="E9" s="102"/>
      <c r="F9" s="40"/>
      <c r="H9" s="115"/>
      <c r="I9" s="120" t="s">
        <v>17</v>
      </c>
      <c r="J9" s="111">
        <v>5</v>
      </c>
    </row>
    <row r="10" spans="1:10" ht="15" customHeight="1" x14ac:dyDescent="0.15">
      <c r="A10" s="94" t="s">
        <v>9</v>
      </c>
      <c r="B10" s="96">
        <v>43485</v>
      </c>
      <c r="C10" s="97"/>
      <c r="D10" s="98"/>
      <c r="E10" s="98"/>
      <c r="F10" s="40"/>
      <c r="H10" s="115"/>
      <c r="I10" s="121">
        <v>1</v>
      </c>
      <c r="J10" s="112">
        <v>500</v>
      </c>
    </row>
    <row r="11" spans="1:10" ht="15" customHeight="1" x14ac:dyDescent="0.15">
      <c r="A11" s="94" t="s">
        <v>24</v>
      </c>
      <c r="B11" s="95" t="s">
        <v>32</v>
      </c>
      <c r="C11" s="103"/>
      <c r="D11" s="103"/>
      <c r="E11" s="103"/>
      <c r="F11" s="40"/>
      <c r="H11" s="115"/>
      <c r="I11" s="121">
        <f>I10+1</f>
        <v>2</v>
      </c>
      <c r="J11" s="112">
        <f>J10-(J$10-30)/(J$9-1)</f>
        <v>382.5</v>
      </c>
    </row>
    <row r="12" spans="1:10" ht="15" customHeight="1" x14ac:dyDescent="0.15">
      <c r="A12" s="94" t="s">
        <v>10</v>
      </c>
      <c r="B12" s="102" t="s">
        <v>61</v>
      </c>
      <c r="C12" s="103"/>
      <c r="D12" s="103"/>
      <c r="E12" s="103"/>
      <c r="F12" s="40"/>
      <c r="H12" s="115"/>
      <c r="I12" s="121">
        <f t="shared" ref="I12:I14" si="0">I11+1</f>
        <v>3</v>
      </c>
      <c r="J12" s="112">
        <f>J11-(J$10-30)/(J$9-1)</f>
        <v>265</v>
      </c>
    </row>
    <row r="13" spans="1:10" ht="15" customHeight="1" x14ac:dyDescent="0.15">
      <c r="A13" s="88" t="s">
        <v>8</v>
      </c>
      <c r="B13" s="65" t="s">
        <v>2</v>
      </c>
      <c r="C13" s="65" t="s">
        <v>11</v>
      </c>
      <c r="D13" s="65" t="s">
        <v>1</v>
      </c>
      <c r="E13" s="44"/>
      <c r="F13" s="45" t="s">
        <v>15</v>
      </c>
      <c r="G13" s="99"/>
      <c r="H13" s="115"/>
      <c r="I13" s="121">
        <f t="shared" si="0"/>
        <v>4</v>
      </c>
      <c r="J13" s="122">
        <f t="shared" ref="J13:J14" si="1">J12-(J$10-30)/(J$9-1)</f>
        <v>147.5</v>
      </c>
    </row>
    <row r="14" spans="1:10" ht="15" customHeight="1" x14ac:dyDescent="0.15">
      <c r="A14" s="88" t="s">
        <v>46</v>
      </c>
      <c r="B14" s="46"/>
      <c r="C14" s="48"/>
      <c r="D14" s="48"/>
      <c r="E14" s="47">
        <v>500</v>
      </c>
      <c r="F14" s="49" t="s">
        <v>16</v>
      </c>
      <c r="G14" s="99"/>
      <c r="H14" s="115"/>
      <c r="I14" s="121">
        <f t="shared" si="0"/>
        <v>5</v>
      </c>
      <c r="J14" s="122">
        <f t="shared" si="1"/>
        <v>30</v>
      </c>
    </row>
    <row r="15" spans="1:10" ht="15" customHeight="1" x14ac:dyDescent="0.15">
      <c r="A15" s="88"/>
      <c r="B15" s="50"/>
      <c r="C15" s="52"/>
      <c r="D15" s="52"/>
      <c r="E15" s="78"/>
      <c r="F15" s="49" t="s">
        <v>17</v>
      </c>
      <c r="G15" s="99"/>
      <c r="H15" s="115"/>
      <c r="I15" s="121"/>
      <c r="J15" s="122"/>
    </row>
    <row r="16" spans="1:10" ht="15" customHeight="1" x14ac:dyDescent="0.15">
      <c r="A16" s="88"/>
      <c r="B16" s="53" t="s">
        <v>4</v>
      </c>
      <c r="C16" s="54" t="s">
        <v>4</v>
      </c>
      <c r="D16" s="54" t="s">
        <v>4</v>
      </c>
      <c r="E16" s="55" t="s">
        <v>34</v>
      </c>
      <c r="F16" s="56">
        <v>5</v>
      </c>
      <c r="G16" s="99"/>
      <c r="H16" s="115"/>
      <c r="I16" s="121"/>
      <c r="J16" s="122"/>
    </row>
    <row r="17" spans="1:10" x14ac:dyDescent="0.15">
      <c r="A17" s="77" t="s">
        <v>59</v>
      </c>
      <c r="B17" s="63">
        <v>83.6</v>
      </c>
      <c r="C17" s="63"/>
      <c r="D17" s="63">
        <v>78.8</v>
      </c>
      <c r="E17" s="113">
        <v>383</v>
      </c>
      <c r="F17" s="81">
        <v>2</v>
      </c>
      <c r="G17" s="99"/>
      <c r="H17" s="115"/>
      <c r="I17" s="121"/>
      <c r="J17" s="122"/>
    </row>
    <row r="18" spans="1:10" x14ac:dyDescent="0.15">
      <c r="A18" s="77" t="s">
        <v>58</v>
      </c>
      <c r="B18" s="63">
        <v>73.2</v>
      </c>
      <c r="C18" s="63"/>
      <c r="D18" s="63">
        <v>26</v>
      </c>
      <c r="E18" s="113">
        <v>148</v>
      </c>
      <c r="F18" s="81">
        <v>4</v>
      </c>
      <c r="G18" s="99"/>
      <c r="H18" s="115"/>
      <c r="I18" s="121"/>
      <c r="J18" s="122"/>
    </row>
    <row r="19" spans="1:10" x14ac:dyDescent="0.15">
      <c r="A19" s="77"/>
      <c r="B19" s="63"/>
      <c r="C19" s="63"/>
      <c r="D19" s="63"/>
      <c r="E19" s="113"/>
      <c r="F19" s="81"/>
      <c r="G19" s="100"/>
      <c r="H19" s="115"/>
      <c r="I19" s="121"/>
      <c r="J19" s="122"/>
    </row>
    <row r="20" spans="1:10" x14ac:dyDescent="0.15">
      <c r="A20" s="77"/>
      <c r="B20" s="63"/>
      <c r="C20" s="63"/>
      <c r="D20" s="63"/>
      <c r="E20" s="113"/>
      <c r="F20" s="81"/>
      <c r="G20" s="100"/>
      <c r="H20" s="115"/>
      <c r="I20" s="121"/>
      <c r="J20" s="122"/>
    </row>
    <row r="21" spans="1:10" x14ac:dyDescent="0.15">
      <c r="A21" s="77"/>
      <c r="B21" s="63"/>
      <c r="C21" s="63"/>
      <c r="D21" s="63"/>
      <c r="E21" s="113"/>
      <c r="F21" s="81"/>
      <c r="G21" s="100"/>
      <c r="H21" s="115"/>
      <c r="I21" s="121"/>
      <c r="J21" s="122"/>
    </row>
    <row r="22" spans="1:10" x14ac:dyDescent="0.15">
      <c r="A22" s="77"/>
      <c r="B22" s="63"/>
      <c r="C22" s="63"/>
      <c r="D22" s="63"/>
      <c r="E22" s="114"/>
      <c r="F22" s="91"/>
      <c r="G22" s="101"/>
      <c r="H22" s="115"/>
      <c r="I22" s="121"/>
      <c r="J22" s="122"/>
    </row>
    <row r="23" spans="1:10" x14ac:dyDescent="0.15">
      <c r="A23" s="77"/>
      <c r="B23" s="63"/>
      <c r="C23" s="63"/>
      <c r="D23" s="63"/>
      <c r="E23" s="113"/>
      <c r="F23" s="81"/>
      <c r="G23" s="100"/>
      <c r="H23" s="115"/>
      <c r="I23" s="121"/>
      <c r="J23" s="122"/>
    </row>
    <row r="24" spans="1:10" x14ac:dyDescent="0.15">
      <c r="A24" s="77"/>
      <c r="B24" s="63"/>
      <c r="C24" s="63"/>
      <c r="D24" s="63"/>
      <c r="E24" s="113"/>
      <c r="F24" s="81"/>
      <c r="G24" s="100"/>
      <c r="I24" s="121"/>
      <c r="J24" s="122"/>
    </row>
    <row r="25" spans="1:10" x14ac:dyDescent="0.15">
      <c r="A25" s="77"/>
      <c r="B25" s="63"/>
      <c r="C25" s="63"/>
      <c r="D25" s="63"/>
      <c r="E25" s="113"/>
      <c r="F25" s="81"/>
      <c r="G25" s="100"/>
      <c r="I25" s="121"/>
      <c r="J25" s="122"/>
    </row>
    <row r="26" spans="1:10" x14ac:dyDescent="0.15">
      <c r="A26" s="77"/>
      <c r="B26" s="63"/>
      <c r="C26" s="63"/>
      <c r="D26" s="63"/>
      <c r="E26" s="113"/>
      <c r="F26" s="81"/>
      <c r="G26" s="100"/>
      <c r="I26" s="121"/>
      <c r="J26" s="122"/>
    </row>
    <row r="27" spans="1:10" x14ac:dyDescent="0.15">
      <c r="A27" s="77"/>
      <c r="B27" s="63"/>
      <c r="C27" s="63"/>
      <c r="D27" s="63"/>
      <c r="E27" s="113"/>
      <c r="F27" s="81"/>
      <c r="G27" s="100"/>
      <c r="I27" s="121"/>
      <c r="J27" s="122"/>
    </row>
    <row r="28" spans="1:10" x14ac:dyDescent="0.15">
      <c r="A28" s="77"/>
      <c r="B28" s="63"/>
      <c r="C28" s="63"/>
      <c r="D28" s="63"/>
      <c r="E28" s="113"/>
      <c r="F28" s="81"/>
      <c r="G28" s="100"/>
      <c r="I28" s="121"/>
      <c r="J28" s="122"/>
    </row>
    <row r="29" spans="1:10" x14ac:dyDescent="0.15">
      <c r="G29" s="99"/>
      <c r="I29" s="121"/>
      <c r="J29" s="122"/>
    </row>
    <row r="30" spans="1:10" x14ac:dyDescent="0.15">
      <c r="G30" s="99"/>
      <c r="I30" s="121"/>
      <c r="J30" s="122"/>
    </row>
    <row r="31" spans="1:10" x14ac:dyDescent="0.15">
      <c r="G31" s="99"/>
      <c r="I31" s="121"/>
      <c r="J31" s="122"/>
    </row>
    <row r="32" spans="1:10" x14ac:dyDescent="0.15">
      <c r="G32" s="99"/>
      <c r="I32" s="121"/>
      <c r="J32" s="122"/>
    </row>
    <row r="33" spans="9:10" x14ac:dyDescent="0.15">
      <c r="I33" s="121"/>
      <c r="J33" s="122"/>
    </row>
    <row r="34" spans="9:10" x14ac:dyDescent="0.15">
      <c r="I34" s="121"/>
      <c r="J34" s="122"/>
    </row>
    <row r="35" spans="9:10" x14ac:dyDescent="0.15">
      <c r="I35" s="121"/>
      <c r="J35" s="122"/>
    </row>
    <row r="36" spans="9:10" x14ac:dyDescent="0.15">
      <c r="I36" s="121"/>
      <c r="J36" s="122"/>
    </row>
    <row r="37" spans="9:10" x14ac:dyDescent="0.15">
      <c r="I37" s="121"/>
      <c r="J37" s="122"/>
    </row>
    <row r="38" spans="9:10" x14ac:dyDescent="0.15">
      <c r="I38" s="121"/>
      <c r="J38" s="122"/>
    </row>
    <row r="39" spans="9:10" x14ac:dyDescent="0.15">
      <c r="I39" s="67"/>
      <c r="J39" s="112"/>
    </row>
    <row r="40" spans="9:10" x14ac:dyDescent="0.15">
      <c r="I40" s="67"/>
      <c r="J40" s="112"/>
    </row>
    <row r="41" spans="9:10" x14ac:dyDescent="0.15">
      <c r="I41" s="67"/>
      <c r="J41" s="112"/>
    </row>
    <row r="42" spans="9:10" x14ac:dyDescent="0.15">
      <c r="I42" s="67"/>
      <c r="J42" s="112"/>
    </row>
    <row r="43" spans="9:10" x14ac:dyDescent="0.15">
      <c r="I43" s="67"/>
      <c r="J43" s="112"/>
    </row>
    <row r="44" spans="9:10" x14ac:dyDescent="0.15">
      <c r="I44" s="67"/>
      <c r="J44" s="112"/>
    </row>
    <row r="45" spans="9:10" x14ac:dyDescent="0.15">
      <c r="I45" s="67"/>
      <c r="J45" s="112"/>
    </row>
    <row r="46" spans="9:10" x14ac:dyDescent="0.15">
      <c r="I46" s="67"/>
      <c r="J46" s="112"/>
    </row>
    <row r="47" spans="9:10" x14ac:dyDescent="0.15">
      <c r="I47" s="67"/>
      <c r="J47" s="112"/>
    </row>
    <row r="48" spans="9:10" x14ac:dyDescent="0.15">
      <c r="I48" s="67"/>
      <c r="J48" s="112"/>
    </row>
    <row r="49" spans="9:10" x14ac:dyDescent="0.15">
      <c r="I49" s="67"/>
      <c r="J49" s="112"/>
    </row>
    <row r="50" spans="9:10" x14ac:dyDescent="0.15">
      <c r="I50" s="67"/>
      <c r="J50" s="112"/>
    </row>
    <row r="51" spans="9:10" x14ac:dyDescent="0.15">
      <c r="I51" s="67"/>
      <c r="J51" s="112"/>
    </row>
    <row r="52" spans="9:10" x14ac:dyDescent="0.15">
      <c r="I52" s="67"/>
      <c r="J52" s="112"/>
    </row>
    <row r="53" spans="9:10" x14ac:dyDescent="0.15">
      <c r="I53" s="67"/>
      <c r="J53" s="112"/>
    </row>
    <row r="54" spans="9:10" x14ac:dyDescent="0.15">
      <c r="I54" s="67"/>
      <c r="J54" s="112"/>
    </row>
    <row r="55" spans="9:10" x14ac:dyDescent="0.15">
      <c r="I55" s="67"/>
      <c r="J55" s="112"/>
    </row>
    <row r="56" spans="9:10" x14ac:dyDescent="0.15">
      <c r="I56" s="67"/>
      <c r="J56" s="112"/>
    </row>
    <row r="57" spans="9:10" x14ac:dyDescent="0.15">
      <c r="I57" s="67"/>
      <c r="J57" s="112"/>
    </row>
    <row r="58" spans="9:10" x14ac:dyDescent="0.15">
      <c r="I58" s="67"/>
      <c r="J58" s="112"/>
    </row>
    <row r="59" spans="9:10" x14ac:dyDescent="0.15">
      <c r="I59" s="67"/>
      <c r="J59" s="112"/>
    </row>
    <row r="60" spans="9:10" x14ac:dyDescent="0.15">
      <c r="I60" s="67"/>
      <c r="J60" s="112"/>
    </row>
    <row r="61" spans="9:10" x14ac:dyDescent="0.15">
      <c r="I61" s="67"/>
      <c r="J61" s="112"/>
    </row>
    <row r="62" spans="9:10" x14ac:dyDescent="0.15">
      <c r="I62" s="67"/>
      <c r="J62" s="112"/>
    </row>
    <row r="63" spans="9:10" x14ac:dyDescent="0.15">
      <c r="I63" s="67"/>
      <c r="J63" s="112"/>
    </row>
    <row r="64" spans="9:10" x14ac:dyDescent="0.15">
      <c r="I64" s="67"/>
      <c r="J64" s="112"/>
    </row>
    <row r="65" spans="9:10" x14ac:dyDescent="0.15">
      <c r="I65" s="67"/>
      <c r="J65" s="112"/>
    </row>
    <row r="66" spans="9:10" x14ac:dyDescent="0.15">
      <c r="I66" s="67"/>
      <c r="J66" s="112"/>
    </row>
    <row r="67" spans="9:10" x14ac:dyDescent="0.15">
      <c r="I67" s="67"/>
      <c r="J67" s="112"/>
    </row>
    <row r="68" spans="9:10" x14ac:dyDescent="0.15">
      <c r="I68" s="67"/>
      <c r="J68" s="112"/>
    </row>
    <row r="69" spans="9:10" x14ac:dyDescent="0.15">
      <c r="I69" s="67"/>
      <c r="J69" s="112"/>
    </row>
    <row r="70" spans="9:10" x14ac:dyDescent="0.15">
      <c r="I70" s="67"/>
      <c r="J70" s="112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Ontario Rankings</vt:lpstr>
      <vt:lpstr>Finish Order</vt:lpstr>
      <vt:lpstr>CC Yukon BA</vt:lpstr>
      <vt:lpstr>CC Yukon SS</vt:lpstr>
      <vt:lpstr>CC SunPeaks BA</vt:lpstr>
      <vt:lpstr>CC SunPeaks SS</vt:lpstr>
      <vt:lpstr>TT Horseshoe1</vt:lpstr>
      <vt:lpstr>TT Horseshoe2</vt:lpstr>
      <vt:lpstr>CC Horseshoe SS</vt:lpstr>
      <vt:lpstr>CC Horseshoe BA</vt:lpstr>
      <vt:lpstr>TT BV 1</vt:lpstr>
      <vt:lpstr>TT BV 2</vt:lpstr>
      <vt:lpstr>Groms - Alpine</vt:lpstr>
      <vt:lpstr>Groms - BVSC</vt:lpstr>
      <vt:lpstr>Groms - Craigleith</vt:lpstr>
      <vt:lpstr>Freestylerz Fest - Calabogie</vt:lpstr>
      <vt:lpstr>CWG - PEI - SS</vt:lpstr>
      <vt:lpstr>CWG - PEI - BA</vt:lpstr>
      <vt:lpstr>Prov. Champs - CF - SS</vt:lpstr>
      <vt:lpstr>Prov. Champs - CF - BA</vt:lpstr>
      <vt:lpstr>NA Stoneham SS</vt:lpstr>
      <vt:lpstr>JrNats HP</vt:lpstr>
      <vt:lpstr>JrNats SS</vt:lpstr>
      <vt:lpstr>JrNats BA</vt:lpstr>
      <vt:lpstr>Tier 6 Blank</vt:lpstr>
      <vt:lpstr>TT Blank</vt:lpstr>
      <vt:lpstr>NA Blank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Ross McManus</cp:lastModifiedBy>
  <cp:lastPrinted>2016-01-26T20:24:38Z</cp:lastPrinted>
  <dcterms:created xsi:type="dcterms:W3CDTF">2012-03-02T21:02:09Z</dcterms:created>
  <dcterms:modified xsi:type="dcterms:W3CDTF">2023-11-25T01:16:09Z</dcterms:modified>
</cp:coreProperties>
</file>