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Volumes/GoogleDrive/.shortcut-targets-by-id/0B8iVkmmgv_WrcWlIeU14R3REWEE/High Performance Program Committee/2022_Ontario Rankings/"/>
    </mc:Choice>
  </mc:AlternateContent>
  <xr:revisionPtr revIDLastSave="0" documentId="13_ncr:1_{15CD5E18-EB42-6C45-B3B6-D611FA35E5D1}" xr6:coauthVersionLast="47" xr6:coauthVersionMax="47" xr10:uidLastSave="{00000000-0000-0000-0000-000000000000}"/>
  <bookViews>
    <workbookView xWindow="0" yWindow="0" windowWidth="25600" windowHeight="16000" tabRatio="1000" xr2:uid="{00000000-000D-0000-FFFF-FFFF00000000}"/>
  </bookViews>
  <sheets>
    <sheet name="Ontario Rankings" sheetId="1" r:id="rId1"/>
    <sheet name="Finish Order" sheetId="71" r:id="rId2"/>
    <sheet name="CC Calgary BA" sheetId="103" r:id="rId3"/>
    <sheet name="CC Calgary HP" sheetId="104" r:id="rId4"/>
    <sheet name="CC Calgary SS" sheetId="4" r:id="rId5"/>
    <sheet name="TT MSLM -1" sheetId="105" r:id="rId6"/>
    <sheet name="TT MSLM -2" sheetId="107" r:id="rId7"/>
    <sheet name="CC SunPeaks SS" sheetId="108" r:id="rId8"/>
    <sheet name="CC SunPeaks BA" sheetId="109" r:id="rId9"/>
    <sheet name="NorAm Mammoth SS -1" sheetId="110" r:id="rId10"/>
    <sheet name="NorAm Mammoth SS -2" sheetId="111" r:id="rId11"/>
    <sheet name="Groms GP" sheetId="118" r:id="rId12"/>
    <sheet name="NorAm Calgary SS" sheetId="112" r:id="rId13"/>
    <sheet name="NorAm Calgary BA" sheetId="113" r:id="rId14"/>
    <sheet name="FzFest CF" sheetId="116" r:id="rId15"/>
    <sheet name="Groms BV" sheetId="117" r:id="rId16"/>
    <sheet name="NorAm Aspen BA" sheetId="122" r:id="rId17"/>
    <sheet name="NorAm Aspen SS" sheetId="123" r:id="rId18"/>
    <sheet name="JJ Evergreen" sheetId="119" r:id="rId19"/>
    <sheet name="TT Horseshoe -1" sheetId="120" r:id="rId20"/>
    <sheet name="TT PROV SS" sheetId="124" r:id="rId21"/>
    <sheet name="TT PROV BA" sheetId="125" r:id="rId22"/>
    <sheet name="CC Horseshoe SS" sheetId="126" r:id="rId23"/>
    <sheet name="CC Horseshoe BA" sheetId="127" r:id="rId24"/>
    <sheet name="NorAm Stoneham SS" sheetId="128" r:id="rId25"/>
    <sheet name="NorAm Stoneham BA" sheetId="129" r:id="rId26"/>
    <sheet name="JrNats HP" sheetId="132" r:id="rId27"/>
    <sheet name="JrNats SS" sheetId="131" r:id="rId28"/>
    <sheet name="JrNats BA" sheetId="130" r:id="rId29"/>
    <sheet name="WC SUI SS" sheetId="133" r:id="rId30"/>
    <sheet name="Charts" sheetId="106" r:id="rId31"/>
  </sheets>
  <definedNames>
    <definedName name="_xlnm.Print_Titles" localSheetId="0">'Ontario Rankings'!$C:$C,'Ontario Rankings'!$1:$5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32" l="1"/>
  <c r="I8" i="132" s="1"/>
  <c r="I9" i="132" s="1"/>
  <c r="I10" i="132" s="1"/>
  <c r="I11" i="132" s="1"/>
  <c r="I12" i="132" s="1"/>
  <c r="I13" i="132" s="1"/>
  <c r="I14" i="132" s="1"/>
  <c r="I15" i="132" s="1"/>
  <c r="I16" i="132" s="1"/>
  <c r="I17" i="132" s="1"/>
  <c r="I18" i="132" s="1"/>
  <c r="I19" i="132" s="1"/>
  <c r="I20" i="132" s="1"/>
  <c r="I21" i="132" s="1"/>
  <c r="I22" i="132" s="1"/>
  <c r="I23" i="132" s="1"/>
  <c r="I24" i="132" s="1"/>
  <c r="I25" i="132" s="1"/>
  <c r="I26" i="132" s="1"/>
  <c r="I27" i="132" s="1"/>
  <c r="I28" i="132" s="1"/>
  <c r="I29" i="132" s="1"/>
  <c r="I30" i="132" s="1"/>
  <c r="I31" i="132" s="1"/>
  <c r="I32" i="132" s="1"/>
  <c r="I33" i="132" s="1"/>
  <c r="I34" i="132" s="1"/>
  <c r="I35" i="132" s="1"/>
  <c r="I36" i="132" s="1"/>
  <c r="I37" i="132" s="1"/>
  <c r="I38" i="132" s="1"/>
  <c r="I39" i="132" s="1"/>
  <c r="I40" i="132" s="1"/>
  <c r="I41" i="132" s="1"/>
  <c r="I42" i="132" s="1"/>
  <c r="I43" i="132" s="1"/>
  <c r="I44" i="132" s="1"/>
  <c r="I45" i="132" s="1"/>
  <c r="I46" i="132" s="1"/>
  <c r="I47" i="132" s="1"/>
  <c r="I48" i="132" s="1"/>
  <c r="I49" i="132" s="1"/>
  <c r="I50" i="132" s="1"/>
  <c r="I51" i="132" s="1"/>
  <c r="I52" i="132" s="1"/>
  <c r="I53" i="132" s="1"/>
  <c r="I54" i="132" s="1"/>
  <c r="I55" i="132" s="1"/>
  <c r="I56" i="132" s="1"/>
  <c r="I57" i="132" s="1"/>
  <c r="I58" i="132" s="1"/>
  <c r="I59" i="132" s="1"/>
  <c r="I60" i="132" s="1"/>
  <c r="I6" i="132"/>
  <c r="I74" i="130"/>
  <c r="I41" i="130"/>
  <c r="I50" i="131"/>
  <c r="I25" i="130"/>
  <c r="I29" i="131"/>
  <c r="I12" i="13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I6" i="133"/>
  <c r="I7" i="133" s="1"/>
  <c r="I8" i="133" s="1"/>
  <c r="I9" i="133" s="1"/>
  <c r="I10" i="133" s="1"/>
  <c r="I11" i="133" s="1"/>
  <c r="I12" i="133" s="1"/>
  <c r="I13" i="133" s="1"/>
  <c r="I14" i="133" s="1"/>
  <c r="I15" i="133" s="1"/>
  <c r="I16" i="133" s="1"/>
  <c r="I17" i="133" s="1"/>
  <c r="I18" i="133" s="1"/>
  <c r="I19" i="133" s="1"/>
  <c r="I20" i="133" s="1"/>
  <c r="I21" i="133" s="1"/>
  <c r="I22" i="133" s="1"/>
  <c r="I23" i="133" s="1"/>
  <c r="I24" i="133" s="1"/>
  <c r="I25" i="133" s="1"/>
  <c r="I26" i="133" s="1"/>
  <c r="I27" i="133" s="1"/>
  <c r="I28" i="133" s="1"/>
  <c r="I29" i="133" s="1"/>
  <c r="I30" i="133" s="1"/>
  <c r="I31" i="133" s="1"/>
  <c r="I32" i="133" s="1"/>
  <c r="I33" i="133" s="1"/>
  <c r="I34" i="133" s="1"/>
  <c r="I35" i="133" s="1"/>
  <c r="I36" i="133" s="1"/>
  <c r="I37" i="133" s="1"/>
  <c r="I38" i="133" s="1"/>
  <c r="I39" i="133" s="1"/>
  <c r="I40" i="133" s="1"/>
  <c r="I41" i="133" s="1"/>
  <c r="I42" i="133" s="1"/>
  <c r="I43" i="133" s="1"/>
  <c r="I44" i="133" s="1"/>
  <c r="I45" i="133" s="1"/>
  <c r="I46" i="133" s="1"/>
  <c r="I47" i="133" s="1"/>
  <c r="I48" i="133" s="1"/>
  <c r="I49" i="133" s="1"/>
  <c r="I50" i="133" s="1"/>
  <c r="I51" i="133" s="1"/>
  <c r="I52" i="133" s="1"/>
  <c r="I53" i="133" s="1"/>
  <c r="I54" i="133" s="1"/>
  <c r="I55" i="133" s="1"/>
  <c r="I56" i="133" s="1"/>
  <c r="I57" i="133" s="1"/>
  <c r="I58" i="133" s="1"/>
  <c r="I59" i="133" s="1"/>
  <c r="I60" i="133" s="1"/>
  <c r="I61" i="133" s="1"/>
  <c r="I62" i="133" s="1"/>
  <c r="I63" i="133" s="1"/>
  <c r="I64" i="133" s="1"/>
  <c r="I65" i="133" s="1"/>
  <c r="I66" i="133" s="1"/>
  <c r="I67" i="133" s="1"/>
  <c r="I68" i="133" s="1"/>
  <c r="I69" i="133" s="1"/>
  <c r="I70" i="133" s="1"/>
  <c r="I71" i="133" s="1"/>
  <c r="I72" i="133" s="1"/>
  <c r="I73" i="133" s="1"/>
  <c r="I74" i="133" s="1"/>
  <c r="I75" i="133" s="1"/>
  <c r="I76" i="133" s="1"/>
  <c r="I77" i="133" s="1"/>
  <c r="I78" i="133" s="1"/>
  <c r="I79" i="133" s="1"/>
  <c r="H6" i="133"/>
  <c r="H7" i="133" s="1"/>
  <c r="H8" i="133" s="1"/>
  <c r="H9" i="133" s="1"/>
  <c r="H10" i="133" s="1"/>
  <c r="H11" i="133" s="1"/>
  <c r="H12" i="133" s="1"/>
  <c r="H13" i="133" s="1"/>
  <c r="H14" i="133" s="1"/>
  <c r="H15" i="133" s="1"/>
  <c r="H16" i="133" s="1"/>
  <c r="H17" i="133" s="1"/>
  <c r="H18" i="133" s="1"/>
  <c r="H19" i="133" s="1"/>
  <c r="H20" i="133" s="1"/>
  <c r="H21" i="133" s="1"/>
  <c r="H22" i="133" s="1"/>
  <c r="H23" i="133" s="1"/>
  <c r="H24" i="133" s="1"/>
  <c r="H25" i="133" s="1"/>
  <c r="H26" i="133" s="1"/>
  <c r="H27" i="133" s="1"/>
  <c r="H28" i="133" s="1"/>
  <c r="H29" i="133" s="1"/>
  <c r="H30" i="133" s="1"/>
  <c r="H31" i="133" s="1"/>
  <c r="H32" i="133" s="1"/>
  <c r="H33" i="133" s="1"/>
  <c r="H34" i="133" s="1"/>
  <c r="H35" i="133" s="1"/>
  <c r="H36" i="133" s="1"/>
  <c r="H37" i="133" s="1"/>
  <c r="H38" i="133" s="1"/>
  <c r="H39" i="133" s="1"/>
  <c r="H40" i="133" s="1"/>
  <c r="H41" i="133" s="1"/>
  <c r="H42" i="133" s="1"/>
  <c r="H43" i="133" s="1"/>
  <c r="H44" i="133" s="1"/>
  <c r="H45" i="133" s="1"/>
  <c r="H46" i="133" s="1"/>
  <c r="H47" i="133" s="1"/>
  <c r="H48" i="133" s="1"/>
  <c r="H49" i="133" s="1"/>
  <c r="H50" i="133" s="1"/>
  <c r="H51" i="133" s="1"/>
  <c r="H52" i="133" s="1"/>
  <c r="H53" i="133" s="1"/>
  <c r="H54" i="133" s="1"/>
  <c r="H55" i="133" s="1"/>
  <c r="H56" i="133" s="1"/>
  <c r="H57" i="133" s="1"/>
  <c r="H58" i="133" s="1"/>
  <c r="H59" i="133" s="1"/>
  <c r="H60" i="133" s="1"/>
  <c r="H61" i="133" s="1"/>
  <c r="H62" i="133" s="1"/>
  <c r="H63" i="133" s="1"/>
  <c r="H64" i="133" s="1"/>
  <c r="H65" i="133" s="1"/>
  <c r="H66" i="133" s="1"/>
  <c r="H67" i="133" s="1"/>
  <c r="H68" i="133" s="1"/>
  <c r="H69" i="133" s="1"/>
  <c r="H70" i="133" s="1"/>
  <c r="H71" i="133" s="1"/>
  <c r="H72" i="133" s="1"/>
  <c r="H73" i="133" s="1"/>
  <c r="H74" i="133" s="1"/>
  <c r="H75" i="133" s="1"/>
  <c r="H76" i="133" s="1"/>
  <c r="H77" i="133" s="1"/>
  <c r="H78" i="133" s="1"/>
  <c r="H79" i="133" s="1"/>
  <c r="AB124" i="71"/>
  <c r="AA124" i="71"/>
  <c r="Z124" i="71"/>
  <c r="Y124" i="71"/>
  <c r="X124" i="71"/>
  <c r="W124" i="71"/>
  <c r="AB123" i="71"/>
  <c r="AA123" i="71"/>
  <c r="Z123" i="71"/>
  <c r="Y123" i="71"/>
  <c r="X123" i="71"/>
  <c r="W123" i="71"/>
  <c r="AB122" i="71"/>
  <c r="AA122" i="71"/>
  <c r="Z122" i="71"/>
  <c r="Y122" i="71"/>
  <c r="X122" i="71"/>
  <c r="W122" i="71"/>
  <c r="AB121" i="71"/>
  <c r="AA121" i="71"/>
  <c r="Z121" i="71"/>
  <c r="Y121" i="71"/>
  <c r="X121" i="71"/>
  <c r="W121" i="71"/>
  <c r="AB120" i="71"/>
  <c r="AA120" i="71"/>
  <c r="Z120" i="71"/>
  <c r="Y120" i="71"/>
  <c r="X120" i="71"/>
  <c r="W120" i="71"/>
  <c r="AB119" i="71"/>
  <c r="AA119" i="71"/>
  <c r="Z119" i="71"/>
  <c r="Y119" i="71"/>
  <c r="X119" i="71"/>
  <c r="W119" i="71"/>
  <c r="AB118" i="71"/>
  <c r="AA118" i="71"/>
  <c r="Z118" i="71"/>
  <c r="Y118" i="71"/>
  <c r="X118" i="71"/>
  <c r="W118" i="71"/>
  <c r="AB117" i="71"/>
  <c r="AA117" i="71"/>
  <c r="Z117" i="71"/>
  <c r="Y117" i="71"/>
  <c r="X117" i="71"/>
  <c r="W117" i="71"/>
  <c r="AB116" i="71"/>
  <c r="AA116" i="71"/>
  <c r="Z116" i="71"/>
  <c r="Y116" i="71"/>
  <c r="X116" i="71"/>
  <c r="W116" i="71"/>
  <c r="AB115" i="71"/>
  <c r="AA115" i="71"/>
  <c r="Z115" i="71"/>
  <c r="Y115" i="71"/>
  <c r="X115" i="71"/>
  <c r="W115" i="71"/>
  <c r="AB114" i="71"/>
  <c r="AA114" i="71"/>
  <c r="Z114" i="71"/>
  <c r="Y114" i="71"/>
  <c r="X114" i="71"/>
  <c r="W114" i="71"/>
  <c r="AB113" i="71"/>
  <c r="AA113" i="71"/>
  <c r="Z113" i="71"/>
  <c r="Y113" i="71"/>
  <c r="X113" i="71"/>
  <c r="W113" i="71"/>
  <c r="AB112" i="71"/>
  <c r="AA112" i="71"/>
  <c r="Z112" i="71"/>
  <c r="Y112" i="71"/>
  <c r="X112" i="71"/>
  <c r="W112" i="71"/>
  <c r="AB111" i="71"/>
  <c r="AA111" i="71"/>
  <c r="Z111" i="71"/>
  <c r="Y111" i="71"/>
  <c r="X111" i="71"/>
  <c r="W111" i="71"/>
  <c r="AB110" i="71"/>
  <c r="AA110" i="71"/>
  <c r="Z110" i="71"/>
  <c r="Y110" i="71"/>
  <c r="X110" i="71"/>
  <c r="W110" i="71"/>
  <c r="AB109" i="71"/>
  <c r="AA109" i="71"/>
  <c r="Z109" i="71"/>
  <c r="Y109" i="71"/>
  <c r="X109" i="71"/>
  <c r="W109" i="71"/>
  <c r="AB108" i="71"/>
  <c r="AA108" i="71"/>
  <c r="Z108" i="71"/>
  <c r="Y108" i="71"/>
  <c r="X108" i="71"/>
  <c r="W108" i="71"/>
  <c r="AB107" i="71"/>
  <c r="AA107" i="71"/>
  <c r="Z107" i="71"/>
  <c r="Y107" i="71"/>
  <c r="X107" i="71"/>
  <c r="W107" i="71"/>
  <c r="AB106" i="71"/>
  <c r="AA106" i="71"/>
  <c r="Z106" i="71"/>
  <c r="Y106" i="71"/>
  <c r="X106" i="71"/>
  <c r="W106" i="71"/>
  <c r="AB105" i="71"/>
  <c r="AA105" i="71"/>
  <c r="Z105" i="71"/>
  <c r="Y105" i="71"/>
  <c r="X105" i="71"/>
  <c r="W105" i="71"/>
  <c r="AB104" i="71"/>
  <c r="AA104" i="71"/>
  <c r="Z104" i="71"/>
  <c r="Y104" i="71"/>
  <c r="X104" i="71"/>
  <c r="W104" i="71"/>
  <c r="AB103" i="71"/>
  <c r="AA103" i="71"/>
  <c r="Z103" i="71"/>
  <c r="Y103" i="71"/>
  <c r="X103" i="71"/>
  <c r="W103" i="71"/>
  <c r="AB102" i="71"/>
  <c r="AA102" i="71"/>
  <c r="Z102" i="71"/>
  <c r="Y102" i="71"/>
  <c r="X102" i="71"/>
  <c r="W102" i="71"/>
  <c r="AB101" i="71"/>
  <c r="AA101" i="71"/>
  <c r="Z101" i="71"/>
  <c r="Y101" i="71"/>
  <c r="X101" i="71"/>
  <c r="W101" i="71"/>
  <c r="AB100" i="71"/>
  <c r="AA100" i="71"/>
  <c r="Z100" i="71"/>
  <c r="Y100" i="71"/>
  <c r="X100" i="71"/>
  <c r="W100" i="71"/>
  <c r="AB99" i="71"/>
  <c r="AA99" i="71"/>
  <c r="Z99" i="71"/>
  <c r="Y99" i="71"/>
  <c r="X99" i="71"/>
  <c r="W99" i="71"/>
  <c r="AB98" i="71"/>
  <c r="AA98" i="71"/>
  <c r="Z98" i="71"/>
  <c r="Y98" i="71"/>
  <c r="X98" i="71"/>
  <c r="W98" i="71"/>
  <c r="AB97" i="71"/>
  <c r="AA97" i="71"/>
  <c r="Z97" i="71"/>
  <c r="Y97" i="71"/>
  <c r="X97" i="71"/>
  <c r="W97" i="71"/>
  <c r="AB96" i="71"/>
  <c r="AA96" i="71"/>
  <c r="Z96" i="71"/>
  <c r="Y96" i="71"/>
  <c r="X96" i="71"/>
  <c r="W96" i="71"/>
  <c r="AB95" i="71"/>
  <c r="AA95" i="71"/>
  <c r="Z95" i="71"/>
  <c r="Y95" i="71"/>
  <c r="X95" i="71"/>
  <c r="W95" i="71"/>
  <c r="AB94" i="71"/>
  <c r="AA94" i="71"/>
  <c r="Z94" i="71"/>
  <c r="Y94" i="71"/>
  <c r="X94" i="71"/>
  <c r="W94" i="71"/>
  <c r="AB93" i="71"/>
  <c r="AA93" i="71"/>
  <c r="Z93" i="71"/>
  <c r="Y93" i="71"/>
  <c r="X93" i="71"/>
  <c r="W93" i="71"/>
  <c r="AB92" i="71"/>
  <c r="AA92" i="71"/>
  <c r="Z92" i="71"/>
  <c r="Y92" i="71"/>
  <c r="X92" i="71"/>
  <c r="W92" i="71"/>
  <c r="AB91" i="71"/>
  <c r="AA91" i="71"/>
  <c r="Z91" i="71"/>
  <c r="Y91" i="71"/>
  <c r="X91" i="71"/>
  <c r="W91" i="71"/>
  <c r="AB90" i="71"/>
  <c r="AA90" i="71"/>
  <c r="Z90" i="71"/>
  <c r="Y90" i="71"/>
  <c r="X90" i="71"/>
  <c r="W90" i="71"/>
  <c r="AB89" i="71"/>
  <c r="AA89" i="71"/>
  <c r="Z89" i="71"/>
  <c r="Y89" i="71"/>
  <c r="X89" i="71"/>
  <c r="W89" i="71"/>
  <c r="AB88" i="71"/>
  <c r="AA88" i="71"/>
  <c r="Z88" i="71"/>
  <c r="Y88" i="71"/>
  <c r="X88" i="71"/>
  <c r="W88" i="71"/>
  <c r="AB87" i="71"/>
  <c r="AA87" i="71"/>
  <c r="Z87" i="71"/>
  <c r="Y87" i="71"/>
  <c r="X87" i="71"/>
  <c r="W87" i="71"/>
  <c r="AB86" i="71"/>
  <c r="AA86" i="71"/>
  <c r="Z86" i="71"/>
  <c r="Y86" i="71"/>
  <c r="X86" i="71"/>
  <c r="W86" i="71"/>
  <c r="AB85" i="71"/>
  <c r="AA85" i="71"/>
  <c r="Z85" i="71"/>
  <c r="Y85" i="71"/>
  <c r="X85" i="71"/>
  <c r="W85" i="71"/>
  <c r="AB84" i="71"/>
  <c r="AA84" i="71"/>
  <c r="Z84" i="71"/>
  <c r="Y84" i="71"/>
  <c r="X84" i="71"/>
  <c r="W84" i="71"/>
  <c r="AB83" i="71"/>
  <c r="AA83" i="71"/>
  <c r="Z83" i="71"/>
  <c r="Y83" i="71"/>
  <c r="X83" i="71"/>
  <c r="W83" i="71"/>
  <c r="AB82" i="71"/>
  <c r="AA82" i="71"/>
  <c r="Z82" i="71"/>
  <c r="Y82" i="71"/>
  <c r="X82" i="71"/>
  <c r="W82" i="71"/>
  <c r="AB81" i="71"/>
  <c r="AA81" i="71"/>
  <c r="Z81" i="71"/>
  <c r="Y81" i="71"/>
  <c r="X81" i="71"/>
  <c r="W81" i="71"/>
  <c r="AB80" i="71"/>
  <c r="AA80" i="71"/>
  <c r="Z80" i="71"/>
  <c r="Y80" i="71"/>
  <c r="X80" i="71"/>
  <c r="W80" i="71"/>
  <c r="AB79" i="71"/>
  <c r="AA79" i="71"/>
  <c r="Z79" i="71"/>
  <c r="Y79" i="71"/>
  <c r="X79" i="71"/>
  <c r="W79" i="71"/>
  <c r="AB78" i="71"/>
  <c r="AA78" i="71"/>
  <c r="Z78" i="71"/>
  <c r="Y78" i="71"/>
  <c r="X78" i="71"/>
  <c r="W78" i="71"/>
  <c r="AB77" i="71"/>
  <c r="AA77" i="71"/>
  <c r="Z77" i="71"/>
  <c r="Y77" i="71"/>
  <c r="X77" i="71"/>
  <c r="W77" i="71"/>
  <c r="AB76" i="71"/>
  <c r="AA76" i="71"/>
  <c r="Z76" i="71"/>
  <c r="Y76" i="71"/>
  <c r="X76" i="71"/>
  <c r="W76" i="71"/>
  <c r="AB75" i="71"/>
  <c r="AA75" i="71"/>
  <c r="Z75" i="71"/>
  <c r="Y75" i="71"/>
  <c r="X75" i="71"/>
  <c r="W75" i="71"/>
  <c r="AB74" i="71"/>
  <c r="AA74" i="71"/>
  <c r="Z74" i="71"/>
  <c r="Y74" i="71"/>
  <c r="X74" i="71"/>
  <c r="W74" i="71"/>
  <c r="AB73" i="71"/>
  <c r="AA73" i="71"/>
  <c r="Z73" i="71"/>
  <c r="Y73" i="71"/>
  <c r="X73" i="71"/>
  <c r="W73" i="71"/>
  <c r="AB72" i="71"/>
  <c r="AA72" i="71"/>
  <c r="Z72" i="71"/>
  <c r="Y72" i="71"/>
  <c r="X72" i="71"/>
  <c r="W72" i="71"/>
  <c r="AB71" i="71"/>
  <c r="AA71" i="71"/>
  <c r="Z71" i="71"/>
  <c r="Y71" i="71"/>
  <c r="X71" i="71"/>
  <c r="W71" i="71"/>
  <c r="AB70" i="71"/>
  <c r="AA70" i="71"/>
  <c r="Z70" i="71"/>
  <c r="Y70" i="71"/>
  <c r="X70" i="71"/>
  <c r="W70" i="71"/>
  <c r="AB69" i="71"/>
  <c r="AA69" i="71"/>
  <c r="Z69" i="71"/>
  <c r="Y69" i="71"/>
  <c r="X69" i="71"/>
  <c r="W69" i="71"/>
  <c r="AB68" i="71"/>
  <c r="AA68" i="71"/>
  <c r="Z68" i="71"/>
  <c r="Y68" i="71"/>
  <c r="X68" i="71"/>
  <c r="W68" i="71"/>
  <c r="AB67" i="71"/>
  <c r="AA67" i="71"/>
  <c r="Z67" i="71"/>
  <c r="Y67" i="71"/>
  <c r="X67" i="71"/>
  <c r="W67" i="71"/>
  <c r="AB66" i="71"/>
  <c r="AA66" i="71"/>
  <c r="Z66" i="71"/>
  <c r="Y66" i="71"/>
  <c r="X66" i="71"/>
  <c r="W66" i="71"/>
  <c r="AB65" i="71"/>
  <c r="AA65" i="71"/>
  <c r="Z65" i="71"/>
  <c r="Y65" i="71"/>
  <c r="X65" i="71"/>
  <c r="W65" i="71"/>
  <c r="AB64" i="71"/>
  <c r="AA64" i="71"/>
  <c r="Z64" i="71"/>
  <c r="Y64" i="71"/>
  <c r="X64" i="71"/>
  <c r="W64" i="71"/>
  <c r="AB63" i="71"/>
  <c r="AA63" i="71"/>
  <c r="Z63" i="71"/>
  <c r="Y63" i="71"/>
  <c r="X63" i="71"/>
  <c r="W63" i="71"/>
  <c r="AB62" i="71"/>
  <c r="AA62" i="71"/>
  <c r="Z62" i="71"/>
  <c r="Y62" i="71"/>
  <c r="X62" i="71"/>
  <c r="W62" i="71"/>
  <c r="AB61" i="71"/>
  <c r="AA61" i="71"/>
  <c r="Z61" i="71"/>
  <c r="Y61" i="71"/>
  <c r="X61" i="71"/>
  <c r="W61" i="71"/>
  <c r="AB60" i="71"/>
  <c r="AA60" i="71"/>
  <c r="Z60" i="71"/>
  <c r="Y60" i="71"/>
  <c r="X60" i="71"/>
  <c r="W60" i="71"/>
  <c r="AB59" i="71"/>
  <c r="AA59" i="71"/>
  <c r="Z59" i="71"/>
  <c r="Y59" i="71"/>
  <c r="X59" i="71"/>
  <c r="W59" i="71"/>
  <c r="AB58" i="71"/>
  <c r="AA58" i="71"/>
  <c r="Z58" i="71"/>
  <c r="Y58" i="71"/>
  <c r="X58" i="71"/>
  <c r="W58" i="71"/>
  <c r="AB57" i="71"/>
  <c r="AA57" i="71"/>
  <c r="Z57" i="71"/>
  <c r="Y57" i="71"/>
  <c r="X57" i="71"/>
  <c r="W57" i="71"/>
  <c r="AB56" i="71"/>
  <c r="AA56" i="71"/>
  <c r="Z56" i="71"/>
  <c r="Y56" i="71"/>
  <c r="X56" i="71"/>
  <c r="W56" i="71"/>
  <c r="AB55" i="71"/>
  <c r="AA55" i="71"/>
  <c r="Z55" i="71"/>
  <c r="Y55" i="71"/>
  <c r="X55" i="71"/>
  <c r="W55" i="71"/>
  <c r="AB54" i="71"/>
  <c r="AA54" i="71"/>
  <c r="Z54" i="71"/>
  <c r="Y54" i="71"/>
  <c r="X54" i="71"/>
  <c r="W54" i="71"/>
  <c r="AB53" i="71"/>
  <c r="AA53" i="71"/>
  <c r="Z53" i="71"/>
  <c r="Y53" i="71"/>
  <c r="X53" i="71"/>
  <c r="W53" i="71"/>
  <c r="AB52" i="71"/>
  <c r="AA52" i="71"/>
  <c r="Z52" i="71"/>
  <c r="Y52" i="71"/>
  <c r="X52" i="71"/>
  <c r="W52" i="71"/>
  <c r="AB51" i="71"/>
  <c r="AA51" i="71"/>
  <c r="Z51" i="71"/>
  <c r="Y51" i="71"/>
  <c r="X51" i="71"/>
  <c r="W51" i="71"/>
  <c r="AB50" i="71"/>
  <c r="AA50" i="71"/>
  <c r="Z50" i="71"/>
  <c r="Y50" i="71"/>
  <c r="X50" i="71"/>
  <c r="W50" i="71"/>
  <c r="AB49" i="71"/>
  <c r="AA49" i="71"/>
  <c r="Z49" i="71"/>
  <c r="Y49" i="71"/>
  <c r="X49" i="71"/>
  <c r="W49" i="71"/>
  <c r="AB48" i="71"/>
  <c r="AA48" i="71"/>
  <c r="Z48" i="71"/>
  <c r="Y48" i="71"/>
  <c r="X48" i="71"/>
  <c r="W48" i="71"/>
  <c r="AB47" i="71"/>
  <c r="AA47" i="71"/>
  <c r="Z47" i="71"/>
  <c r="Y47" i="71"/>
  <c r="X47" i="71"/>
  <c r="W47" i="71"/>
  <c r="AB46" i="71"/>
  <c r="AA46" i="71"/>
  <c r="Z46" i="71"/>
  <c r="Y46" i="71"/>
  <c r="X46" i="71"/>
  <c r="W46" i="71"/>
  <c r="AB45" i="71"/>
  <c r="AA45" i="71"/>
  <c r="Z45" i="71"/>
  <c r="Y45" i="71"/>
  <c r="X45" i="71"/>
  <c r="W45" i="71"/>
  <c r="AB44" i="71"/>
  <c r="AA44" i="71"/>
  <c r="Z44" i="71"/>
  <c r="Y44" i="71"/>
  <c r="X44" i="71"/>
  <c r="W44" i="71"/>
  <c r="AB43" i="71"/>
  <c r="AA43" i="71"/>
  <c r="Z43" i="71"/>
  <c r="Y43" i="71"/>
  <c r="X43" i="71"/>
  <c r="W43" i="71"/>
  <c r="AB42" i="71"/>
  <c r="AA42" i="71"/>
  <c r="Z42" i="71"/>
  <c r="Y42" i="71"/>
  <c r="X42" i="71"/>
  <c r="W42" i="71"/>
  <c r="AB41" i="71"/>
  <c r="AA41" i="71"/>
  <c r="Z41" i="71"/>
  <c r="Y41" i="71"/>
  <c r="X41" i="71"/>
  <c r="W41" i="71"/>
  <c r="AB40" i="71"/>
  <c r="AA40" i="71"/>
  <c r="Z40" i="71"/>
  <c r="Y40" i="71"/>
  <c r="X40" i="71"/>
  <c r="W40" i="71"/>
  <c r="AB39" i="71"/>
  <c r="AA39" i="71"/>
  <c r="Z39" i="71"/>
  <c r="Y39" i="71"/>
  <c r="X39" i="71"/>
  <c r="W39" i="71"/>
  <c r="AB38" i="71"/>
  <c r="AA38" i="71"/>
  <c r="Z38" i="71"/>
  <c r="Y38" i="71"/>
  <c r="X38" i="71"/>
  <c r="W38" i="71"/>
  <c r="AB37" i="71"/>
  <c r="AA37" i="71"/>
  <c r="Z37" i="71"/>
  <c r="Y37" i="71"/>
  <c r="X37" i="71"/>
  <c r="W37" i="71"/>
  <c r="AB36" i="71"/>
  <c r="AA36" i="71"/>
  <c r="Z36" i="71"/>
  <c r="Y36" i="71"/>
  <c r="X36" i="71"/>
  <c r="W36" i="71"/>
  <c r="AB35" i="71"/>
  <c r="AA35" i="71"/>
  <c r="Z35" i="71"/>
  <c r="Y35" i="71"/>
  <c r="X35" i="71"/>
  <c r="W35" i="71"/>
  <c r="AB34" i="71"/>
  <c r="AA34" i="71"/>
  <c r="Z34" i="71"/>
  <c r="Y34" i="71"/>
  <c r="X34" i="71"/>
  <c r="W34" i="71"/>
  <c r="AB33" i="71"/>
  <c r="AA33" i="71"/>
  <c r="Z33" i="71"/>
  <c r="Y33" i="71"/>
  <c r="X33" i="71"/>
  <c r="W33" i="71"/>
  <c r="AB32" i="71"/>
  <c r="AA32" i="71"/>
  <c r="Z32" i="71"/>
  <c r="Y32" i="71"/>
  <c r="X32" i="71"/>
  <c r="W32" i="71"/>
  <c r="AB31" i="71"/>
  <c r="AA31" i="71"/>
  <c r="Z31" i="71"/>
  <c r="Y31" i="71"/>
  <c r="X31" i="71"/>
  <c r="W31" i="71"/>
  <c r="AB30" i="71"/>
  <c r="AA30" i="71"/>
  <c r="Z30" i="71"/>
  <c r="Y30" i="71"/>
  <c r="X30" i="71"/>
  <c r="W30" i="71"/>
  <c r="AB29" i="71"/>
  <c r="AA29" i="71"/>
  <c r="Z29" i="71"/>
  <c r="Y29" i="71"/>
  <c r="X29" i="71"/>
  <c r="W29" i="71"/>
  <c r="AB28" i="71"/>
  <c r="AA28" i="71"/>
  <c r="Z28" i="71"/>
  <c r="Y28" i="71"/>
  <c r="X28" i="71"/>
  <c r="W28" i="71"/>
  <c r="AB27" i="71"/>
  <c r="AA27" i="71"/>
  <c r="Z27" i="71"/>
  <c r="Y27" i="71"/>
  <c r="X27" i="71"/>
  <c r="W27" i="71"/>
  <c r="AB26" i="71"/>
  <c r="AA26" i="71"/>
  <c r="Z26" i="71"/>
  <c r="Y26" i="71"/>
  <c r="X26" i="71"/>
  <c r="W26" i="71"/>
  <c r="AB25" i="71"/>
  <c r="AA25" i="71"/>
  <c r="Z25" i="71"/>
  <c r="Y25" i="71"/>
  <c r="X25" i="71"/>
  <c r="W25" i="71"/>
  <c r="AB24" i="71"/>
  <c r="AA24" i="71"/>
  <c r="Z24" i="71"/>
  <c r="Y24" i="71"/>
  <c r="X24" i="71"/>
  <c r="W24" i="71"/>
  <c r="AB23" i="71"/>
  <c r="AA23" i="71"/>
  <c r="Z23" i="71"/>
  <c r="Y23" i="71"/>
  <c r="X23" i="71"/>
  <c r="W23" i="71"/>
  <c r="AB22" i="71"/>
  <c r="AA22" i="71"/>
  <c r="Z22" i="71"/>
  <c r="Y22" i="71"/>
  <c r="X22" i="71"/>
  <c r="W22" i="71"/>
  <c r="AB21" i="71"/>
  <c r="AA21" i="71"/>
  <c r="Z21" i="71"/>
  <c r="Y21" i="71"/>
  <c r="X21" i="71"/>
  <c r="W21" i="71"/>
  <c r="AB20" i="71"/>
  <c r="AA20" i="71"/>
  <c r="Z20" i="71"/>
  <c r="Y20" i="71"/>
  <c r="X20" i="71"/>
  <c r="W20" i="71"/>
  <c r="AB19" i="71"/>
  <c r="AA19" i="71"/>
  <c r="Z19" i="71"/>
  <c r="Y19" i="71"/>
  <c r="X19" i="71"/>
  <c r="W19" i="71"/>
  <c r="AB18" i="71"/>
  <c r="AA18" i="71"/>
  <c r="Z18" i="71"/>
  <c r="Y18" i="71"/>
  <c r="X18" i="71"/>
  <c r="W18" i="71"/>
  <c r="AB17" i="71"/>
  <c r="AA17" i="71"/>
  <c r="Z17" i="71"/>
  <c r="Y17" i="71"/>
  <c r="X17" i="71"/>
  <c r="W17" i="71"/>
  <c r="AB16" i="71"/>
  <c r="AA16" i="71"/>
  <c r="Z16" i="71"/>
  <c r="Y16" i="71"/>
  <c r="X16" i="71"/>
  <c r="W16" i="71"/>
  <c r="AB15" i="71"/>
  <c r="AA15" i="71"/>
  <c r="Z15" i="71"/>
  <c r="Y15" i="71"/>
  <c r="X15" i="71"/>
  <c r="W15" i="71"/>
  <c r="AB14" i="71"/>
  <c r="AA14" i="71"/>
  <c r="Z14" i="71"/>
  <c r="Y14" i="71"/>
  <c r="X14" i="71"/>
  <c r="W14" i="71"/>
  <c r="AB13" i="71"/>
  <c r="AA13" i="71"/>
  <c r="Z13" i="71"/>
  <c r="Y13" i="71"/>
  <c r="X13" i="71"/>
  <c r="W13" i="71"/>
  <c r="AB12" i="71"/>
  <c r="AA12" i="71"/>
  <c r="Z12" i="71"/>
  <c r="Y12" i="71"/>
  <c r="X12" i="71"/>
  <c r="W12" i="71"/>
  <c r="AB11" i="71"/>
  <c r="AB7" i="71"/>
  <c r="AA11" i="71"/>
  <c r="AA7" i="71"/>
  <c r="Z11" i="71"/>
  <c r="Z7" i="71"/>
  <c r="Y7" i="71"/>
  <c r="Y10" i="71" s="1"/>
  <c r="Y11" i="71"/>
  <c r="X11" i="71"/>
  <c r="X7" i="71"/>
  <c r="W11" i="71"/>
  <c r="W7" i="71"/>
  <c r="AB10" i="71"/>
  <c r="AA10" i="71"/>
  <c r="Z9" i="71"/>
  <c r="Y9" i="71"/>
  <c r="X10" i="71"/>
  <c r="W9" i="71"/>
  <c r="AE124" i="71"/>
  <c r="AD124" i="71"/>
  <c r="AC124" i="71"/>
  <c r="AE123" i="71"/>
  <c r="AD123" i="71"/>
  <c r="AC123" i="71"/>
  <c r="AE122" i="71"/>
  <c r="AD122" i="71"/>
  <c r="AC122" i="71"/>
  <c r="AE121" i="71"/>
  <c r="AD121" i="71"/>
  <c r="AC121" i="71"/>
  <c r="AE120" i="71"/>
  <c r="AD120" i="71"/>
  <c r="AC120" i="71"/>
  <c r="AE119" i="71"/>
  <c r="AD119" i="71"/>
  <c r="AC119" i="71"/>
  <c r="AE118" i="71"/>
  <c r="AD118" i="71"/>
  <c r="AC118" i="71"/>
  <c r="AE117" i="71"/>
  <c r="AD117" i="71"/>
  <c r="AC117" i="71"/>
  <c r="AE116" i="71"/>
  <c r="AD116" i="71"/>
  <c r="AC116" i="71"/>
  <c r="AE115" i="71"/>
  <c r="AD115" i="71"/>
  <c r="AC115" i="71"/>
  <c r="AE114" i="71"/>
  <c r="AD114" i="71"/>
  <c r="AC114" i="71"/>
  <c r="AE113" i="71"/>
  <c r="AD113" i="71"/>
  <c r="AC113" i="71"/>
  <c r="AE112" i="71"/>
  <c r="AD112" i="71"/>
  <c r="AC112" i="71"/>
  <c r="AE111" i="71"/>
  <c r="AD111" i="71"/>
  <c r="AC111" i="71"/>
  <c r="AE110" i="71"/>
  <c r="AD110" i="71"/>
  <c r="AC110" i="71"/>
  <c r="AE109" i="71"/>
  <c r="AD109" i="71"/>
  <c r="AC109" i="71"/>
  <c r="AE108" i="71"/>
  <c r="AD108" i="71"/>
  <c r="AC108" i="71"/>
  <c r="AE107" i="71"/>
  <c r="AD107" i="71"/>
  <c r="AC107" i="71"/>
  <c r="AE106" i="71"/>
  <c r="AD106" i="71"/>
  <c r="AC106" i="71"/>
  <c r="AE105" i="71"/>
  <c r="AD105" i="71"/>
  <c r="AC105" i="71"/>
  <c r="AE104" i="71"/>
  <c r="AD104" i="71"/>
  <c r="AC104" i="71"/>
  <c r="AE103" i="71"/>
  <c r="AD103" i="71"/>
  <c r="AC103" i="71"/>
  <c r="AE102" i="71"/>
  <c r="AD102" i="71"/>
  <c r="AC102" i="71"/>
  <c r="AE101" i="71"/>
  <c r="AD101" i="71"/>
  <c r="AC101" i="71"/>
  <c r="AE100" i="71"/>
  <c r="AD100" i="71"/>
  <c r="AC100" i="71"/>
  <c r="AE99" i="71"/>
  <c r="AD99" i="71"/>
  <c r="AC99" i="71"/>
  <c r="AE98" i="71"/>
  <c r="AD98" i="71"/>
  <c r="AC98" i="71"/>
  <c r="AE97" i="71"/>
  <c r="AD97" i="71"/>
  <c r="AC97" i="71"/>
  <c r="AE96" i="71"/>
  <c r="AD96" i="71"/>
  <c r="AC96" i="71"/>
  <c r="AE95" i="71"/>
  <c r="AD95" i="71"/>
  <c r="AC95" i="71"/>
  <c r="AE94" i="71"/>
  <c r="AD94" i="71"/>
  <c r="AC94" i="71"/>
  <c r="AE93" i="71"/>
  <c r="AD93" i="71"/>
  <c r="AC93" i="71"/>
  <c r="AE92" i="71"/>
  <c r="AD92" i="71"/>
  <c r="AC92" i="71"/>
  <c r="AE91" i="71"/>
  <c r="AD91" i="71"/>
  <c r="AC91" i="71"/>
  <c r="AE90" i="71"/>
  <c r="AD90" i="71"/>
  <c r="AC90" i="71"/>
  <c r="AE89" i="71"/>
  <c r="AD89" i="71"/>
  <c r="AC89" i="71"/>
  <c r="AE88" i="71"/>
  <c r="AD88" i="71"/>
  <c r="AC88" i="71"/>
  <c r="AE87" i="71"/>
  <c r="AD87" i="71"/>
  <c r="AC87" i="71"/>
  <c r="AE86" i="71"/>
  <c r="AD86" i="71"/>
  <c r="AC86" i="71"/>
  <c r="AE85" i="71"/>
  <c r="AD85" i="71"/>
  <c r="AC85" i="71"/>
  <c r="AE84" i="71"/>
  <c r="AD84" i="71"/>
  <c r="AC84" i="71"/>
  <c r="AE83" i="71"/>
  <c r="AD83" i="71"/>
  <c r="AC83" i="71"/>
  <c r="AE82" i="71"/>
  <c r="AD82" i="71"/>
  <c r="AC82" i="71"/>
  <c r="AE81" i="71"/>
  <c r="AD81" i="71"/>
  <c r="AC81" i="71"/>
  <c r="AE80" i="71"/>
  <c r="AD80" i="71"/>
  <c r="AC80" i="71"/>
  <c r="AE79" i="71"/>
  <c r="AD79" i="71"/>
  <c r="AC79" i="71"/>
  <c r="AE78" i="71"/>
  <c r="AD78" i="71"/>
  <c r="AC78" i="71"/>
  <c r="AE77" i="71"/>
  <c r="AD77" i="71"/>
  <c r="AC77" i="71"/>
  <c r="AE76" i="71"/>
  <c r="AD76" i="71"/>
  <c r="AC76" i="71"/>
  <c r="AE75" i="71"/>
  <c r="AD75" i="71"/>
  <c r="AC75" i="71"/>
  <c r="AE74" i="71"/>
  <c r="AD74" i="71"/>
  <c r="AC74" i="71"/>
  <c r="AE73" i="71"/>
  <c r="AD73" i="71"/>
  <c r="AC73" i="71"/>
  <c r="AE72" i="71"/>
  <c r="AD72" i="71"/>
  <c r="AC72" i="71"/>
  <c r="AE71" i="71"/>
  <c r="AD71" i="71"/>
  <c r="AC71" i="71"/>
  <c r="AE70" i="71"/>
  <c r="AD70" i="71"/>
  <c r="AC70" i="71"/>
  <c r="AE69" i="71"/>
  <c r="AD69" i="71"/>
  <c r="AC69" i="71"/>
  <c r="AE68" i="71"/>
  <c r="AD68" i="71"/>
  <c r="AC68" i="71"/>
  <c r="AE67" i="71"/>
  <c r="AD67" i="71"/>
  <c r="AC67" i="71"/>
  <c r="AE66" i="71"/>
  <c r="AD66" i="71"/>
  <c r="AC66" i="71"/>
  <c r="AE65" i="71"/>
  <c r="AD65" i="71"/>
  <c r="AC65" i="71"/>
  <c r="AE64" i="71"/>
  <c r="AD64" i="71"/>
  <c r="AC64" i="71"/>
  <c r="AE63" i="71"/>
  <c r="AD63" i="71"/>
  <c r="AC63" i="71"/>
  <c r="AE62" i="71"/>
  <c r="AD62" i="71"/>
  <c r="AC62" i="71"/>
  <c r="AE61" i="71"/>
  <c r="AD61" i="71"/>
  <c r="AC61" i="71"/>
  <c r="AE60" i="71"/>
  <c r="AD60" i="71"/>
  <c r="AC60" i="71"/>
  <c r="AE59" i="71"/>
  <c r="AD59" i="71"/>
  <c r="AC59" i="71"/>
  <c r="AE58" i="71"/>
  <c r="AD58" i="71"/>
  <c r="AC58" i="71"/>
  <c r="AE57" i="71"/>
  <c r="AD57" i="71"/>
  <c r="AC57" i="71"/>
  <c r="AE56" i="71"/>
  <c r="AD56" i="71"/>
  <c r="AC56" i="71"/>
  <c r="AE55" i="71"/>
  <c r="AD55" i="71"/>
  <c r="AC55" i="71"/>
  <c r="AE54" i="71"/>
  <c r="AD54" i="71"/>
  <c r="AC54" i="71"/>
  <c r="AE53" i="71"/>
  <c r="AD53" i="71"/>
  <c r="AC53" i="71"/>
  <c r="AE52" i="71"/>
  <c r="AD52" i="71"/>
  <c r="AC52" i="71"/>
  <c r="AE51" i="71"/>
  <c r="AD51" i="71"/>
  <c r="AC51" i="71"/>
  <c r="AE50" i="71"/>
  <c r="AD50" i="71"/>
  <c r="AC50" i="71"/>
  <c r="AE49" i="71"/>
  <c r="AD49" i="71"/>
  <c r="AC49" i="71"/>
  <c r="AE48" i="71"/>
  <c r="AD48" i="71"/>
  <c r="AC48" i="71"/>
  <c r="AE47" i="71"/>
  <c r="AD47" i="71"/>
  <c r="AC47" i="71"/>
  <c r="AE46" i="71"/>
  <c r="AD46" i="71"/>
  <c r="AC46" i="71"/>
  <c r="AE45" i="71"/>
  <c r="AD45" i="71"/>
  <c r="AC45" i="71"/>
  <c r="AE44" i="71"/>
  <c r="AD44" i="71"/>
  <c r="AC44" i="71"/>
  <c r="AE43" i="71"/>
  <c r="AD43" i="71"/>
  <c r="AC43" i="71"/>
  <c r="AE42" i="71"/>
  <c r="AD42" i="71"/>
  <c r="AC42" i="71"/>
  <c r="AE41" i="71"/>
  <c r="AD41" i="71"/>
  <c r="AC41" i="71"/>
  <c r="AE40" i="71"/>
  <c r="AD40" i="71"/>
  <c r="AC40" i="71"/>
  <c r="AE39" i="71"/>
  <c r="AD39" i="71"/>
  <c r="AC39" i="71"/>
  <c r="AE38" i="71"/>
  <c r="AD38" i="71"/>
  <c r="AC38" i="71"/>
  <c r="AE37" i="71"/>
  <c r="AD37" i="71"/>
  <c r="AC37" i="71"/>
  <c r="AE36" i="71"/>
  <c r="AD36" i="71"/>
  <c r="AC36" i="71"/>
  <c r="AE35" i="71"/>
  <c r="AD35" i="71"/>
  <c r="AC35" i="71"/>
  <c r="AE34" i="71"/>
  <c r="AD34" i="71"/>
  <c r="AC34" i="71"/>
  <c r="AE33" i="71"/>
  <c r="AD33" i="71"/>
  <c r="AC33" i="71"/>
  <c r="AE32" i="71"/>
  <c r="AD32" i="71"/>
  <c r="AC32" i="71"/>
  <c r="AE31" i="71"/>
  <c r="AD31" i="71"/>
  <c r="AC31" i="71"/>
  <c r="AE30" i="71"/>
  <c r="AD30" i="71"/>
  <c r="AC30" i="71"/>
  <c r="AE29" i="71"/>
  <c r="AD29" i="71"/>
  <c r="AC29" i="71"/>
  <c r="AE28" i="71"/>
  <c r="AD28" i="71"/>
  <c r="AC28" i="71"/>
  <c r="AE27" i="71"/>
  <c r="AD27" i="71"/>
  <c r="AC27" i="71"/>
  <c r="AE26" i="71"/>
  <c r="AD26" i="71"/>
  <c r="AC26" i="71"/>
  <c r="AE25" i="71"/>
  <c r="AD25" i="71"/>
  <c r="AC25" i="71"/>
  <c r="AE24" i="71"/>
  <c r="AD24" i="71"/>
  <c r="AC24" i="71"/>
  <c r="AE23" i="71"/>
  <c r="AD23" i="71"/>
  <c r="AC23" i="71"/>
  <c r="AE22" i="71"/>
  <c r="AD22" i="71"/>
  <c r="AC22" i="71"/>
  <c r="AE21" i="71"/>
  <c r="AD21" i="71"/>
  <c r="AC21" i="71"/>
  <c r="AE20" i="71"/>
  <c r="AD20" i="71"/>
  <c r="AC20" i="71"/>
  <c r="AE19" i="71"/>
  <c r="AD19" i="71"/>
  <c r="AC19" i="71"/>
  <c r="AE18" i="71"/>
  <c r="AD18" i="71"/>
  <c r="AC18" i="71"/>
  <c r="AE17" i="71"/>
  <c r="AD17" i="71"/>
  <c r="AC17" i="71"/>
  <c r="AE16" i="71"/>
  <c r="AD16" i="71"/>
  <c r="AC16" i="71"/>
  <c r="AE15" i="71"/>
  <c r="AD15" i="71"/>
  <c r="AC15" i="71"/>
  <c r="AE14" i="71"/>
  <c r="AD14" i="71"/>
  <c r="AC14" i="71"/>
  <c r="AE13" i="71"/>
  <c r="AD13" i="71"/>
  <c r="AC13" i="71"/>
  <c r="AE12" i="71"/>
  <c r="AD12" i="71"/>
  <c r="AC12" i="71"/>
  <c r="AE11" i="71"/>
  <c r="AD11" i="71"/>
  <c r="AC11" i="71"/>
  <c r="AE7" i="71"/>
  <c r="AE8" i="71" s="1"/>
  <c r="AD7" i="71"/>
  <c r="AD8" i="71" s="1"/>
  <c r="AC7" i="71"/>
  <c r="AC8" i="71" s="1"/>
  <c r="AE9" i="71"/>
  <c r="AD9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51" i="71"/>
  <c r="E52" i="71"/>
  <c r="E53" i="71"/>
  <c r="E54" i="71"/>
  <c r="E55" i="71"/>
  <c r="E56" i="71"/>
  <c r="E57" i="71"/>
  <c r="E58" i="71"/>
  <c r="E59" i="71"/>
  <c r="E60" i="71"/>
  <c r="E61" i="71"/>
  <c r="E62" i="71"/>
  <c r="E63" i="71"/>
  <c r="E64" i="71"/>
  <c r="E65" i="71"/>
  <c r="E66" i="71"/>
  <c r="E67" i="71"/>
  <c r="E68" i="71"/>
  <c r="E69" i="71"/>
  <c r="E70" i="71"/>
  <c r="E71" i="71"/>
  <c r="E72" i="71"/>
  <c r="E73" i="71"/>
  <c r="E74" i="71"/>
  <c r="E75" i="71"/>
  <c r="E76" i="71"/>
  <c r="E77" i="71"/>
  <c r="E78" i="71"/>
  <c r="E79" i="71"/>
  <c r="E80" i="71"/>
  <c r="E81" i="71"/>
  <c r="E82" i="71"/>
  <c r="E83" i="71"/>
  <c r="E84" i="71"/>
  <c r="E85" i="71"/>
  <c r="E86" i="71"/>
  <c r="E87" i="71"/>
  <c r="E88" i="71"/>
  <c r="E89" i="71"/>
  <c r="E90" i="71"/>
  <c r="E91" i="71"/>
  <c r="E92" i="71"/>
  <c r="E93" i="71"/>
  <c r="E94" i="71"/>
  <c r="E95" i="71"/>
  <c r="E96" i="71"/>
  <c r="E97" i="71"/>
  <c r="E98" i="71"/>
  <c r="E99" i="71"/>
  <c r="E100" i="71"/>
  <c r="E101" i="71"/>
  <c r="E102" i="71"/>
  <c r="E103" i="71"/>
  <c r="E104" i="71"/>
  <c r="E105" i="71"/>
  <c r="E106" i="71"/>
  <c r="E107" i="71"/>
  <c r="E108" i="71"/>
  <c r="E109" i="71"/>
  <c r="E110" i="71"/>
  <c r="E111" i="71"/>
  <c r="E112" i="71"/>
  <c r="E113" i="71"/>
  <c r="E114" i="71"/>
  <c r="E115" i="71"/>
  <c r="E116" i="71"/>
  <c r="E117" i="71"/>
  <c r="E118" i="71"/>
  <c r="E119" i="71"/>
  <c r="E120" i="71"/>
  <c r="E121" i="71"/>
  <c r="E122" i="71"/>
  <c r="E123" i="71"/>
  <c r="E124" i="71"/>
  <c r="AM119" i="1"/>
  <c r="AL119" i="1"/>
  <c r="AK119" i="1"/>
  <c r="AM118" i="1"/>
  <c r="AL118" i="1"/>
  <c r="AK118" i="1"/>
  <c r="AM117" i="1"/>
  <c r="AL117" i="1"/>
  <c r="AK117" i="1"/>
  <c r="AM116" i="1"/>
  <c r="AL116" i="1"/>
  <c r="AK116" i="1"/>
  <c r="AM115" i="1"/>
  <c r="AL115" i="1"/>
  <c r="AK115" i="1"/>
  <c r="AM114" i="1"/>
  <c r="AL114" i="1"/>
  <c r="AK114" i="1"/>
  <c r="AM113" i="1"/>
  <c r="AL113" i="1"/>
  <c r="AK113" i="1"/>
  <c r="AM112" i="1"/>
  <c r="AL112" i="1"/>
  <c r="AK112" i="1"/>
  <c r="AM111" i="1"/>
  <c r="AL111" i="1"/>
  <c r="AK111" i="1"/>
  <c r="AM110" i="1"/>
  <c r="AL110" i="1"/>
  <c r="AK110" i="1"/>
  <c r="AM109" i="1"/>
  <c r="AL109" i="1"/>
  <c r="AK109" i="1"/>
  <c r="AM108" i="1"/>
  <c r="AL108" i="1"/>
  <c r="AK108" i="1"/>
  <c r="AM107" i="1"/>
  <c r="AL107" i="1"/>
  <c r="AK107" i="1"/>
  <c r="AM106" i="1"/>
  <c r="AL106" i="1"/>
  <c r="AK106" i="1"/>
  <c r="AM105" i="1"/>
  <c r="AL105" i="1"/>
  <c r="AK105" i="1"/>
  <c r="AM104" i="1"/>
  <c r="AL104" i="1"/>
  <c r="AK104" i="1"/>
  <c r="AM103" i="1"/>
  <c r="AL103" i="1"/>
  <c r="AK103" i="1"/>
  <c r="AM102" i="1"/>
  <c r="AL102" i="1"/>
  <c r="AK102" i="1"/>
  <c r="AM101" i="1"/>
  <c r="AL101" i="1"/>
  <c r="AK101" i="1"/>
  <c r="AM100" i="1"/>
  <c r="AL100" i="1"/>
  <c r="AK100" i="1"/>
  <c r="AM99" i="1"/>
  <c r="AL99" i="1"/>
  <c r="AK99" i="1"/>
  <c r="AM98" i="1"/>
  <c r="AL98" i="1"/>
  <c r="AK98" i="1"/>
  <c r="AM97" i="1"/>
  <c r="AL97" i="1"/>
  <c r="AK97" i="1"/>
  <c r="AM96" i="1"/>
  <c r="AL96" i="1"/>
  <c r="AK96" i="1"/>
  <c r="AM95" i="1"/>
  <c r="AL95" i="1"/>
  <c r="AK95" i="1"/>
  <c r="AM94" i="1"/>
  <c r="AL94" i="1"/>
  <c r="AK94" i="1"/>
  <c r="AM93" i="1"/>
  <c r="AL93" i="1"/>
  <c r="AK93" i="1"/>
  <c r="AM92" i="1"/>
  <c r="AL92" i="1"/>
  <c r="AK92" i="1"/>
  <c r="AM91" i="1"/>
  <c r="AL91" i="1"/>
  <c r="AK91" i="1"/>
  <c r="AM90" i="1"/>
  <c r="AL90" i="1"/>
  <c r="AK90" i="1"/>
  <c r="AM89" i="1"/>
  <c r="AL89" i="1"/>
  <c r="AK89" i="1"/>
  <c r="AM88" i="1"/>
  <c r="AL88" i="1"/>
  <c r="AK88" i="1"/>
  <c r="AM87" i="1"/>
  <c r="AL87" i="1"/>
  <c r="AK87" i="1"/>
  <c r="AM86" i="1"/>
  <c r="AL86" i="1"/>
  <c r="AK86" i="1"/>
  <c r="AM85" i="1"/>
  <c r="AL85" i="1"/>
  <c r="AK85" i="1"/>
  <c r="AM84" i="1"/>
  <c r="AL84" i="1"/>
  <c r="AK84" i="1"/>
  <c r="AM83" i="1"/>
  <c r="AL83" i="1"/>
  <c r="AK83" i="1"/>
  <c r="AM82" i="1"/>
  <c r="AL82" i="1"/>
  <c r="AK82" i="1"/>
  <c r="AM81" i="1"/>
  <c r="AL81" i="1"/>
  <c r="AK81" i="1"/>
  <c r="AM80" i="1"/>
  <c r="AL80" i="1"/>
  <c r="AK80" i="1"/>
  <c r="AM79" i="1"/>
  <c r="AL79" i="1"/>
  <c r="AK79" i="1"/>
  <c r="AM78" i="1"/>
  <c r="AL78" i="1"/>
  <c r="AK78" i="1"/>
  <c r="AM77" i="1"/>
  <c r="AL77" i="1"/>
  <c r="AK77" i="1"/>
  <c r="AM76" i="1"/>
  <c r="AL76" i="1"/>
  <c r="AK76" i="1"/>
  <c r="AM75" i="1"/>
  <c r="AL75" i="1"/>
  <c r="AK75" i="1"/>
  <c r="AM74" i="1"/>
  <c r="AL74" i="1"/>
  <c r="AK74" i="1"/>
  <c r="AM73" i="1"/>
  <c r="AL73" i="1"/>
  <c r="AK73" i="1"/>
  <c r="AM72" i="1"/>
  <c r="AL72" i="1"/>
  <c r="AK72" i="1"/>
  <c r="AM71" i="1"/>
  <c r="AL71" i="1"/>
  <c r="AK71" i="1"/>
  <c r="AM70" i="1"/>
  <c r="AL70" i="1"/>
  <c r="AK70" i="1"/>
  <c r="AM69" i="1"/>
  <c r="AL69" i="1"/>
  <c r="AK69" i="1"/>
  <c r="AM68" i="1"/>
  <c r="AL68" i="1"/>
  <c r="AK68" i="1"/>
  <c r="AM67" i="1"/>
  <c r="AL67" i="1"/>
  <c r="AK67" i="1"/>
  <c r="AM66" i="1"/>
  <c r="AL66" i="1"/>
  <c r="AK66" i="1"/>
  <c r="AM65" i="1"/>
  <c r="AL65" i="1"/>
  <c r="AK65" i="1"/>
  <c r="AM64" i="1"/>
  <c r="AL64" i="1"/>
  <c r="AK64" i="1"/>
  <c r="AM63" i="1"/>
  <c r="AL63" i="1"/>
  <c r="AK63" i="1"/>
  <c r="AM62" i="1"/>
  <c r="AL62" i="1"/>
  <c r="AK62" i="1"/>
  <c r="AM61" i="1"/>
  <c r="AL61" i="1"/>
  <c r="AK61" i="1"/>
  <c r="AM60" i="1"/>
  <c r="AL60" i="1"/>
  <c r="AK60" i="1"/>
  <c r="AM59" i="1"/>
  <c r="AL59" i="1"/>
  <c r="AK59" i="1"/>
  <c r="AM58" i="1"/>
  <c r="AL58" i="1"/>
  <c r="AK58" i="1"/>
  <c r="AM57" i="1"/>
  <c r="AL57" i="1"/>
  <c r="AK57" i="1"/>
  <c r="AM56" i="1"/>
  <c r="AL56" i="1"/>
  <c r="AK56" i="1"/>
  <c r="AM55" i="1"/>
  <c r="AL55" i="1"/>
  <c r="AK55" i="1"/>
  <c r="AM54" i="1"/>
  <c r="AL54" i="1"/>
  <c r="AK54" i="1"/>
  <c r="AM22" i="1"/>
  <c r="AL22" i="1"/>
  <c r="AK22" i="1"/>
  <c r="AM53" i="1"/>
  <c r="AL53" i="1"/>
  <c r="AK53" i="1"/>
  <c r="AM52" i="1"/>
  <c r="AL52" i="1"/>
  <c r="AK52" i="1"/>
  <c r="AM51" i="1"/>
  <c r="AL51" i="1"/>
  <c r="AK51" i="1"/>
  <c r="AM50" i="1"/>
  <c r="AL50" i="1"/>
  <c r="AK50" i="1"/>
  <c r="AM49" i="1"/>
  <c r="AL49" i="1"/>
  <c r="AK49" i="1"/>
  <c r="AM48" i="1"/>
  <c r="AL48" i="1"/>
  <c r="AK48" i="1"/>
  <c r="AM47" i="1"/>
  <c r="AL47" i="1"/>
  <c r="AK47" i="1"/>
  <c r="AM46" i="1"/>
  <c r="AL46" i="1"/>
  <c r="AK46" i="1"/>
  <c r="AM45" i="1"/>
  <c r="AL45" i="1"/>
  <c r="AK45" i="1"/>
  <c r="AM44" i="1"/>
  <c r="AL44" i="1"/>
  <c r="AK44" i="1"/>
  <c r="AM43" i="1"/>
  <c r="AL43" i="1"/>
  <c r="AK43" i="1"/>
  <c r="AM42" i="1"/>
  <c r="AL42" i="1"/>
  <c r="AK42" i="1"/>
  <c r="AM41" i="1"/>
  <c r="AL41" i="1"/>
  <c r="AK41" i="1"/>
  <c r="AM40" i="1"/>
  <c r="AL40" i="1"/>
  <c r="AK40" i="1"/>
  <c r="AM39" i="1"/>
  <c r="AL39" i="1"/>
  <c r="AK39" i="1"/>
  <c r="AM38" i="1"/>
  <c r="AL38" i="1"/>
  <c r="AK38" i="1"/>
  <c r="AM37" i="1"/>
  <c r="AL37" i="1"/>
  <c r="AK37" i="1"/>
  <c r="AM36" i="1"/>
  <c r="AL36" i="1"/>
  <c r="AK36" i="1"/>
  <c r="AM35" i="1"/>
  <c r="AL35" i="1"/>
  <c r="AK35" i="1"/>
  <c r="AM34" i="1"/>
  <c r="AL34" i="1"/>
  <c r="AK34" i="1"/>
  <c r="AM33" i="1"/>
  <c r="AL33" i="1"/>
  <c r="AK33" i="1"/>
  <c r="AM32" i="1"/>
  <c r="AL32" i="1"/>
  <c r="AK32" i="1"/>
  <c r="AM31" i="1"/>
  <c r="AL31" i="1"/>
  <c r="AK31" i="1"/>
  <c r="AM30" i="1"/>
  <c r="AL30" i="1"/>
  <c r="AK30" i="1"/>
  <c r="AM29" i="1"/>
  <c r="AL29" i="1"/>
  <c r="AK29" i="1"/>
  <c r="AM28" i="1"/>
  <c r="AL28" i="1"/>
  <c r="AK28" i="1"/>
  <c r="AM27" i="1"/>
  <c r="AL27" i="1"/>
  <c r="AK27" i="1"/>
  <c r="AM26" i="1"/>
  <c r="AL26" i="1"/>
  <c r="AK26" i="1"/>
  <c r="AM25" i="1"/>
  <c r="AL25" i="1"/>
  <c r="AK25" i="1"/>
  <c r="AM23" i="1"/>
  <c r="AL23" i="1"/>
  <c r="AK23" i="1"/>
  <c r="AM24" i="1"/>
  <c r="AL24" i="1"/>
  <c r="AK24" i="1"/>
  <c r="AM21" i="1"/>
  <c r="AL21" i="1"/>
  <c r="AK21" i="1"/>
  <c r="AM18" i="1"/>
  <c r="AL18" i="1"/>
  <c r="AK18" i="1"/>
  <c r="AM20" i="1"/>
  <c r="AL20" i="1"/>
  <c r="AK20" i="1"/>
  <c r="AM19" i="1"/>
  <c r="AL19" i="1"/>
  <c r="AK19" i="1"/>
  <c r="AM13" i="1"/>
  <c r="AL13" i="1"/>
  <c r="AK13" i="1"/>
  <c r="AM17" i="1"/>
  <c r="AL17" i="1"/>
  <c r="AK17" i="1"/>
  <c r="AM16" i="1"/>
  <c r="AL16" i="1"/>
  <c r="AK16" i="1"/>
  <c r="AM15" i="1"/>
  <c r="AL15" i="1"/>
  <c r="AK15" i="1"/>
  <c r="AM14" i="1"/>
  <c r="AL14" i="1"/>
  <c r="AK14" i="1"/>
  <c r="AM12" i="1"/>
  <c r="AL12" i="1"/>
  <c r="AK12" i="1"/>
  <c r="AM11" i="1"/>
  <c r="AL11" i="1"/>
  <c r="AK11" i="1"/>
  <c r="AM10" i="1"/>
  <c r="AL10" i="1"/>
  <c r="AK10" i="1"/>
  <c r="AM9" i="1"/>
  <c r="AL9" i="1"/>
  <c r="AK9" i="1"/>
  <c r="AM8" i="1"/>
  <c r="AL8" i="1"/>
  <c r="AK8" i="1"/>
  <c r="AM7" i="1"/>
  <c r="AL7" i="1"/>
  <c r="AK7" i="1"/>
  <c r="AM6" i="1"/>
  <c r="AL6" i="1"/>
  <c r="AK6" i="1"/>
  <c r="H6" i="132"/>
  <c r="H7" i="132" s="1"/>
  <c r="H8" i="132" s="1"/>
  <c r="H9" i="132" s="1"/>
  <c r="H10" i="132" s="1"/>
  <c r="H11" i="132" s="1"/>
  <c r="H12" i="132" s="1"/>
  <c r="H13" i="132" s="1"/>
  <c r="H14" i="132" s="1"/>
  <c r="H15" i="132" s="1"/>
  <c r="H16" i="132" s="1"/>
  <c r="H17" i="132" s="1"/>
  <c r="H18" i="132" s="1"/>
  <c r="H19" i="132" s="1"/>
  <c r="H20" i="132" s="1"/>
  <c r="H21" i="132" s="1"/>
  <c r="H22" i="132" s="1"/>
  <c r="H23" i="132" s="1"/>
  <c r="H24" i="132" s="1"/>
  <c r="H25" i="132" s="1"/>
  <c r="H26" i="132" s="1"/>
  <c r="H27" i="132" s="1"/>
  <c r="H28" i="132" s="1"/>
  <c r="H29" i="132" s="1"/>
  <c r="H30" i="132" s="1"/>
  <c r="H31" i="132" s="1"/>
  <c r="H32" i="132" s="1"/>
  <c r="H33" i="132" s="1"/>
  <c r="H34" i="132" s="1"/>
  <c r="H35" i="132" s="1"/>
  <c r="H36" i="132" s="1"/>
  <c r="H37" i="132" s="1"/>
  <c r="H38" i="132" s="1"/>
  <c r="H39" i="132" s="1"/>
  <c r="H40" i="132" s="1"/>
  <c r="H41" i="132" s="1"/>
  <c r="H42" i="132" s="1"/>
  <c r="H43" i="132" s="1"/>
  <c r="H44" i="132" s="1"/>
  <c r="H45" i="132" s="1"/>
  <c r="H46" i="132" s="1"/>
  <c r="H47" i="132" s="1"/>
  <c r="H48" i="132" s="1"/>
  <c r="H49" i="132" s="1"/>
  <c r="H50" i="132" s="1"/>
  <c r="H51" i="132" s="1"/>
  <c r="H52" i="132" s="1"/>
  <c r="H53" i="132" s="1"/>
  <c r="H54" i="132" s="1"/>
  <c r="H55" i="132" s="1"/>
  <c r="H56" i="132" s="1"/>
  <c r="H57" i="132" s="1"/>
  <c r="H58" i="132" s="1"/>
  <c r="H59" i="132" s="1"/>
  <c r="H60" i="132" s="1"/>
  <c r="I6" i="131"/>
  <c r="I7" i="131" s="1"/>
  <c r="I8" i="131" s="1"/>
  <c r="I9" i="131" s="1"/>
  <c r="I10" i="131" s="1"/>
  <c r="I11" i="131" s="1"/>
  <c r="I13" i="131" s="1"/>
  <c r="I14" i="131" s="1"/>
  <c r="I15" i="131" s="1"/>
  <c r="I16" i="131" s="1"/>
  <c r="I17" i="131" s="1"/>
  <c r="I18" i="131" s="1"/>
  <c r="I19" i="131" s="1"/>
  <c r="I20" i="131" s="1"/>
  <c r="I21" i="131" s="1"/>
  <c r="I22" i="131" s="1"/>
  <c r="I23" i="131" s="1"/>
  <c r="I24" i="131" s="1"/>
  <c r="I25" i="131" s="1"/>
  <c r="I26" i="131" s="1"/>
  <c r="I27" i="131" s="1"/>
  <c r="I28" i="131" s="1"/>
  <c r="I30" i="131" s="1"/>
  <c r="I31" i="131" s="1"/>
  <c r="I32" i="131" s="1"/>
  <c r="I33" i="131" s="1"/>
  <c r="I34" i="131" s="1"/>
  <c r="I35" i="131" s="1"/>
  <c r="I36" i="131" s="1"/>
  <c r="I37" i="131" s="1"/>
  <c r="I38" i="131" s="1"/>
  <c r="I39" i="131" s="1"/>
  <c r="I40" i="131" s="1"/>
  <c r="I41" i="131" s="1"/>
  <c r="I42" i="131" s="1"/>
  <c r="I43" i="131" s="1"/>
  <c r="I44" i="131" s="1"/>
  <c r="I45" i="131" s="1"/>
  <c r="I46" i="131" s="1"/>
  <c r="I47" i="131" s="1"/>
  <c r="I48" i="131" s="1"/>
  <c r="I49" i="131" s="1"/>
  <c r="I51" i="131" s="1"/>
  <c r="I52" i="131" s="1"/>
  <c r="I53" i="131" s="1"/>
  <c r="I54" i="131" s="1"/>
  <c r="I55" i="131" s="1"/>
  <c r="I56" i="131" s="1"/>
  <c r="I57" i="131" s="1"/>
  <c r="I58" i="131" s="1"/>
  <c r="I59" i="131" s="1"/>
  <c r="I60" i="131" s="1"/>
  <c r="I61" i="131" s="1"/>
  <c r="I62" i="131" s="1"/>
  <c r="I63" i="131" s="1"/>
  <c r="I64" i="131" s="1"/>
  <c r="I65" i="131" s="1"/>
  <c r="I66" i="131" s="1"/>
  <c r="I67" i="131" s="1"/>
  <c r="I68" i="131" s="1"/>
  <c r="I69" i="131" s="1"/>
  <c r="I70" i="131" s="1"/>
  <c r="I71" i="131" s="1"/>
  <c r="I72" i="131" s="1"/>
  <c r="I73" i="131" s="1"/>
  <c r="I74" i="131" s="1"/>
  <c r="I75" i="131" s="1"/>
  <c r="I76" i="131" s="1"/>
  <c r="I77" i="131" s="1"/>
  <c r="I78" i="131" s="1"/>
  <c r="I79" i="131" s="1"/>
  <c r="H6" i="131"/>
  <c r="H7" i="131" s="1"/>
  <c r="H8" i="131" s="1"/>
  <c r="H9" i="131" s="1"/>
  <c r="H10" i="131" s="1"/>
  <c r="H11" i="131" s="1"/>
  <c r="H12" i="131" s="1"/>
  <c r="H13" i="131" s="1"/>
  <c r="H14" i="131" s="1"/>
  <c r="H15" i="131" s="1"/>
  <c r="H16" i="131" s="1"/>
  <c r="H17" i="131" s="1"/>
  <c r="H18" i="131" s="1"/>
  <c r="H19" i="131" s="1"/>
  <c r="H20" i="131" s="1"/>
  <c r="H21" i="131" s="1"/>
  <c r="H22" i="131" s="1"/>
  <c r="H23" i="131" s="1"/>
  <c r="H24" i="131" s="1"/>
  <c r="H25" i="131" s="1"/>
  <c r="H26" i="131" s="1"/>
  <c r="H27" i="131" s="1"/>
  <c r="H28" i="131" s="1"/>
  <c r="H29" i="131" s="1"/>
  <c r="H30" i="131" s="1"/>
  <c r="H31" i="131" s="1"/>
  <c r="H32" i="131" s="1"/>
  <c r="H33" i="131" s="1"/>
  <c r="H34" i="131" s="1"/>
  <c r="H35" i="131" s="1"/>
  <c r="H36" i="131" s="1"/>
  <c r="H37" i="131" s="1"/>
  <c r="H38" i="131" s="1"/>
  <c r="H39" i="131" s="1"/>
  <c r="H40" i="131" s="1"/>
  <c r="H41" i="131" s="1"/>
  <c r="H42" i="131" s="1"/>
  <c r="H43" i="131" s="1"/>
  <c r="H44" i="131" s="1"/>
  <c r="H45" i="131" s="1"/>
  <c r="H46" i="131" s="1"/>
  <c r="H47" i="131" s="1"/>
  <c r="H48" i="131" s="1"/>
  <c r="H49" i="131" s="1"/>
  <c r="H50" i="131" s="1"/>
  <c r="H51" i="131" s="1"/>
  <c r="H52" i="131" s="1"/>
  <c r="H53" i="131" s="1"/>
  <c r="H54" i="131" s="1"/>
  <c r="H55" i="131" s="1"/>
  <c r="H56" i="131" s="1"/>
  <c r="H57" i="131" s="1"/>
  <c r="H58" i="131" s="1"/>
  <c r="H59" i="131" s="1"/>
  <c r="H60" i="131" s="1"/>
  <c r="H61" i="131" s="1"/>
  <c r="H62" i="131" s="1"/>
  <c r="H63" i="131" s="1"/>
  <c r="H64" i="131" s="1"/>
  <c r="H65" i="131" s="1"/>
  <c r="H66" i="131" s="1"/>
  <c r="H67" i="131" s="1"/>
  <c r="H68" i="131" s="1"/>
  <c r="H69" i="131" s="1"/>
  <c r="H70" i="131" s="1"/>
  <c r="H71" i="131" s="1"/>
  <c r="H72" i="131" s="1"/>
  <c r="H73" i="131" s="1"/>
  <c r="H74" i="131" s="1"/>
  <c r="H75" i="131" s="1"/>
  <c r="H76" i="131" s="1"/>
  <c r="H77" i="131" s="1"/>
  <c r="H78" i="131" s="1"/>
  <c r="H79" i="131" s="1"/>
  <c r="I6" i="130"/>
  <c r="I7" i="130" s="1"/>
  <c r="I8" i="130" s="1"/>
  <c r="I9" i="130" s="1"/>
  <c r="I10" i="130" s="1"/>
  <c r="I11" i="130" s="1"/>
  <c r="I12" i="130" s="1"/>
  <c r="I13" i="130" s="1"/>
  <c r="I14" i="130" s="1"/>
  <c r="I15" i="130" s="1"/>
  <c r="I16" i="130" s="1"/>
  <c r="I17" i="130" s="1"/>
  <c r="I18" i="130" s="1"/>
  <c r="I19" i="130" s="1"/>
  <c r="I20" i="130" s="1"/>
  <c r="I21" i="130" s="1"/>
  <c r="I22" i="130" s="1"/>
  <c r="I23" i="130" s="1"/>
  <c r="I24" i="130" s="1"/>
  <c r="I26" i="130" s="1"/>
  <c r="I27" i="130" s="1"/>
  <c r="I28" i="130" s="1"/>
  <c r="I29" i="130" s="1"/>
  <c r="I30" i="130" s="1"/>
  <c r="I31" i="130" s="1"/>
  <c r="I32" i="130" s="1"/>
  <c r="I33" i="130" s="1"/>
  <c r="I34" i="130" s="1"/>
  <c r="I35" i="130" s="1"/>
  <c r="I36" i="130" s="1"/>
  <c r="I37" i="130" s="1"/>
  <c r="I38" i="130" s="1"/>
  <c r="I39" i="130" s="1"/>
  <c r="I40" i="130" s="1"/>
  <c r="I42" i="130" s="1"/>
  <c r="I43" i="130" s="1"/>
  <c r="I44" i="130" s="1"/>
  <c r="I45" i="130" s="1"/>
  <c r="I46" i="130" s="1"/>
  <c r="I47" i="130" s="1"/>
  <c r="I48" i="130" s="1"/>
  <c r="I49" i="130" s="1"/>
  <c r="I50" i="130" s="1"/>
  <c r="I51" i="130" s="1"/>
  <c r="I52" i="130" s="1"/>
  <c r="I53" i="130" s="1"/>
  <c r="I54" i="130" s="1"/>
  <c r="I55" i="130" s="1"/>
  <c r="I56" i="130" s="1"/>
  <c r="I57" i="130" s="1"/>
  <c r="I58" i="130" s="1"/>
  <c r="I59" i="130" s="1"/>
  <c r="I60" i="130" s="1"/>
  <c r="I61" i="130" s="1"/>
  <c r="I62" i="130" s="1"/>
  <c r="I63" i="130" s="1"/>
  <c r="I64" i="130" s="1"/>
  <c r="I65" i="130" s="1"/>
  <c r="I66" i="130" s="1"/>
  <c r="I67" i="130" s="1"/>
  <c r="I68" i="130" s="1"/>
  <c r="I69" i="130" s="1"/>
  <c r="I70" i="130" s="1"/>
  <c r="I71" i="130" s="1"/>
  <c r="I72" i="130" s="1"/>
  <c r="I73" i="130" s="1"/>
  <c r="I75" i="130" s="1"/>
  <c r="I76" i="130" s="1"/>
  <c r="I77" i="130" s="1"/>
  <c r="I78" i="130" s="1"/>
  <c r="I79" i="130" s="1"/>
  <c r="H6" i="130"/>
  <c r="H7" i="130" s="1"/>
  <c r="H8" i="130" s="1"/>
  <c r="H9" i="130" s="1"/>
  <c r="H10" i="130" s="1"/>
  <c r="H11" i="130" s="1"/>
  <c r="H12" i="130" s="1"/>
  <c r="H13" i="130" s="1"/>
  <c r="H14" i="130" s="1"/>
  <c r="H15" i="130" s="1"/>
  <c r="H16" i="130" s="1"/>
  <c r="H17" i="130" s="1"/>
  <c r="H18" i="130" s="1"/>
  <c r="H19" i="130" s="1"/>
  <c r="H20" i="130" s="1"/>
  <c r="H21" i="130" s="1"/>
  <c r="H22" i="130" s="1"/>
  <c r="H23" i="130" s="1"/>
  <c r="H24" i="130" s="1"/>
  <c r="H25" i="130" s="1"/>
  <c r="H26" i="130" s="1"/>
  <c r="H27" i="130" s="1"/>
  <c r="H28" i="130" s="1"/>
  <c r="H29" i="130" s="1"/>
  <c r="H30" i="130" s="1"/>
  <c r="H31" i="130" s="1"/>
  <c r="H32" i="130" s="1"/>
  <c r="H33" i="130" s="1"/>
  <c r="H34" i="130" s="1"/>
  <c r="H35" i="130" s="1"/>
  <c r="H36" i="130" s="1"/>
  <c r="H37" i="130" s="1"/>
  <c r="H38" i="130" s="1"/>
  <c r="H39" i="130" s="1"/>
  <c r="H40" i="130" s="1"/>
  <c r="H41" i="130" s="1"/>
  <c r="H42" i="130" s="1"/>
  <c r="H43" i="130" s="1"/>
  <c r="H44" i="130" s="1"/>
  <c r="H45" i="130" s="1"/>
  <c r="H46" i="130" s="1"/>
  <c r="H47" i="130" s="1"/>
  <c r="H48" i="130" s="1"/>
  <c r="H49" i="130" s="1"/>
  <c r="H50" i="130" s="1"/>
  <c r="H51" i="130" s="1"/>
  <c r="H52" i="130" s="1"/>
  <c r="H53" i="130" s="1"/>
  <c r="H54" i="130" s="1"/>
  <c r="H55" i="130" s="1"/>
  <c r="H56" i="130" s="1"/>
  <c r="H57" i="130" s="1"/>
  <c r="H58" i="130" s="1"/>
  <c r="H59" i="130" s="1"/>
  <c r="H60" i="130" s="1"/>
  <c r="H61" i="130" s="1"/>
  <c r="H62" i="130" s="1"/>
  <c r="H63" i="130" s="1"/>
  <c r="H64" i="130" s="1"/>
  <c r="H65" i="130" s="1"/>
  <c r="H66" i="130" s="1"/>
  <c r="H67" i="130" s="1"/>
  <c r="H68" i="130" s="1"/>
  <c r="H69" i="130" s="1"/>
  <c r="H70" i="130" s="1"/>
  <c r="H71" i="130" s="1"/>
  <c r="H72" i="130" s="1"/>
  <c r="H73" i="130" s="1"/>
  <c r="H74" i="130" s="1"/>
  <c r="H75" i="130" s="1"/>
  <c r="H76" i="130" s="1"/>
  <c r="H77" i="130" s="1"/>
  <c r="H78" i="130" s="1"/>
  <c r="H79" i="130" s="1"/>
  <c r="Y8" i="71" l="1"/>
  <c r="AC9" i="71"/>
  <c r="Z8" i="71"/>
  <c r="X9" i="71"/>
  <c r="AB9" i="71"/>
  <c r="Z10" i="71"/>
  <c r="AA9" i="71"/>
  <c r="W8" i="71"/>
  <c r="AA8" i="71"/>
  <c r="W10" i="71"/>
  <c r="X8" i="71"/>
  <c r="AB8" i="71"/>
  <c r="AD10" i="71"/>
  <c r="AE10" i="71"/>
  <c r="AC10" i="71"/>
  <c r="M11" i="127"/>
  <c r="M12" i="127" s="1"/>
  <c r="M13" i="127" s="1"/>
  <c r="M14" i="127" s="1"/>
  <c r="M15" i="127" s="1"/>
  <c r="L11" i="127"/>
  <c r="L12" i="127" s="1"/>
  <c r="L13" i="127" s="1"/>
  <c r="L14" i="127" s="1"/>
  <c r="L15" i="127" s="1"/>
  <c r="K11" i="127"/>
  <c r="K12" i="127" s="1"/>
  <c r="K13" i="127" s="1"/>
  <c r="K14" i="127" s="1"/>
  <c r="K15" i="127" s="1"/>
  <c r="K16" i="127" s="1"/>
  <c r="K17" i="127" s="1"/>
  <c r="K18" i="127" s="1"/>
  <c r="K19" i="127" s="1"/>
  <c r="K20" i="127" s="1"/>
  <c r="K21" i="127" s="1"/>
  <c r="K22" i="127" s="1"/>
  <c r="K23" i="127" s="1"/>
  <c r="K24" i="127" s="1"/>
  <c r="K25" i="127" s="1"/>
  <c r="K26" i="127" s="1"/>
  <c r="K27" i="127" s="1"/>
  <c r="K28" i="127" s="1"/>
  <c r="K29" i="127" s="1"/>
  <c r="K30" i="127" s="1"/>
  <c r="K31" i="127" s="1"/>
  <c r="K32" i="127" s="1"/>
  <c r="K33" i="127" s="1"/>
  <c r="K34" i="127" s="1"/>
  <c r="K35" i="127" s="1"/>
  <c r="K36" i="127" s="1"/>
  <c r="K37" i="127" s="1"/>
  <c r="K38" i="127" s="1"/>
  <c r="K39" i="127" s="1"/>
  <c r="K40" i="127" s="1"/>
  <c r="K41" i="127" s="1"/>
  <c r="K42" i="127" s="1"/>
  <c r="K43" i="127" s="1"/>
  <c r="K44" i="127" s="1"/>
  <c r="M11" i="126"/>
  <c r="M12" i="126" s="1"/>
  <c r="M13" i="126" s="1"/>
  <c r="M14" i="126" s="1"/>
  <c r="M15" i="126" s="1"/>
  <c r="M16" i="126" s="1"/>
  <c r="M17" i="126" s="1"/>
  <c r="M18" i="126" s="1"/>
  <c r="M19" i="126" s="1"/>
  <c r="M20" i="126" s="1"/>
  <c r="M21" i="126" s="1"/>
  <c r="M22" i="126" s="1"/>
  <c r="M23" i="126" s="1"/>
  <c r="M24" i="126" s="1"/>
  <c r="M25" i="126" s="1"/>
  <c r="M26" i="126" s="1"/>
  <c r="M27" i="126" s="1"/>
  <c r="M28" i="126" s="1"/>
  <c r="M29" i="126" s="1"/>
  <c r="M30" i="126" s="1"/>
  <c r="M31" i="126" s="1"/>
  <c r="M32" i="126" s="1"/>
  <c r="M33" i="126" s="1"/>
  <c r="M34" i="126" s="1"/>
  <c r="M35" i="126" s="1"/>
  <c r="M36" i="126" s="1"/>
  <c r="M37" i="126" s="1"/>
  <c r="M38" i="126" s="1"/>
  <c r="M39" i="126" s="1"/>
  <c r="M40" i="126" s="1"/>
  <c r="M41" i="126" s="1"/>
  <c r="M42" i="126" s="1"/>
  <c r="M43" i="126" s="1"/>
  <c r="M44" i="126" s="1"/>
  <c r="M45" i="126" s="1"/>
  <c r="M46" i="126" s="1"/>
  <c r="M47" i="126" s="1"/>
  <c r="M48" i="126" s="1"/>
  <c r="L16" i="127" l="1"/>
  <c r="L17" i="127" s="1"/>
  <c r="L18" i="127" s="1"/>
  <c r="L19" i="127" s="1"/>
  <c r="L20" i="127" s="1"/>
  <c r="L21" i="127" s="1"/>
  <c r="L22" i="127" s="1"/>
  <c r="L23" i="127" s="1"/>
  <c r="L24" i="127" s="1"/>
  <c r="L25" i="127" s="1"/>
  <c r="L26" i="127" s="1"/>
  <c r="L27" i="127" s="1"/>
  <c r="L28" i="127" s="1"/>
  <c r="L29" i="127" s="1"/>
  <c r="L30" i="127" s="1"/>
  <c r="L31" i="127" s="1"/>
  <c r="L32" i="127" s="1"/>
  <c r="L33" i="127" s="1"/>
  <c r="L34" i="127" s="1"/>
  <c r="L35" i="127" s="1"/>
  <c r="L36" i="127" s="1"/>
  <c r="L37" i="127" s="1"/>
  <c r="L38" i="127" s="1"/>
  <c r="L39" i="127" s="1"/>
  <c r="L40" i="127" s="1"/>
  <c r="L41" i="127" s="1"/>
  <c r="L42" i="127" s="1"/>
  <c r="L43" i="127" s="1"/>
  <c r="L44" i="127" s="1"/>
  <c r="M16" i="127"/>
  <c r="M17" i="127" s="1"/>
  <c r="M18" i="127" s="1"/>
  <c r="M19" i="127" s="1"/>
  <c r="M20" i="127" s="1"/>
  <c r="M21" i="127" s="1"/>
  <c r="M22" i="127" s="1"/>
  <c r="M23" i="127" s="1"/>
  <c r="M24" i="127" s="1"/>
  <c r="M25" i="127" s="1"/>
  <c r="M26" i="127" s="1"/>
  <c r="M27" i="127" s="1"/>
  <c r="M28" i="127" s="1"/>
  <c r="M29" i="127" s="1"/>
  <c r="M30" i="127" s="1"/>
  <c r="M31" i="127" s="1"/>
  <c r="M32" i="127" s="1"/>
  <c r="M33" i="127" s="1"/>
  <c r="M34" i="127" s="1"/>
  <c r="M35" i="127" s="1"/>
  <c r="M36" i="127" s="1"/>
  <c r="M37" i="127" s="1"/>
  <c r="M38" i="127" s="1"/>
  <c r="M39" i="127" s="1"/>
  <c r="M40" i="127" s="1"/>
  <c r="M41" i="127" s="1"/>
  <c r="M42" i="127" s="1"/>
  <c r="M43" i="127" s="1"/>
  <c r="M44" i="127" s="1"/>
  <c r="AI119" i="1"/>
  <c r="AH119" i="1"/>
  <c r="AI118" i="1"/>
  <c r="AH118" i="1"/>
  <c r="AI117" i="1"/>
  <c r="AH117" i="1"/>
  <c r="AI116" i="1"/>
  <c r="AH116" i="1"/>
  <c r="AI115" i="1"/>
  <c r="AH115" i="1"/>
  <c r="AI114" i="1"/>
  <c r="AH114" i="1"/>
  <c r="AI113" i="1"/>
  <c r="AH113" i="1"/>
  <c r="AI112" i="1"/>
  <c r="AH112" i="1"/>
  <c r="AI111" i="1"/>
  <c r="AH111" i="1"/>
  <c r="AI110" i="1"/>
  <c r="AH110" i="1"/>
  <c r="AI109" i="1"/>
  <c r="AH109" i="1"/>
  <c r="AI108" i="1"/>
  <c r="AH108" i="1"/>
  <c r="AI107" i="1"/>
  <c r="AH107" i="1"/>
  <c r="AI106" i="1"/>
  <c r="AH106" i="1"/>
  <c r="AI105" i="1"/>
  <c r="AH105" i="1"/>
  <c r="AI104" i="1"/>
  <c r="AH104" i="1"/>
  <c r="AI103" i="1"/>
  <c r="AH103" i="1"/>
  <c r="AI102" i="1"/>
  <c r="AH102" i="1"/>
  <c r="AI101" i="1"/>
  <c r="AH101" i="1"/>
  <c r="AI100" i="1"/>
  <c r="AH100" i="1"/>
  <c r="AI99" i="1"/>
  <c r="AH99" i="1"/>
  <c r="AI98" i="1"/>
  <c r="AH98" i="1"/>
  <c r="AI97" i="1"/>
  <c r="AH97" i="1"/>
  <c r="AI96" i="1"/>
  <c r="AH96" i="1"/>
  <c r="AI95" i="1"/>
  <c r="AH95" i="1"/>
  <c r="AI94" i="1"/>
  <c r="AH94" i="1"/>
  <c r="AI93" i="1"/>
  <c r="AH93" i="1"/>
  <c r="AI92" i="1"/>
  <c r="AH92" i="1"/>
  <c r="AI91" i="1"/>
  <c r="AH91" i="1"/>
  <c r="AI90" i="1"/>
  <c r="AH90" i="1"/>
  <c r="AI89" i="1"/>
  <c r="AH89" i="1"/>
  <c r="AI88" i="1"/>
  <c r="AH88" i="1"/>
  <c r="AI87" i="1"/>
  <c r="AH87" i="1"/>
  <c r="AI86" i="1"/>
  <c r="AH86" i="1"/>
  <c r="AI85" i="1"/>
  <c r="AH85" i="1"/>
  <c r="AI84" i="1"/>
  <c r="AH84" i="1"/>
  <c r="AI83" i="1"/>
  <c r="AH83" i="1"/>
  <c r="AI82" i="1"/>
  <c r="AH82" i="1"/>
  <c r="AI81" i="1"/>
  <c r="AH81" i="1"/>
  <c r="AI80" i="1"/>
  <c r="AH80" i="1"/>
  <c r="AI79" i="1"/>
  <c r="AH79" i="1"/>
  <c r="AI78" i="1"/>
  <c r="AH78" i="1"/>
  <c r="AI77" i="1"/>
  <c r="AH77" i="1"/>
  <c r="AI76" i="1"/>
  <c r="AH76" i="1"/>
  <c r="AI75" i="1"/>
  <c r="AH75" i="1"/>
  <c r="AI74" i="1"/>
  <c r="AH74" i="1"/>
  <c r="AI73" i="1"/>
  <c r="AH73" i="1"/>
  <c r="AI72" i="1"/>
  <c r="AH72" i="1"/>
  <c r="AI71" i="1"/>
  <c r="AH71" i="1"/>
  <c r="AI70" i="1"/>
  <c r="AH70" i="1"/>
  <c r="AI69" i="1"/>
  <c r="AH69" i="1"/>
  <c r="AI68" i="1"/>
  <c r="AH68" i="1"/>
  <c r="AI67" i="1"/>
  <c r="AH67" i="1"/>
  <c r="AI66" i="1"/>
  <c r="AH66" i="1"/>
  <c r="AI65" i="1"/>
  <c r="AH65" i="1"/>
  <c r="AI64" i="1"/>
  <c r="AH64" i="1"/>
  <c r="AI63" i="1"/>
  <c r="AH63" i="1"/>
  <c r="AI62" i="1"/>
  <c r="AH62" i="1"/>
  <c r="AI61" i="1"/>
  <c r="AH61" i="1"/>
  <c r="AI60" i="1"/>
  <c r="AH60" i="1"/>
  <c r="AI59" i="1"/>
  <c r="AH59" i="1"/>
  <c r="AI58" i="1"/>
  <c r="AH58" i="1"/>
  <c r="AI57" i="1"/>
  <c r="AH57" i="1"/>
  <c r="AI56" i="1"/>
  <c r="AH56" i="1"/>
  <c r="AI55" i="1"/>
  <c r="AH55" i="1"/>
  <c r="AI54" i="1"/>
  <c r="AH54" i="1"/>
  <c r="AI22" i="1"/>
  <c r="AH22" i="1"/>
  <c r="AI53" i="1"/>
  <c r="AH53" i="1"/>
  <c r="AI52" i="1"/>
  <c r="AH52" i="1"/>
  <c r="AI51" i="1"/>
  <c r="AH51" i="1"/>
  <c r="AI50" i="1"/>
  <c r="AH50" i="1"/>
  <c r="AI49" i="1"/>
  <c r="AH49" i="1"/>
  <c r="AI48" i="1"/>
  <c r="AH48" i="1"/>
  <c r="AI47" i="1"/>
  <c r="AH47" i="1"/>
  <c r="AI46" i="1"/>
  <c r="AH46" i="1"/>
  <c r="AI45" i="1"/>
  <c r="AH45" i="1"/>
  <c r="AI44" i="1"/>
  <c r="AH44" i="1"/>
  <c r="AI43" i="1"/>
  <c r="AH43" i="1"/>
  <c r="AI42" i="1"/>
  <c r="AH42" i="1"/>
  <c r="AI41" i="1"/>
  <c r="AH41" i="1"/>
  <c r="AI40" i="1"/>
  <c r="AH40" i="1"/>
  <c r="AI39" i="1"/>
  <c r="AH39" i="1"/>
  <c r="AI38" i="1"/>
  <c r="AH38" i="1"/>
  <c r="AI37" i="1"/>
  <c r="AH37" i="1"/>
  <c r="AI36" i="1"/>
  <c r="AH36" i="1"/>
  <c r="AI35" i="1"/>
  <c r="AH35" i="1"/>
  <c r="AI34" i="1"/>
  <c r="AH34" i="1"/>
  <c r="AI33" i="1"/>
  <c r="AH33" i="1"/>
  <c r="AI32" i="1"/>
  <c r="AH32" i="1"/>
  <c r="AI31" i="1"/>
  <c r="AH31" i="1"/>
  <c r="AI30" i="1"/>
  <c r="AH30" i="1"/>
  <c r="AI29" i="1"/>
  <c r="AH29" i="1"/>
  <c r="AI28" i="1"/>
  <c r="AH28" i="1"/>
  <c r="AI27" i="1"/>
  <c r="AH27" i="1"/>
  <c r="AI26" i="1"/>
  <c r="AH26" i="1"/>
  <c r="AI23" i="1"/>
  <c r="AH23" i="1"/>
  <c r="AI25" i="1"/>
  <c r="AH25" i="1"/>
  <c r="AI19" i="1"/>
  <c r="AH19" i="1"/>
  <c r="AI24" i="1"/>
  <c r="AH24" i="1"/>
  <c r="AI21" i="1"/>
  <c r="AH21" i="1"/>
  <c r="AI18" i="1"/>
  <c r="AH18" i="1"/>
  <c r="AI20" i="1"/>
  <c r="AH20" i="1"/>
  <c r="AI13" i="1"/>
  <c r="AH13" i="1"/>
  <c r="AI16" i="1"/>
  <c r="AH16" i="1"/>
  <c r="AI17" i="1"/>
  <c r="AH17" i="1"/>
  <c r="AI15" i="1"/>
  <c r="AH15" i="1"/>
  <c r="AI12" i="1"/>
  <c r="AH12" i="1"/>
  <c r="AI14" i="1"/>
  <c r="AH14" i="1"/>
  <c r="AI10" i="1"/>
  <c r="AH10" i="1"/>
  <c r="AI11" i="1"/>
  <c r="AH11" i="1"/>
  <c r="AI9" i="1"/>
  <c r="AH9" i="1"/>
  <c r="AI8" i="1"/>
  <c r="AH8" i="1"/>
  <c r="AI7" i="1"/>
  <c r="AH7" i="1"/>
  <c r="AI6" i="1"/>
  <c r="AH6" i="1"/>
  <c r="AG119" i="1"/>
  <c r="AF119" i="1"/>
  <c r="AG118" i="1"/>
  <c r="AF118" i="1"/>
  <c r="AG117" i="1"/>
  <c r="AF117" i="1"/>
  <c r="AG116" i="1"/>
  <c r="AF116" i="1"/>
  <c r="AG115" i="1"/>
  <c r="AF115" i="1"/>
  <c r="AG114" i="1"/>
  <c r="AF114" i="1"/>
  <c r="AG113" i="1"/>
  <c r="AF113" i="1"/>
  <c r="AG112" i="1"/>
  <c r="AF112" i="1"/>
  <c r="AG111" i="1"/>
  <c r="AF111" i="1"/>
  <c r="AG110" i="1"/>
  <c r="AF110" i="1"/>
  <c r="AG109" i="1"/>
  <c r="AF109" i="1"/>
  <c r="AG108" i="1"/>
  <c r="AF108" i="1"/>
  <c r="AG107" i="1"/>
  <c r="AF107" i="1"/>
  <c r="AG106" i="1"/>
  <c r="AF106" i="1"/>
  <c r="AG105" i="1"/>
  <c r="AF105" i="1"/>
  <c r="AG104" i="1"/>
  <c r="AF104" i="1"/>
  <c r="AG103" i="1"/>
  <c r="AF103" i="1"/>
  <c r="AG102" i="1"/>
  <c r="AF102" i="1"/>
  <c r="AG101" i="1"/>
  <c r="AF101" i="1"/>
  <c r="AG100" i="1"/>
  <c r="AF100" i="1"/>
  <c r="AG99" i="1"/>
  <c r="AF99" i="1"/>
  <c r="AG98" i="1"/>
  <c r="AF98" i="1"/>
  <c r="AG97" i="1"/>
  <c r="AF97" i="1"/>
  <c r="AG96" i="1"/>
  <c r="AF96" i="1"/>
  <c r="AG95" i="1"/>
  <c r="AF95" i="1"/>
  <c r="AG94" i="1"/>
  <c r="AF94" i="1"/>
  <c r="AG93" i="1"/>
  <c r="AF93" i="1"/>
  <c r="AG92" i="1"/>
  <c r="AF92" i="1"/>
  <c r="AG91" i="1"/>
  <c r="AF91" i="1"/>
  <c r="AG90" i="1"/>
  <c r="AF90" i="1"/>
  <c r="AG89" i="1"/>
  <c r="AF89" i="1"/>
  <c r="AG88" i="1"/>
  <c r="AF88" i="1"/>
  <c r="AG87" i="1"/>
  <c r="AF87" i="1"/>
  <c r="AG86" i="1"/>
  <c r="AF86" i="1"/>
  <c r="AG85" i="1"/>
  <c r="AF85" i="1"/>
  <c r="AG84" i="1"/>
  <c r="AF84" i="1"/>
  <c r="AG83" i="1"/>
  <c r="AF83" i="1"/>
  <c r="AG82" i="1"/>
  <c r="AF82" i="1"/>
  <c r="AG81" i="1"/>
  <c r="AF81" i="1"/>
  <c r="AG80" i="1"/>
  <c r="AF80" i="1"/>
  <c r="AG79" i="1"/>
  <c r="AF79" i="1"/>
  <c r="AG78" i="1"/>
  <c r="AF78" i="1"/>
  <c r="AG77" i="1"/>
  <c r="AF77" i="1"/>
  <c r="AG76" i="1"/>
  <c r="AF76" i="1"/>
  <c r="AG75" i="1"/>
  <c r="AF75" i="1"/>
  <c r="AG74" i="1"/>
  <c r="AF74" i="1"/>
  <c r="AG73" i="1"/>
  <c r="AF73" i="1"/>
  <c r="AG72" i="1"/>
  <c r="AF72" i="1"/>
  <c r="AG71" i="1"/>
  <c r="AF71" i="1"/>
  <c r="AG70" i="1"/>
  <c r="AF70" i="1"/>
  <c r="AG69" i="1"/>
  <c r="AF69" i="1"/>
  <c r="AG68" i="1"/>
  <c r="AF68" i="1"/>
  <c r="AG67" i="1"/>
  <c r="AF67" i="1"/>
  <c r="AG66" i="1"/>
  <c r="AF66" i="1"/>
  <c r="AG65" i="1"/>
  <c r="AF65" i="1"/>
  <c r="AG64" i="1"/>
  <c r="AF64" i="1"/>
  <c r="AG63" i="1"/>
  <c r="AF63" i="1"/>
  <c r="AG62" i="1"/>
  <c r="AF62" i="1"/>
  <c r="AG61" i="1"/>
  <c r="AF61" i="1"/>
  <c r="AG60" i="1"/>
  <c r="AF60" i="1"/>
  <c r="AG59" i="1"/>
  <c r="AF59" i="1"/>
  <c r="AG58" i="1"/>
  <c r="AF58" i="1"/>
  <c r="AG57" i="1"/>
  <c r="AF57" i="1"/>
  <c r="AG56" i="1"/>
  <c r="AF56" i="1"/>
  <c r="AG55" i="1"/>
  <c r="AF55" i="1"/>
  <c r="AG54" i="1"/>
  <c r="AF54" i="1"/>
  <c r="AG22" i="1"/>
  <c r="AF22" i="1"/>
  <c r="AG53" i="1"/>
  <c r="AF53" i="1"/>
  <c r="AG52" i="1"/>
  <c r="AF52" i="1"/>
  <c r="AG51" i="1"/>
  <c r="AF51" i="1"/>
  <c r="AG50" i="1"/>
  <c r="AF50" i="1"/>
  <c r="AG49" i="1"/>
  <c r="AF49" i="1"/>
  <c r="AG48" i="1"/>
  <c r="AF48" i="1"/>
  <c r="AG47" i="1"/>
  <c r="AF47" i="1"/>
  <c r="AG46" i="1"/>
  <c r="AF46" i="1"/>
  <c r="AG45" i="1"/>
  <c r="AF45" i="1"/>
  <c r="AG44" i="1"/>
  <c r="AF44" i="1"/>
  <c r="AG43" i="1"/>
  <c r="AF43" i="1"/>
  <c r="AG42" i="1"/>
  <c r="AF42" i="1"/>
  <c r="AG41" i="1"/>
  <c r="AF41" i="1"/>
  <c r="AG40" i="1"/>
  <c r="AF40" i="1"/>
  <c r="AG39" i="1"/>
  <c r="AF39" i="1"/>
  <c r="AG38" i="1"/>
  <c r="AF38" i="1"/>
  <c r="AG37" i="1"/>
  <c r="AF37" i="1"/>
  <c r="AG25" i="1"/>
  <c r="AF25" i="1"/>
  <c r="AG36" i="1"/>
  <c r="AF36" i="1"/>
  <c r="AG35" i="1"/>
  <c r="AF35" i="1"/>
  <c r="AG34" i="1"/>
  <c r="AF34" i="1"/>
  <c r="AG33" i="1"/>
  <c r="AF33" i="1"/>
  <c r="AG32" i="1"/>
  <c r="AF32" i="1"/>
  <c r="AG31" i="1"/>
  <c r="AF31" i="1"/>
  <c r="AG30" i="1"/>
  <c r="AF30" i="1"/>
  <c r="AG29" i="1"/>
  <c r="AF29" i="1"/>
  <c r="AG24" i="1"/>
  <c r="AF24" i="1"/>
  <c r="AG28" i="1"/>
  <c r="AF28" i="1"/>
  <c r="AG27" i="1"/>
  <c r="AF27" i="1"/>
  <c r="AG26" i="1"/>
  <c r="AF26" i="1"/>
  <c r="AG17" i="1"/>
  <c r="AF17" i="1"/>
  <c r="AG19" i="1"/>
  <c r="AF19" i="1"/>
  <c r="AG18" i="1"/>
  <c r="AF18" i="1"/>
  <c r="AG23" i="1"/>
  <c r="AF23" i="1"/>
  <c r="AG21" i="1"/>
  <c r="AF21" i="1"/>
  <c r="AG20" i="1"/>
  <c r="AF20" i="1"/>
  <c r="AG13" i="1"/>
  <c r="AF13" i="1"/>
  <c r="AG14" i="1"/>
  <c r="AF14" i="1"/>
  <c r="AG15" i="1"/>
  <c r="AF15" i="1"/>
  <c r="AG10" i="1"/>
  <c r="AF10" i="1"/>
  <c r="AG16" i="1"/>
  <c r="AF16" i="1"/>
  <c r="AG12" i="1"/>
  <c r="AF12" i="1"/>
  <c r="AG11" i="1"/>
  <c r="AF11" i="1"/>
  <c r="AG9" i="1"/>
  <c r="AF9" i="1"/>
  <c r="AG8" i="1"/>
  <c r="AF8" i="1"/>
  <c r="AG7" i="1"/>
  <c r="AF7" i="1"/>
  <c r="AG6" i="1"/>
  <c r="AF6" i="1"/>
  <c r="L11" i="126"/>
  <c r="L12" i="126" s="1"/>
  <c r="L13" i="126" s="1"/>
  <c r="L14" i="126" s="1"/>
  <c r="L15" i="126" s="1"/>
  <c r="L16" i="126" s="1"/>
  <c r="L17" i="126" s="1"/>
  <c r="L18" i="126" s="1"/>
  <c r="L19" i="126" s="1"/>
  <c r="L20" i="126" s="1"/>
  <c r="L21" i="126" s="1"/>
  <c r="L22" i="126" s="1"/>
  <c r="L23" i="126" s="1"/>
  <c r="L24" i="126" s="1"/>
  <c r="L25" i="126" s="1"/>
  <c r="L26" i="126" s="1"/>
  <c r="L27" i="126" s="1"/>
  <c r="L28" i="126" s="1"/>
  <c r="L29" i="126" s="1"/>
  <c r="L30" i="126" s="1"/>
  <c r="L31" i="126" s="1"/>
  <c r="L32" i="126" s="1"/>
  <c r="L33" i="126" s="1"/>
  <c r="L34" i="126" s="1"/>
  <c r="L35" i="126" s="1"/>
  <c r="L36" i="126" s="1"/>
  <c r="L37" i="126" s="1"/>
  <c r="L38" i="126" s="1"/>
  <c r="L39" i="126" s="1"/>
  <c r="L40" i="126" s="1"/>
  <c r="L41" i="126" s="1"/>
  <c r="L42" i="126" s="1"/>
  <c r="L43" i="126" s="1"/>
  <c r="L44" i="126" s="1"/>
  <c r="L45" i="126" s="1"/>
  <c r="L46" i="126" s="1"/>
  <c r="L47" i="126" s="1"/>
  <c r="L48" i="126" s="1"/>
  <c r="K11" i="126"/>
  <c r="K12" i="126" s="1"/>
  <c r="K13" i="126" s="1"/>
  <c r="K14" i="126" s="1"/>
  <c r="K15" i="126" s="1"/>
  <c r="K16" i="126" s="1"/>
  <c r="K17" i="126" s="1"/>
  <c r="K18" i="126" s="1"/>
  <c r="K19" i="126" s="1"/>
  <c r="K20" i="126" s="1"/>
  <c r="K21" i="126" s="1"/>
  <c r="K22" i="126" s="1"/>
  <c r="K23" i="126" s="1"/>
  <c r="K24" i="126" s="1"/>
  <c r="K25" i="126" s="1"/>
  <c r="K26" i="126" s="1"/>
  <c r="K27" i="126" s="1"/>
  <c r="K28" i="126" s="1"/>
  <c r="K29" i="126" s="1"/>
  <c r="K30" i="126" s="1"/>
  <c r="K31" i="126" s="1"/>
  <c r="K32" i="126" s="1"/>
  <c r="K33" i="126" s="1"/>
  <c r="K34" i="126" s="1"/>
  <c r="K35" i="126" s="1"/>
  <c r="K36" i="126" s="1"/>
  <c r="K37" i="126" s="1"/>
  <c r="K38" i="126" s="1"/>
  <c r="K39" i="126" s="1"/>
  <c r="K40" i="126" s="1"/>
  <c r="K41" i="126" s="1"/>
  <c r="K42" i="126" s="1"/>
  <c r="K43" i="126" s="1"/>
  <c r="K44" i="126" s="1"/>
  <c r="K45" i="126" s="1"/>
  <c r="K46" i="126" s="1"/>
  <c r="K47" i="126" s="1"/>
  <c r="K48" i="126" s="1"/>
  <c r="F18" i="120"/>
  <c r="F19" i="120" s="1"/>
  <c r="F20" i="120" s="1"/>
  <c r="F21" i="120" s="1"/>
  <c r="F22" i="120" s="1"/>
  <c r="F23" i="120" s="1"/>
  <c r="F24" i="120" s="1"/>
  <c r="F25" i="120" s="1"/>
  <c r="F26" i="120" s="1"/>
  <c r="F27" i="120" s="1"/>
  <c r="F28" i="120" s="1"/>
  <c r="F29" i="120" s="1"/>
  <c r="F30" i="120" s="1"/>
  <c r="F31" i="120" s="1"/>
  <c r="F32" i="120" s="1"/>
  <c r="F33" i="120" s="1"/>
  <c r="F34" i="120" s="1"/>
  <c r="F35" i="120" s="1"/>
  <c r="F36" i="120" s="1"/>
  <c r="F37" i="120" s="1"/>
  <c r="F38" i="120" s="1"/>
  <c r="F39" i="120" s="1"/>
  <c r="F40" i="120" s="1"/>
  <c r="F41" i="120" s="1"/>
  <c r="F42" i="120" s="1"/>
  <c r="F43" i="120" s="1"/>
  <c r="F44" i="120" s="1"/>
  <c r="F45" i="120" s="1"/>
  <c r="F46" i="120" s="1"/>
  <c r="F47" i="120" s="1"/>
  <c r="F48" i="120" s="1"/>
  <c r="F49" i="120" s="1"/>
  <c r="F50" i="120" s="1"/>
  <c r="F51" i="120" s="1"/>
  <c r="F52" i="120" s="1"/>
  <c r="F53" i="120" s="1"/>
  <c r="F54" i="120" s="1"/>
  <c r="V124" i="71" l="1"/>
  <c r="U124" i="71"/>
  <c r="T124" i="71"/>
  <c r="S124" i="71"/>
  <c r="R124" i="71"/>
  <c r="Q124" i="71"/>
  <c r="P124" i="71"/>
  <c r="O124" i="71"/>
  <c r="N124" i="71"/>
  <c r="M124" i="71"/>
  <c r="L124" i="71"/>
  <c r="K124" i="71"/>
  <c r="J124" i="71"/>
  <c r="I124" i="71"/>
  <c r="H124" i="71"/>
  <c r="G124" i="71"/>
  <c r="F124" i="71"/>
  <c r="V123" i="71"/>
  <c r="U123" i="71"/>
  <c r="T123" i="71"/>
  <c r="S123" i="71"/>
  <c r="R123" i="71"/>
  <c r="Q123" i="71"/>
  <c r="P123" i="71"/>
  <c r="O123" i="71"/>
  <c r="N123" i="71"/>
  <c r="M123" i="71"/>
  <c r="L123" i="71"/>
  <c r="K123" i="71"/>
  <c r="J123" i="71"/>
  <c r="I123" i="71"/>
  <c r="H123" i="71"/>
  <c r="G123" i="71"/>
  <c r="F123" i="7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N119" i="1"/>
  <c r="AE118" i="1"/>
  <c r="AD118" i="1"/>
  <c r="AE117" i="1"/>
  <c r="AD117" i="1"/>
  <c r="AE116" i="1"/>
  <c r="AD116" i="1"/>
  <c r="AE115" i="1"/>
  <c r="AD115" i="1"/>
  <c r="AE114" i="1"/>
  <c r="AD114" i="1"/>
  <c r="AE113" i="1"/>
  <c r="AD113" i="1"/>
  <c r="AE112" i="1"/>
  <c r="AD112" i="1"/>
  <c r="AE111" i="1"/>
  <c r="AD111" i="1"/>
  <c r="AE110" i="1"/>
  <c r="AD110" i="1"/>
  <c r="AE109" i="1"/>
  <c r="AD109" i="1"/>
  <c r="AE108" i="1"/>
  <c r="AD108" i="1"/>
  <c r="AE107" i="1"/>
  <c r="AD107" i="1"/>
  <c r="AE106" i="1"/>
  <c r="AD106" i="1"/>
  <c r="AE105" i="1"/>
  <c r="AD105" i="1"/>
  <c r="AE104" i="1"/>
  <c r="AD104" i="1"/>
  <c r="AE103" i="1"/>
  <c r="AD103" i="1"/>
  <c r="AE102" i="1"/>
  <c r="AD102" i="1"/>
  <c r="AE101" i="1"/>
  <c r="AD101" i="1"/>
  <c r="AE100" i="1"/>
  <c r="AD100" i="1"/>
  <c r="AE99" i="1"/>
  <c r="AD99" i="1"/>
  <c r="AE98" i="1"/>
  <c r="AD98" i="1"/>
  <c r="AE97" i="1"/>
  <c r="AD97" i="1"/>
  <c r="AE96" i="1"/>
  <c r="AD96" i="1"/>
  <c r="AE95" i="1"/>
  <c r="AD95" i="1"/>
  <c r="AE94" i="1"/>
  <c r="AD94" i="1"/>
  <c r="AE93" i="1"/>
  <c r="AD93" i="1"/>
  <c r="AE92" i="1"/>
  <c r="AD92" i="1"/>
  <c r="AE91" i="1"/>
  <c r="AD91" i="1"/>
  <c r="AE90" i="1"/>
  <c r="AD90" i="1"/>
  <c r="AE89" i="1"/>
  <c r="AD89" i="1"/>
  <c r="AE88" i="1"/>
  <c r="AD88" i="1"/>
  <c r="AE87" i="1"/>
  <c r="AD87" i="1"/>
  <c r="AE86" i="1"/>
  <c r="AD86" i="1"/>
  <c r="AE46" i="1"/>
  <c r="AD46" i="1"/>
  <c r="AE85" i="1"/>
  <c r="AD85" i="1"/>
  <c r="AE84" i="1"/>
  <c r="AD84" i="1"/>
  <c r="AE83" i="1"/>
  <c r="AD83" i="1"/>
  <c r="AE82" i="1"/>
  <c r="AD82" i="1"/>
  <c r="AE81" i="1"/>
  <c r="AD81" i="1"/>
  <c r="AE80" i="1"/>
  <c r="AD80" i="1"/>
  <c r="AE79" i="1"/>
  <c r="AD79" i="1"/>
  <c r="AE78" i="1"/>
  <c r="AD78" i="1"/>
  <c r="AE77" i="1"/>
  <c r="AD77" i="1"/>
  <c r="AE76" i="1"/>
  <c r="AD76" i="1"/>
  <c r="AE75" i="1"/>
  <c r="AD75" i="1"/>
  <c r="AE74" i="1"/>
  <c r="AD74" i="1"/>
  <c r="AE73" i="1"/>
  <c r="AD73" i="1"/>
  <c r="AE72" i="1"/>
  <c r="AD72" i="1"/>
  <c r="AE71" i="1"/>
  <c r="AD71" i="1"/>
  <c r="AE70" i="1"/>
  <c r="AD70" i="1"/>
  <c r="AE69" i="1"/>
  <c r="AD69" i="1"/>
  <c r="AE68" i="1"/>
  <c r="AD68" i="1"/>
  <c r="AE67" i="1"/>
  <c r="AD67" i="1"/>
  <c r="AE66" i="1"/>
  <c r="AD66" i="1"/>
  <c r="AE65" i="1"/>
  <c r="AD65" i="1"/>
  <c r="AE64" i="1"/>
  <c r="AD64" i="1"/>
  <c r="AE63" i="1"/>
  <c r="AD63" i="1"/>
  <c r="AE62" i="1"/>
  <c r="AD62" i="1"/>
  <c r="AE61" i="1"/>
  <c r="AD61" i="1"/>
  <c r="AE60" i="1"/>
  <c r="AD60" i="1"/>
  <c r="AE59" i="1"/>
  <c r="AD59" i="1"/>
  <c r="AE52" i="1"/>
  <c r="AD52" i="1"/>
  <c r="AE42" i="1"/>
  <c r="AD42" i="1"/>
  <c r="AE58" i="1"/>
  <c r="AD58" i="1"/>
  <c r="AE50" i="1"/>
  <c r="AD50" i="1"/>
  <c r="AE57" i="1"/>
  <c r="AD57" i="1"/>
  <c r="AE56" i="1"/>
  <c r="AD56" i="1"/>
  <c r="AE55" i="1"/>
  <c r="AD55" i="1"/>
  <c r="AE45" i="1"/>
  <c r="AD45" i="1"/>
  <c r="AE54" i="1"/>
  <c r="AD54" i="1"/>
  <c r="AE22" i="1"/>
  <c r="AD22" i="1"/>
  <c r="AE53" i="1"/>
  <c r="AD53" i="1"/>
  <c r="AE51" i="1"/>
  <c r="AD51" i="1"/>
  <c r="AE44" i="1"/>
  <c r="AD44" i="1"/>
  <c r="AE49" i="1"/>
  <c r="AD49" i="1"/>
  <c r="AE43" i="1"/>
  <c r="AD43" i="1"/>
  <c r="AE37" i="1"/>
  <c r="AD37" i="1"/>
  <c r="AE40" i="1"/>
  <c r="AD40" i="1"/>
  <c r="AE39" i="1"/>
  <c r="AD39" i="1"/>
  <c r="AE48" i="1"/>
  <c r="AD48" i="1"/>
  <c r="AE47" i="1"/>
  <c r="AD47" i="1"/>
  <c r="AE38" i="1"/>
  <c r="AD38" i="1"/>
  <c r="AE31" i="1"/>
  <c r="AD31" i="1"/>
  <c r="AE36" i="1"/>
  <c r="AD36" i="1"/>
  <c r="AE34" i="1"/>
  <c r="AD34" i="1"/>
  <c r="AE41" i="1"/>
  <c r="AD41" i="1"/>
  <c r="AE33" i="1"/>
  <c r="AD33" i="1"/>
  <c r="AE30" i="1"/>
  <c r="AD30" i="1"/>
  <c r="AE25" i="1"/>
  <c r="AD25" i="1"/>
  <c r="AE32" i="1"/>
  <c r="AD32" i="1"/>
  <c r="AE35" i="1"/>
  <c r="AD35" i="1"/>
  <c r="AE27" i="1"/>
  <c r="AD27" i="1"/>
  <c r="AE21" i="1"/>
  <c r="AD21" i="1"/>
  <c r="AE26" i="1"/>
  <c r="AD26" i="1"/>
  <c r="AE28" i="1"/>
  <c r="AD28" i="1"/>
  <c r="AE24" i="1"/>
  <c r="AD24" i="1"/>
  <c r="AE29" i="1"/>
  <c r="AD29" i="1"/>
  <c r="AE23" i="1"/>
  <c r="AD23" i="1"/>
  <c r="AE20" i="1"/>
  <c r="AD20" i="1"/>
  <c r="AE17" i="1"/>
  <c r="AD17" i="1"/>
  <c r="AE19" i="1"/>
  <c r="AD19" i="1"/>
  <c r="AE18" i="1"/>
  <c r="AD18" i="1"/>
  <c r="AE13" i="1"/>
  <c r="AD13" i="1"/>
  <c r="AE14" i="1"/>
  <c r="AD14" i="1"/>
  <c r="AE15" i="1"/>
  <c r="AD15" i="1"/>
  <c r="AE10" i="1"/>
  <c r="AD10" i="1"/>
  <c r="AE16" i="1"/>
  <c r="AD16" i="1"/>
  <c r="AE12" i="1"/>
  <c r="AD12" i="1"/>
  <c r="AE11" i="1"/>
  <c r="AD11" i="1"/>
  <c r="AE9" i="1"/>
  <c r="AD9" i="1"/>
  <c r="AE8" i="1"/>
  <c r="AD8" i="1"/>
  <c r="AE7" i="1"/>
  <c r="AD7" i="1"/>
  <c r="AE6" i="1"/>
  <c r="AD6" i="1"/>
  <c r="F18" i="125"/>
  <c r="F19" i="125" s="1"/>
  <c r="F20" i="125" s="1"/>
  <c r="F21" i="125" s="1"/>
  <c r="F22" i="125" s="1"/>
  <c r="F23" i="125" s="1"/>
  <c r="F24" i="125" s="1"/>
  <c r="F25" i="125" s="1"/>
  <c r="F26" i="125" s="1"/>
  <c r="F27" i="125" s="1"/>
  <c r="F28" i="125" s="1"/>
  <c r="F29" i="125" s="1"/>
  <c r="F30" i="125" s="1"/>
  <c r="F31" i="125" s="1"/>
  <c r="F32" i="125" s="1"/>
  <c r="F33" i="125" s="1"/>
  <c r="F34" i="125" s="1"/>
  <c r="F35" i="125" s="1"/>
  <c r="F36" i="125" s="1"/>
  <c r="F37" i="125" s="1"/>
  <c r="F38" i="125" s="1"/>
  <c r="V122" i="71"/>
  <c r="U122" i="71"/>
  <c r="T122" i="71"/>
  <c r="S122" i="71"/>
  <c r="R122" i="71"/>
  <c r="Q122" i="71"/>
  <c r="P122" i="71"/>
  <c r="O122" i="71"/>
  <c r="N122" i="71"/>
  <c r="M122" i="71"/>
  <c r="L122" i="71"/>
  <c r="K122" i="71"/>
  <c r="J122" i="71"/>
  <c r="I122" i="71"/>
  <c r="H122" i="71"/>
  <c r="G122" i="71"/>
  <c r="F122" i="71"/>
  <c r="V121" i="71"/>
  <c r="U121" i="71"/>
  <c r="T121" i="71"/>
  <c r="S121" i="71"/>
  <c r="R121" i="71"/>
  <c r="Q121" i="71"/>
  <c r="P121" i="71"/>
  <c r="O121" i="71"/>
  <c r="N121" i="71"/>
  <c r="M121" i="71"/>
  <c r="L121" i="71"/>
  <c r="K121" i="71"/>
  <c r="J121" i="71"/>
  <c r="I121" i="71"/>
  <c r="H121" i="71"/>
  <c r="G121" i="71"/>
  <c r="F121" i="71"/>
  <c r="V120" i="71"/>
  <c r="U120" i="71"/>
  <c r="T120" i="71"/>
  <c r="S120" i="71"/>
  <c r="R120" i="71"/>
  <c r="Q120" i="71"/>
  <c r="P120" i="71"/>
  <c r="O120" i="71"/>
  <c r="N120" i="71"/>
  <c r="M120" i="71"/>
  <c r="L120" i="71"/>
  <c r="K120" i="71"/>
  <c r="J120" i="71"/>
  <c r="I120" i="71"/>
  <c r="H120" i="71"/>
  <c r="G120" i="71"/>
  <c r="F120" i="71"/>
  <c r="V119" i="71"/>
  <c r="U119" i="71"/>
  <c r="T119" i="71"/>
  <c r="S119" i="71"/>
  <c r="R119" i="71"/>
  <c r="Q119" i="71"/>
  <c r="P119" i="71"/>
  <c r="O119" i="71"/>
  <c r="N119" i="71"/>
  <c r="M119" i="71"/>
  <c r="L119" i="71"/>
  <c r="K119" i="71"/>
  <c r="J119" i="71"/>
  <c r="I119" i="71"/>
  <c r="H119" i="71"/>
  <c r="G119" i="71"/>
  <c r="F119" i="71"/>
  <c r="V118" i="71"/>
  <c r="U118" i="71"/>
  <c r="T118" i="71"/>
  <c r="S118" i="71"/>
  <c r="R118" i="71"/>
  <c r="Q118" i="71"/>
  <c r="P118" i="71"/>
  <c r="O118" i="71"/>
  <c r="N118" i="71"/>
  <c r="M118" i="71"/>
  <c r="L118" i="71"/>
  <c r="K118" i="71"/>
  <c r="J118" i="71"/>
  <c r="I118" i="71"/>
  <c r="H118" i="71"/>
  <c r="G118" i="71"/>
  <c r="F118" i="71"/>
  <c r="V117" i="71"/>
  <c r="U117" i="71"/>
  <c r="T117" i="71"/>
  <c r="S117" i="71"/>
  <c r="R117" i="71"/>
  <c r="Q117" i="71"/>
  <c r="P117" i="71"/>
  <c r="O117" i="71"/>
  <c r="N117" i="71"/>
  <c r="M117" i="71"/>
  <c r="L117" i="71"/>
  <c r="K117" i="71"/>
  <c r="J117" i="71"/>
  <c r="I117" i="71"/>
  <c r="H117" i="71"/>
  <c r="G117" i="71"/>
  <c r="F117" i="71"/>
  <c r="V116" i="71"/>
  <c r="U116" i="71"/>
  <c r="T116" i="71"/>
  <c r="S116" i="71"/>
  <c r="R116" i="71"/>
  <c r="Q116" i="71"/>
  <c r="P116" i="71"/>
  <c r="O116" i="71"/>
  <c r="N116" i="71"/>
  <c r="M116" i="71"/>
  <c r="L116" i="71"/>
  <c r="K116" i="71"/>
  <c r="J116" i="71"/>
  <c r="I116" i="71"/>
  <c r="H116" i="71"/>
  <c r="G116" i="71"/>
  <c r="F116" i="71"/>
  <c r="V115" i="71"/>
  <c r="U115" i="71"/>
  <c r="T115" i="71"/>
  <c r="S115" i="71"/>
  <c r="R115" i="71"/>
  <c r="Q115" i="71"/>
  <c r="P115" i="71"/>
  <c r="O115" i="71"/>
  <c r="N115" i="71"/>
  <c r="M115" i="71"/>
  <c r="L115" i="71"/>
  <c r="K115" i="71"/>
  <c r="J115" i="71"/>
  <c r="I115" i="71"/>
  <c r="H115" i="71"/>
  <c r="G115" i="71"/>
  <c r="F115" i="71"/>
  <c r="V114" i="71"/>
  <c r="U114" i="71"/>
  <c r="T114" i="71"/>
  <c r="S114" i="71"/>
  <c r="R114" i="71"/>
  <c r="Q114" i="71"/>
  <c r="P114" i="71"/>
  <c r="O114" i="71"/>
  <c r="N114" i="71"/>
  <c r="M114" i="71"/>
  <c r="L114" i="71"/>
  <c r="K114" i="71"/>
  <c r="J114" i="71"/>
  <c r="I114" i="71"/>
  <c r="H114" i="71"/>
  <c r="G114" i="71"/>
  <c r="F114" i="71"/>
  <c r="V113" i="71"/>
  <c r="U113" i="71"/>
  <c r="T113" i="71"/>
  <c r="S113" i="71"/>
  <c r="R113" i="71"/>
  <c r="Q113" i="71"/>
  <c r="P113" i="71"/>
  <c r="O113" i="71"/>
  <c r="N113" i="71"/>
  <c r="M113" i="71"/>
  <c r="L113" i="71"/>
  <c r="K113" i="71"/>
  <c r="J113" i="71"/>
  <c r="I113" i="71"/>
  <c r="H113" i="71"/>
  <c r="G113" i="71"/>
  <c r="F113" i="71"/>
  <c r="V112" i="71"/>
  <c r="U112" i="71"/>
  <c r="T112" i="71"/>
  <c r="S112" i="71"/>
  <c r="R112" i="71"/>
  <c r="Q112" i="71"/>
  <c r="P112" i="71"/>
  <c r="O112" i="71"/>
  <c r="N112" i="71"/>
  <c r="M112" i="71"/>
  <c r="L112" i="71"/>
  <c r="K112" i="71"/>
  <c r="J112" i="71"/>
  <c r="I112" i="71"/>
  <c r="H112" i="71"/>
  <c r="G112" i="71"/>
  <c r="F112" i="71"/>
  <c r="V111" i="71"/>
  <c r="U111" i="71"/>
  <c r="T111" i="71"/>
  <c r="S111" i="71"/>
  <c r="R111" i="71"/>
  <c r="Q111" i="71"/>
  <c r="P111" i="71"/>
  <c r="O111" i="71"/>
  <c r="N111" i="71"/>
  <c r="M111" i="71"/>
  <c r="L111" i="71"/>
  <c r="K111" i="71"/>
  <c r="J111" i="71"/>
  <c r="I111" i="71"/>
  <c r="H111" i="71"/>
  <c r="G111" i="71"/>
  <c r="F111" i="71"/>
  <c r="V110" i="71"/>
  <c r="U110" i="71"/>
  <c r="T110" i="71"/>
  <c r="S110" i="71"/>
  <c r="R110" i="71"/>
  <c r="Q110" i="71"/>
  <c r="P110" i="71"/>
  <c r="O110" i="71"/>
  <c r="N110" i="71"/>
  <c r="M110" i="71"/>
  <c r="L110" i="71"/>
  <c r="K110" i="71"/>
  <c r="J110" i="71"/>
  <c r="I110" i="71"/>
  <c r="H110" i="71"/>
  <c r="G110" i="71"/>
  <c r="F110" i="71"/>
  <c r="V109" i="71"/>
  <c r="U109" i="71"/>
  <c r="T109" i="71"/>
  <c r="S109" i="71"/>
  <c r="R109" i="71"/>
  <c r="Q109" i="71"/>
  <c r="P109" i="71"/>
  <c r="O109" i="71"/>
  <c r="N109" i="71"/>
  <c r="M109" i="71"/>
  <c r="L109" i="71"/>
  <c r="K109" i="71"/>
  <c r="J109" i="71"/>
  <c r="I109" i="71"/>
  <c r="H109" i="71"/>
  <c r="G109" i="71"/>
  <c r="F109" i="71"/>
  <c r="V108" i="71"/>
  <c r="U108" i="71"/>
  <c r="T108" i="71"/>
  <c r="S108" i="71"/>
  <c r="R108" i="71"/>
  <c r="Q108" i="71"/>
  <c r="P108" i="71"/>
  <c r="O108" i="71"/>
  <c r="N108" i="71"/>
  <c r="M108" i="71"/>
  <c r="L108" i="71"/>
  <c r="K108" i="71"/>
  <c r="J108" i="71"/>
  <c r="I108" i="71"/>
  <c r="H108" i="71"/>
  <c r="G108" i="71"/>
  <c r="F108" i="71"/>
  <c r="V107" i="71"/>
  <c r="U107" i="71"/>
  <c r="T107" i="71"/>
  <c r="S107" i="71"/>
  <c r="R107" i="71"/>
  <c r="Q107" i="71"/>
  <c r="P107" i="71"/>
  <c r="O107" i="71"/>
  <c r="N107" i="71"/>
  <c r="M107" i="71"/>
  <c r="L107" i="71"/>
  <c r="K107" i="71"/>
  <c r="J107" i="71"/>
  <c r="I107" i="71"/>
  <c r="H107" i="71"/>
  <c r="G107" i="71"/>
  <c r="F107" i="71"/>
  <c r="V106" i="71"/>
  <c r="U106" i="71"/>
  <c r="T106" i="71"/>
  <c r="S106" i="71"/>
  <c r="R106" i="71"/>
  <c r="Q106" i="71"/>
  <c r="P106" i="71"/>
  <c r="O106" i="71"/>
  <c r="N106" i="71"/>
  <c r="M106" i="71"/>
  <c r="L106" i="71"/>
  <c r="K106" i="71"/>
  <c r="J106" i="71"/>
  <c r="I106" i="71"/>
  <c r="H106" i="71"/>
  <c r="G106" i="71"/>
  <c r="F106" i="71"/>
  <c r="V105" i="71"/>
  <c r="U105" i="71"/>
  <c r="T105" i="71"/>
  <c r="S105" i="71"/>
  <c r="R105" i="71"/>
  <c r="Q105" i="71"/>
  <c r="P105" i="71"/>
  <c r="O105" i="71"/>
  <c r="N105" i="71"/>
  <c r="M105" i="71"/>
  <c r="L105" i="71"/>
  <c r="K105" i="71"/>
  <c r="J105" i="71"/>
  <c r="I105" i="71"/>
  <c r="H105" i="71"/>
  <c r="G105" i="71"/>
  <c r="F105" i="71"/>
  <c r="V104" i="71"/>
  <c r="U104" i="71"/>
  <c r="T104" i="71"/>
  <c r="S104" i="71"/>
  <c r="R104" i="71"/>
  <c r="Q104" i="71"/>
  <c r="P104" i="71"/>
  <c r="O104" i="71"/>
  <c r="N104" i="71"/>
  <c r="M104" i="71"/>
  <c r="L104" i="71"/>
  <c r="K104" i="71"/>
  <c r="J104" i="71"/>
  <c r="I104" i="71"/>
  <c r="H104" i="71"/>
  <c r="G104" i="71"/>
  <c r="F104" i="71"/>
  <c r="V103" i="71"/>
  <c r="U103" i="71"/>
  <c r="T103" i="71"/>
  <c r="S103" i="71"/>
  <c r="R103" i="71"/>
  <c r="Q103" i="71"/>
  <c r="P103" i="71"/>
  <c r="O103" i="71"/>
  <c r="N103" i="71"/>
  <c r="M103" i="71"/>
  <c r="L103" i="71"/>
  <c r="K103" i="71"/>
  <c r="J103" i="71"/>
  <c r="I103" i="71"/>
  <c r="H103" i="71"/>
  <c r="G103" i="71"/>
  <c r="F103" i="71"/>
  <c r="V102" i="71"/>
  <c r="U102" i="71"/>
  <c r="T102" i="71"/>
  <c r="S102" i="71"/>
  <c r="R102" i="71"/>
  <c r="Q102" i="71"/>
  <c r="P102" i="71"/>
  <c r="O102" i="71"/>
  <c r="N102" i="71"/>
  <c r="M102" i="71"/>
  <c r="L102" i="71"/>
  <c r="K102" i="71"/>
  <c r="J102" i="71"/>
  <c r="I102" i="71"/>
  <c r="H102" i="71"/>
  <c r="G102" i="71"/>
  <c r="F102" i="71"/>
  <c r="V101" i="71"/>
  <c r="U101" i="71"/>
  <c r="T101" i="71"/>
  <c r="S101" i="71"/>
  <c r="R101" i="71"/>
  <c r="Q101" i="71"/>
  <c r="P101" i="71"/>
  <c r="O101" i="71"/>
  <c r="N101" i="71"/>
  <c r="M101" i="71"/>
  <c r="L101" i="71"/>
  <c r="K101" i="71"/>
  <c r="J101" i="71"/>
  <c r="I101" i="71"/>
  <c r="H101" i="71"/>
  <c r="G101" i="71"/>
  <c r="F101" i="71"/>
  <c r="V100" i="71"/>
  <c r="U100" i="71"/>
  <c r="T100" i="71"/>
  <c r="S100" i="71"/>
  <c r="R100" i="71"/>
  <c r="Q100" i="71"/>
  <c r="P100" i="71"/>
  <c r="O100" i="71"/>
  <c r="N100" i="71"/>
  <c r="M100" i="71"/>
  <c r="L100" i="71"/>
  <c r="K100" i="71"/>
  <c r="J100" i="71"/>
  <c r="I100" i="71"/>
  <c r="H100" i="71"/>
  <c r="G100" i="71"/>
  <c r="F100" i="71"/>
  <c r="V99" i="71"/>
  <c r="U99" i="71"/>
  <c r="T99" i="71"/>
  <c r="S99" i="71"/>
  <c r="R99" i="71"/>
  <c r="Q99" i="71"/>
  <c r="P99" i="71"/>
  <c r="O99" i="71"/>
  <c r="N99" i="71"/>
  <c r="M99" i="71"/>
  <c r="L99" i="71"/>
  <c r="K99" i="71"/>
  <c r="J99" i="71"/>
  <c r="I99" i="71"/>
  <c r="H99" i="71"/>
  <c r="G99" i="71"/>
  <c r="F99" i="71"/>
  <c r="V98" i="71"/>
  <c r="U98" i="71"/>
  <c r="T98" i="71"/>
  <c r="S98" i="71"/>
  <c r="R98" i="71"/>
  <c r="Q98" i="71"/>
  <c r="P98" i="71"/>
  <c r="O98" i="71"/>
  <c r="N98" i="71"/>
  <c r="M98" i="71"/>
  <c r="L98" i="71"/>
  <c r="K98" i="71"/>
  <c r="J98" i="71"/>
  <c r="I98" i="71"/>
  <c r="H98" i="71"/>
  <c r="G98" i="71"/>
  <c r="F98" i="71"/>
  <c r="V97" i="71"/>
  <c r="U97" i="71"/>
  <c r="T97" i="71"/>
  <c r="S97" i="71"/>
  <c r="R97" i="71"/>
  <c r="Q97" i="71"/>
  <c r="P97" i="71"/>
  <c r="O97" i="71"/>
  <c r="N97" i="71"/>
  <c r="M97" i="71"/>
  <c r="L97" i="71"/>
  <c r="K97" i="71"/>
  <c r="J97" i="71"/>
  <c r="I97" i="71"/>
  <c r="H97" i="71"/>
  <c r="G97" i="71"/>
  <c r="F97" i="71"/>
  <c r="V96" i="71"/>
  <c r="U96" i="71"/>
  <c r="T96" i="71"/>
  <c r="S96" i="71"/>
  <c r="R96" i="71"/>
  <c r="Q96" i="71"/>
  <c r="P96" i="71"/>
  <c r="O96" i="71"/>
  <c r="N96" i="71"/>
  <c r="M96" i="71"/>
  <c r="L96" i="71"/>
  <c r="K96" i="71"/>
  <c r="J96" i="71"/>
  <c r="I96" i="71"/>
  <c r="H96" i="71"/>
  <c r="G96" i="71"/>
  <c r="F96" i="71"/>
  <c r="V95" i="71"/>
  <c r="U95" i="71"/>
  <c r="T95" i="71"/>
  <c r="S95" i="71"/>
  <c r="R95" i="71"/>
  <c r="Q95" i="71"/>
  <c r="P95" i="71"/>
  <c r="O95" i="71"/>
  <c r="N95" i="71"/>
  <c r="M95" i="71"/>
  <c r="L95" i="71"/>
  <c r="K95" i="71"/>
  <c r="J95" i="71"/>
  <c r="I95" i="71"/>
  <c r="H95" i="71"/>
  <c r="G95" i="71"/>
  <c r="F95" i="71"/>
  <c r="V94" i="71"/>
  <c r="U94" i="71"/>
  <c r="T94" i="71"/>
  <c r="S94" i="71"/>
  <c r="R94" i="71"/>
  <c r="Q94" i="71"/>
  <c r="P94" i="71"/>
  <c r="O94" i="71"/>
  <c r="N94" i="71"/>
  <c r="M94" i="71"/>
  <c r="L94" i="71"/>
  <c r="K94" i="71"/>
  <c r="J94" i="71"/>
  <c r="I94" i="71"/>
  <c r="H94" i="71"/>
  <c r="G94" i="71"/>
  <c r="F94" i="71"/>
  <c r="V93" i="71"/>
  <c r="U93" i="71"/>
  <c r="T93" i="71"/>
  <c r="S93" i="71"/>
  <c r="R93" i="71"/>
  <c r="Q93" i="71"/>
  <c r="P93" i="71"/>
  <c r="O93" i="71"/>
  <c r="N93" i="71"/>
  <c r="M93" i="71"/>
  <c r="L93" i="71"/>
  <c r="K93" i="71"/>
  <c r="J93" i="71"/>
  <c r="I93" i="71"/>
  <c r="H93" i="71"/>
  <c r="G93" i="71"/>
  <c r="F93" i="71"/>
  <c r="V92" i="71"/>
  <c r="U92" i="71"/>
  <c r="T92" i="71"/>
  <c r="S92" i="71"/>
  <c r="R92" i="71"/>
  <c r="Q92" i="71"/>
  <c r="P92" i="71"/>
  <c r="O92" i="71"/>
  <c r="N92" i="71"/>
  <c r="M92" i="71"/>
  <c r="L92" i="71"/>
  <c r="K92" i="71"/>
  <c r="J92" i="71"/>
  <c r="I92" i="71"/>
  <c r="H92" i="71"/>
  <c r="G92" i="71"/>
  <c r="F92" i="71"/>
  <c r="V91" i="71"/>
  <c r="U91" i="71"/>
  <c r="T91" i="71"/>
  <c r="S91" i="71"/>
  <c r="R91" i="71"/>
  <c r="Q91" i="71"/>
  <c r="P91" i="71"/>
  <c r="O91" i="71"/>
  <c r="N91" i="71"/>
  <c r="M91" i="71"/>
  <c r="L91" i="71"/>
  <c r="K91" i="71"/>
  <c r="J91" i="71"/>
  <c r="I91" i="71"/>
  <c r="H91" i="71"/>
  <c r="G91" i="71"/>
  <c r="F91" i="71"/>
  <c r="V90" i="71"/>
  <c r="U90" i="71"/>
  <c r="T90" i="71"/>
  <c r="S90" i="71"/>
  <c r="R90" i="71"/>
  <c r="Q90" i="71"/>
  <c r="P90" i="71"/>
  <c r="O90" i="71"/>
  <c r="N90" i="71"/>
  <c r="M90" i="71"/>
  <c r="L90" i="71"/>
  <c r="K90" i="71"/>
  <c r="J90" i="71"/>
  <c r="I90" i="71"/>
  <c r="H90" i="71"/>
  <c r="G90" i="71"/>
  <c r="F90" i="71"/>
  <c r="V89" i="71"/>
  <c r="U89" i="71"/>
  <c r="T89" i="71"/>
  <c r="S89" i="71"/>
  <c r="R89" i="71"/>
  <c r="Q89" i="71"/>
  <c r="P89" i="71"/>
  <c r="O89" i="71"/>
  <c r="N89" i="71"/>
  <c r="M89" i="71"/>
  <c r="L89" i="71"/>
  <c r="K89" i="71"/>
  <c r="J89" i="71"/>
  <c r="I89" i="71"/>
  <c r="H89" i="71"/>
  <c r="G89" i="71"/>
  <c r="F89" i="71"/>
  <c r="V88" i="71"/>
  <c r="U88" i="71"/>
  <c r="T88" i="71"/>
  <c r="S88" i="71"/>
  <c r="R88" i="71"/>
  <c r="Q88" i="71"/>
  <c r="P88" i="71"/>
  <c r="O88" i="71"/>
  <c r="N88" i="71"/>
  <c r="M88" i="71"/>
  <c r="L88" i="71"/>
  <c r="K88" i="71"/>
  <c r="J88" i="71"/>
  <c r="I88" i="71"/>
  <c r="H88" i="71"/>
  <c r="G88" i="71"/>
  <c r="F88" i="71"/>
  <c r="V87" i="71"/>
  <c r="U87" i="71"/>
  <c r="T87" i="71"/>
  <c r="S87" i="71"/>
  <c r="R87" i="71"/>
  <c r="Q87" i="71"/>
  <c r="P87" i="71"/>
  <c r="O87" i="71"/>
  <c r="N87" i="71"/>
  <c r="M87" i="71"/>
  <c r="L87" i="71"/>
  <c r="K87" i="71"/>
  <c r="J87" i="71"/>
  <c r="I87" i="71"/>
  <c r="H87" i="71"/>
  <c r="G87" i="71"/>
  <c r="F87" i="71"/>
  <c r="V86" i="71"/>
  <c r="U86" i="71"/>
  <c r="T86" i="71"/>
  <c r="S86" i="71"/>
  <c r="R86" i="71"/>
  <c r="Q86" i="71"/>
  <c r="P86" i="71"/>
  <c r="O86" i="71"/>
  <c r="N86" i="71"/>
  <c r="M86" i="71"/>
  <c r="L86" i="71"/>
  <c r="K86" i="71"/>
  <c r="J86" i="71"/>
  <c r="I86" i="71"/>
  <c r="H86" i="71"/>
  <c r="G86" i="71"/>
  <c r="F86" i="71"/>
  <c r="V85" i="71"/>
  <c r="U85" i="71"/>
  <c r="T85" i="71"/>
  <c r="S85" i="71"/>
  <c r="R85" i="71"/>
  <c r="Q85" i="71"/>
  <c r="P85" i="71"/>
  <c r="O85" i="71"/>
  <c r="N85" i="71"/>
  <c r="M85" i="71"/>
  <c r="L85" i="71"/>
  <c r="K85" i="71"/>
  <c r="J85" i="71"/>
  <c r="I85" i="71"/>
  <c r="H85" i="71"/>
  <c r="G85" i="71"/>
  <c r="F85" i="71"/>
  <c r="V84" i="71"/>
  <c r="U84" i="71"/>
  <c r="T84" i="71"/>
  <c r="S84" i="71"/>
  <c r="R84" i="71"/>
  <c r="Q84" i="71"/>
  <c r="P84" i="71"/>
  <c r="O84" i="71"/>
  <c r="N84" i="71"/>
  <c r="M84" i="71"/>
  <c r="L84" i="71"/>
  <c r="K84" i="71"/>
  <c r="J84" i="71"/>
  <c r="I84" i="71"/>
  <c r="H84" i="71"/>
  <c r="G84" i="71"/>
  <c r="F84" i="71"/>
  <c r="V83" i="71"/>
  <c r="U83" i="71"/>
  <c r="T83" i="71"/>
  <c r="S83" i="71"/>
  <c r="R83" i="71"/>
  <c r="Q83" i="71"/>
  <c r="P83" i="71"/>
  <c r="O83" i="71"/>
  <c r="N83" i="71"/>
  <c r="M83" i="71"/>
  <c r="L83" i="71"/>
  <c r="K83" i="71"/>
  <c r="J83" i="71"/>
  <c r="I83" i="71"/>
  <c r="H83" i="71"/>
  <c r="G83" i="71"/>
  <c r="F83" i="71"/>
  <c r="V82" i="71"/>
  <c r="U82" i="71"/>
  <c r="T82" i="71"/>
  <c r="S82" i="71"/>
  <c r="R82" i="71"/>
  <c r="Q82" i="71"/>
  <c r="P82" i="71"/>
  <c r="O82" i="71"/>
  <c r="N82" i="71"/>
  <c r="M82" i="71"/>
  <c r="L82" i="71"/>
  <c r="K82" i="71"/>
  <c r="J82" i="71"/>
  <c r="I82" i="71"/>
  <c r="H82" i="71"/>
  <c r="G82" i="71"/>
  <c r="F82" i="71"/>
  <c r="V81" i="71"/>
  <c r="U81" i="71"/>
  <c r="T81" i="71"/>
  <c r="S81" i="71"/>
  <c r="R81" i="71"/>
  <c r="Q81" i="71"/>
  <c r="P81" i="71"/>
  <c r="O81" i="71"/>
  <c r="N81" i="71"/>
  <c r="M81" i="71"/>
  <c r="L81" i="71"/>
  <c r="K81" i="71"/>
  <c r="J81" i="71"/>
  <c r="I81" i="71"/>
  <c r="H81" i="71"/>
  <c r="G81" i="71"/>
  <c r="F81" i="71"/>
  <c r="V80" i="71"/>
  <c r="U80" i="71"/>
  <c r="T80" i="71"/>
  <c r="S80" i="71"/>
  <c r="R80" i="71"/>
  <c r="Q80" i="71"/>
  <c r="P80" i="71"/>
  <c r="O80" i="71"/>
  <c r="N80" i="71"/>
  <c r="M80" i="71"/>
  <c r="L80" i="71"/>
  <c r="K80" i="71"/>
  <c r="J80" i="71"/>
  <c r="I80" i="71"/>
  <c r="H80" i="71"/>
  <c r="G80" i="71"/>
  <c r="F80" i="71"/>
  <c r="V79" i="71"/>
  <c r="U79" i="71"/>
  <c r="T79" i="71"/>
  <c r="S79" i="71"/>
  <c r="R79" i="71"/>
  <c r="Q79" i="71"/>
  <c r="P79" i="71"/>
  <c r="O79" i="71"/>
  <c r="N79" i="71"/>
  <c r="M79" i="71"/>
  <c r="L79" i="71"/>
  <c r="K79" i="71"/>
  <c r="J79" i="71"/>
  <c r="I79" i="71"/>
  <c r="H79" i="71"/>
  <c r="G79" i="71"/>
  <c r="F79" i="71"/>
  <c r="V78" i="71"/>
  <c r="U78" i="71"/>
  <c r="T78" i="71"/>
  <c r="S78" i="71"/>
  <c r="R78" i="71"/>
  <c r="Q78" i="71"/>
  <c r="P78" i="71"/>
  <c r="O78" i="71"/>
  <c r="N78" i="71"/>
  <c r="M78" i="71"/>
  <c r="L78" i="71"/>
  <c r="K78" i="71"/>
  <c r="J78" i="71"/>
  <c r="I78" i="71"/>
  <c r="H78" i="71"/>
  <c r="G78" i="71"/>
  <c r="F78" i="71"/>
  <c r="V77" i="71"/>
  <c r="U77" i="71"/>
  <c r="T77" i="71"/>
  <c r="S77" i="71"/>
  <c r="R77" i="71"/>
  <c r="Q77" i="71"/>
  <c r="P77" i="71"/>
  <c r="O77" i="71"/>
  <c r="N77" i="71"/>
  <c r="M77" i="71"/>
  <c r="L77" i="71"/>
  <c r="K77" i="71"/>
  <c r="J77" i="71"/>
  <c r="I77" i="71"/>
  <c r="H77" i="71"/>
  <c r="G77" i="71"/>
  <c r="F77" i="71"/>
  <c r="V76" i="71"/>
  <c r="U76" i="71"/>
  <c r="T76" i="71"/>
  <c r="S76" i="71"/>
  <c r="R76" i="71"/>
  <c r="Q76" i="71"/>
  <c r="P76" i="71"/>
  <c r="O76" i="71"/>
  <c r="N76" i="71"/>
  <c r="M76" i="71"/>
  <c r="L76" i="71"/>
  <c r="K76" i="71"/>
  <c r="J76" i="71"/>
  <c r="I76" i="71"/>
  <c r="H76" i="71"/>
  <c r="G76" i="71"/>
  <c r="F76" i="71"/>
  <c r="V75" i="71"/>
  <c r="U75" i="71"/>
  <c r="T75" i="71"/>
  <c r="S75" i="71"/>
  <c r="R75" i="71"/>
  <c r="Q75" i="71"/>
  <c r="P75" i="71"/>
  <c r="O75" i="71"/>
  <c r="N75" i="71"/>
  <c r="M75" i="71"/>
  <c r="L75" i="71"/>
  <c r="K75" i="71"/>
  <c r="J75" i="71"/>
  <c r="I75" i="71"/>
  <c r="H75" i="71"/>
  <c r="G75" i="71"/>
  <c r="F75" i="71"/>
  <c r="V74" i="71"/>
  <c r="U74" i="71"/>
  <c r="T74" i="71"/>
  <c r="S74" i="71"/>
  <c r="R74" i="71"/>
  <c r="Q74" i="71"/>
  <c r="P74" i="71"/>
  <c r="O74" i="71"/>
  <c r="N74" i="71"/>
  <c r="M74" i="71"/>
  <c r="L74" i="71"/>
  <c r="K74" i="71"/>
  <c r="J74" i="71"/>
  <c r="I74" i="71"/>
  <c r="H74" i="71"/>
  <c r="G74" i="71"/>
  <c r="F74" i="71"/>
  <c r="V73" i="71"/>
  <c r="U73" i="71"/>
  <c r="T73" i="71"/>
  <c r="S73" i="71"/>
  <c r="R73" i="71"/>
  <c r="Q73" i="71"/>
  <c r="P73" i="71"/>
  <c r="O73" i="71"/>
  <c r="N73" i="71"/>
  <c r="M73" i="71"/>
  <c r="L73" i="71"/>
  <c r="K73" i="71"/>
  <c r="J73" i="71"/>
  <c r="I73" i="71"/>
  <c r="H73" i="71"/>
  <c r="G73" i="71"/>
  <c r="F73" i="71"/>
  <c r="V72" i="71"/>
  <c r="U72" i="71"/>
  <c r="T72" i="71"/>
  <c r="S72" i="71"/>
  <c r="R72" i="71"/>
  <c r="Q72" i="71"/>
  <c r="P72" i="71"/>
  <c r="O72" i="71"/>
  <c r="N72" i="71"/>
  <c r="M72" i="71"/>
  <c r="L72" i="71"/>
  <c r="K72" i="71"/>
  <c r="J72" i="71"/>
  <c r="I72" i="71"/>
  <c r="H72" i="71"/>
  <c r="G72" i="71"/>
  <c r="F72" i="71"/>
  <c r="V71" i="71"/>
  <c r="U71" i="71"/>
  <c r="T71" i="71"/>
  <c r="S71" i="71"/>
  <c r="R71" i="71"/>
  <c r="Q71" i="71"/>
  <c r="P71" i="71"/>
  <c r="O71" i="71"/>
  <c r="N71" i="71"/>
  <c r="M71" i="71"/>
  <c r="L71" i="71"/>
  <c r="K71" i="71"/>
  <c r="J71" i="71"/>
  <c r="I71" i="71"/>
  <c r="H71" i="71"/>
  <c r="G71" i="71"/>
  <c r="F71" i="71"/>
  <c r="V70" i="71"/>
  <c r="U70" i="71"/>
  <c r="T70" i="71"/>
  <c r="S70" i="71"/>
  <c r="R70" i="71"/>
  <c r="Q70" i="71"/>
  <c r="P70" i="71"/>
  <c r="O70" i="71"/>
  <c r="N70" i="71"/>
  <c r="M70" i="71"/>
  <c r="L70" i="71"/>
  <c r="K70" i="71"/>
  <c r="J70" i="71"/>
  <c r="I70" i="71"/>
  <c r="H70" i="71"/>
  <c r="G70" i="71"/>
  <c r="F70" i="71"/>
  <c r="V69" i="71"/>
  <c r="U69" i="71"/>
  <c r="T69" i="71"/>
  <c r="S69" i="71"/>
  <c r="R69" i="71"/>
  <c r="Q69" i="71"/>
  <c r="P69" i="71"/>
  <c r="O69" i="71"/>
  <c r="N69" i="71"/>
  <c r="M69" i="71"/>
  <c r="L69" i="71"/>
  <c r="K69" i="71"/>
  <c r="J69" i="71"/>
  <c r="I69" i="71"/>
  <c r="H69" i="71"/>
  <c r="G69" i="71"/>
  <c r="F69" i="71"/>
  <c r="V68" i="71"/>
  <c r="U68" i="71"/>
  <c r="T68" i="71"/>
  <c r="S68" i="71"/>
  <c r="R68" i="71"/>
  <c r="Q68" i="71"/>
  <c r="P68" i="71"/>
  <c r="O68" i="71"/>
  <c r="N68" i="71"/>
  <c r="M68" i="71"/>
  <c r="L68" i="71"/>
  <c r="K68" i="71"/>
  <c r="J68" i="71"/>
  <c r="I68" i="71"/>
  <c r="H68" i="71"/>
  <c r="G68" i="71"/>
  <c r="F68" i="71"/>
  <c r="V67" i="71"/>
  <c r="U67" i="71"/>
  <c r="T67" i="71"/>
  <c r="S67" i="71"/>
  <c r="R67" i="71"/>
  <c r="Q67" i="71"/>
  <c r="P67" i="71"/>
  <c r="O67" i="71"/>
  <c r="N67" i="71"/>
  <c r="M67" i="71"/>
  <c r="L67" i="71"/>
  <c r="K67" i="71"/>
  <c r="J67" i="71"/>
  <c r="I67" i="71"/>
  <c r="H67" i="71"/>
  <c r="G67" i="71"/>
  <c r="F67" i="71"/>
  <c r="V66" i="71"/>
  <c r="U66" i="71"/>
  <c r="T66" i="71"/>
  <c r="S66" i="71"/>
  <c r="R66" i="71"/>
  <c r="Q66" i="71"/>
  <c r="P66" i="71"/>
  <c r="O66" i="71"/>
  <c r="N66" i="71"/>
  <c r="M66" i="71"/>
  <c r="L66" i="71"/>
  <c r="K66" i="71"/>
  <c r="J66" i="71"/>
  <c r="I66" i="71"/>
  <c r="H66" i="71"/>
  <c r="G66" i="71"/>
  <c r="F66" i="71"/>
  <c r="V65" i="71"/>
  <c r="U65" i="71"/>
  <c r="T65" i="71"/>
  <c r="S65" i="71"/>
  <c r="R65" i="71"/>
  <c r="Q65" i="71"/>
  <c r="P65" i="71"/>
  <c r="O65" i="71"/>
  <c r="N65" i="71"/>
  <c r="M65" i="71"/>
  <c r="L65" i="71"/>
  <c r="K65" i="71"/>
  <c r="J65" i="71"/>
  <c r="I65" i="71"/>
  <c r="H65" i="71"/>
  <c r="G65" i="71"/>
  <c r="F65" i="71"/>
  <c r="V64" i="71"/>
  <c r="U64" i="71"/>
  <c r="T64" i="71"/>
  <c r="S64" i="71"/>
  <c r="R64" i="71"/>
  <c r="Q64" i="71"/>
  <c r="P64" i="71"/>
  <c r="O64" i="71"/>
  <c r="N64" i="71"/>
  <c r="M64" i="71"/>
  <c r="L64" i="71"/>
  <c r="K64" i="71"/>
  <c r="J64" i="71"/>
  <c r="I64" i="71"/>
  <c r="H64" i="71"/>
  <c r="G64" i="71"/>
  <c r="F64" i="71"/>
  <c r="V63" i="71"/>
  <c r="U63" i="71"/>
  <c r="T63" i="71"/>
  <c r="S63" i="71"/>
  <c r="R63" i="71"/>
  <c r="Q63" i="71"/>
  <c r="P63" i="71"/>
  <c r="O63" i="71"/>
  <c r="N63" i="71"/>
  <c r="M63" i="71"/>
  <c r="L63" i="71"/>
  <c r="K63" i="71"/>
  <c r="J63" i="71"/>
  <c r="I63" i="71"/>
  <c r="H63" i="71"/>
  <c r="G63" i="71"/>
  <c r="F63" i="71"/>
  <c r="V62" i="71"/>
  <c r="U62" i="71"/>
  <c r="T62" i="71"/>
  <c r="S62" i="71"/>
  <c r="R62" i="71"/>
  <c r="Q62" i="71"/>
  <c r="P62" i="71"/>
  <c r="O62" i="71"/>
  <c r="N62" i="71"/>
  <c r="M62" i="71"/>
  <c r="L62" i="71"/>
  <c r="K62" i="71"/>
  <c r="J62" i="71"/>
  <c r="I62" i="71"/>
  <c r="H62" i="71"/>
  <c r="G62" i="71"/>
  <c r="F62" i="71"/>
  <c r="V61" i="71"/>
  <c r="U61" i="71"/>
  <c r="T61" i="71"/>
  <c r="S61" i="71"/>
  <c r="R61" i="71"/>
  <c r="Q61" i="71"/>
  <c r="P61" i="71"/>
  <c r="O61" i="71"/>
  <c r="N61" i="71"/>
  <c r="M61" i="71"/>
  <c r="L61" i="71"/>
  <c r="K61" i="71"/>
  <c r="J61" i="71"/>
  <c r="I61" i="71"/>
  <c r="H61" i="71"/>
  <c r="G61" i="71"/>
  <c r="F61" i="71"/>
  <c r="V60" i="71"/>
  <c r="U60" i="71"/>
  <c r="T60" i="71"/>
  <c r="S60" i="71"/>
  <c r="R60" i="71"/>
  <c r="Q60" i="71"/>
  <c r="P60" i="71"/>
  <c r="O60" i="71"/>
  <c r="N60" i="71"/>
  <c r="M60" i="71"/>
  <c r="L60" i="71"/>
  <c r="K60" i="71"/>
  <c r="J60" i="71"/>
  <c r="I60" i="71"/>
  <c r="H60" i="71"/>
  <c r="G60" i="71"/>
  <c r="F60" i="71"/>
  <c r="V59" i="71"/>
  <c r="U59" i="71"/>
  <c r="T59" i="71"/>
  <c r="S59" i="71"/>
  <c r="R59" i="71"/>
  <c r="Q59" i="71"/>
  <c r="P59" i="71"/>
  <c r="O59" i="71"/>
  <c r="N59" i="71"/>
  <c r="M59" i="71"/>
  <c r="L59" i="71"/>
  <c r="K59" i="71"/>
  <c r="J59" i="71"/>
  <c r="H59" i="71"/>
  <c r="G59" i="71"/>
  <c r="F59" i="71"/>
  <c r="V58" i="71"/>
  <c r="U58" i="71"/>
  <c r="T58" i="71"/>
  <c r="S58" i="71"/>
  <c r="R58" i="71"/>
  <c r="Q58" i="71"/>
  <c r="P58" i="71"/>
  <c r="O58" i="71"/>
  <c r="N58" i="71"/>
  <c r="M58" i="71"/>
  <c r="L58" i="71"/>
  <c r="K58" i="71"/>
  <c r="J58" i="71"/>
  <c r="I58" i="71"/>
  <c r="H58" i="71"/>
  <c r="G58" i="71"/>
  <c r="F58" i="71"/>
  <c r="V57" i="71"/>
  <c r="U57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V56" i="71"/>
  <c r="U56" i="71"/>
  <c r="T56" i="71"/>
  <c r="S56" i="71"/>
  <c r="R56" i="71"/>
  <c r="Q56" i="71"/>
  <c r="P56" i="71"/>
  <c r="O56" i="71"/>
  <c r="N56" i="71"/>
  <c r="M56" i="71"/>
  <c r="L56" i="71"/>
  <c r="K56" i="71"/>
  <c r="J56" i="71"/>
  <c r="I56" i="71"/>
  <c r="H56" i="71"/>
  <c r="G56" i="71"/>
  <c r="F56" i="71"/>
  <c r="V55" i="71"/>
  <c r="U55" i="71"/>
  <c r="T55" i="71"/>
  <c r="S55" i="71"/>
  <c r="R55" i="71"/>
  <c r="Q55" i="71"/>
  <c r="P55" i="71"/>
  <c r="O55" i="71"/>
  <c r="N55" i="71"/>
  <c r="M55" i="71"/>
  <c r="L55" i="71"/>
  <c r="K55" i="71"/>
  <c r="J55" i="71"/>
  <c r="H55" i="71"/>
  <c r="G55" i="71"/>
  <c r="F55" i="71"/>
  <c r="V54" i="71"/>
  <c r="U54" i="71"/>
  <c r="T54" i="71"/>
  <c r="S54" i="71"/>
  <c r="R54" i="71"/>
  <c r="Q54" i="71"/>
  <c r="P54" i="71"/>
  <c r="O54" i="71"/>
  <c r="N54" i="71"/>
  <c r="M54" i="71"/>
  <c r="L54" i="71"/>
  <c r="K54" i="71"/>
  <c r="J54" i="71"/>
  <c r="I54" i="71"/>
  <c r="H54" i="71"/>
  <c r="G54" i="71"/>
  <c r="F54" i="71"/>
  <c r="V53" i="71"/>
  <c r="U53" i="71"/>
  <c r="T53" i="71"/>
  <c r="S53" i="71"/>
  <c r="R53" i="71"/>
  <c r="Q53" i="71"/>
  <c r="P53" i="71"/>
  <c r="O53" i="71"/>
  <c r="N53" i="71"/>
  <c r="M53" i="71"/>
  <c r="L53" i="71"/>
  <c r="K53" i="71"/>
  <c r="J53" i="71"/>
  <c r="H53" i="71"/>
  <c r="G53" i="71"/>
  <c r="F53" i="71"/>
  <c r="V52" i="71"/>
  <c r="U52" i="71"/>
  <c r="T52" i="71"/>
  <c r="S52" i="71"/>
  <c r="R52" i="71"/>
  <c r="Q52" i="71"/>
  <c r="P52" i="71"/>
  <c r="O52" i="71"/>
  <c r="N52" i="71"/>
  <c r="M52" i="71"/>
  <c r="L52" i="71"/>
  <c r="K52" i="71"/>
  <c r="J52" i="71"/>
  <c r="H52" i="71"/>
  <c r="G52" i="71"/>
  <c r="F52" i="71"/>
  <c r="V51" i="71"/>
  <c r="U51" i="71"/>
  <c r="T51" i="71"/>
  <c r="S51" i="71"/>
  <c r="R51" i="71"/>
  <c r="Q51" i="71"/>
  <c r="P51" i="71"/>
  <c r="O51" i="71"/>
  <c r="N51" i="71"/>
  <c r="M51" i="71"/>
  <c r="L51" i="71"/>
  <c r="K51" i="71"/>
  <c r="J51" i="71"/>
  <c r="H51" i="71"/>
  <c r="G51" i="71"/>
  <c r="F51" i="71"/>
  <c r="V50" i="71"/>
  <c r="U50" i="71"/>
  <c r="T50" i="71"/>
  <c r="S50" i="71"/>
  <c r="R50" i="71"/>
  <c r="Q50" i="71"/>
  <c r="P50" i="71"/>
  <c r="O50" i="71"/>
  <c r="N50" i="71"/>
  <c r="M50" i="71"/>
  <c r="L50" i="71"/>
  <c r="K50" i="71"/>
  <c r="J50" i="71"/>
  <c r="I50" i="71"/>
  <c r="H50" i="71"/>
  <c r="G50" i="71"/>
  <c r="F50" i="71"/>
  <c r="V49" i="71"/>
  <c r="U49" i="71"/>
  <c r="T49" i="71"/>
  <c r="S49" i="71"/>
  <c r="R49" i="71"/>
  <c r="Q49" i="71"/>
  <c r="P49" i="71"/>
  <c r="O49" i="71"/>
  <c r="N49" i="71"/>
  <c r="M49" i="71"/>
  <c r="L49" i="71"/>
  <c r="K49" i="71"/>
  <c r="J49" i="71"/>
  <c r="I49" i="71"/>
  <c r="H49" i="71"/>
  <c r="G49" i="71"/>
  <c r="F49" i="71"/>
  <c r="V48" i="71"/>
  <c r="U48" i="71"/>
  <c r="T48" i="71"/>
  <c r="S48" i="71"/>
  <c r="R48" i="71"/>
  <c r="Q48" i="71"/>
  <c r="P48" i="71"/>
  <c r="O48" i="71"/>
  <c r="N48" i="71"/>
  <c r="M48" i="71"/>
  <c r="L48" i="71"/>
  <c r="K48" i="71"/>
  <c r="J48" i="71"/>
  <c r="H48" i="71"/>
  <c r="G48" i="71"/>
  <c r="F48" i="71"/>
  <c r="V47" i="71"/>
  <c r="U47" i="71"/>
  <c r="T47" i="71"/>
  <c r="S47" i="71"/>
  <c r="R47" i="71"/>
  <c r="Q47" i="71"/>
  <c r="P47" i="71"/>
  <c r="O47" i="71"/>
  <c r="N47" i="71"/>
  <c r="M47" i="71"/>
  <c r="L47" i="71"/>
  <c r="K47" i="71"/>
  <c r="J47" i="71"/>
  <c r="H47" i="71"/>
  <c r="G47" i="71"/>
  <c r="F47" i="71"/>
  <c r="V46" i="71"/>
  <c r="U46" i="71"/>
  <c r="T46" i="71"/>
  <c r="S46" i="71"/>
  <c r="R46" i="71"/>
  <c r="Q46" i="71"/>
  <c r="P46" i="71"/>
  <c r="O46" i="71"/>
  <c r="N46" i="71"/>
  <c r="M46" i="71"/>
  <c r="L46" i="71"/>
  <c r="K46" i="71"/>
  <c r="J46" i="71"/>
  <c r="I46" i="71"/>
  <c r="H46" i="71"/>
  <c r="G46" i="71"/>
  <c r="F46" i="71"/>
  <c r="V45" i="71"/>
  <c r="U45" i="71"/>
  <c r="T45" i="71"/>
  <c r="S45" i="71"/>
  <c r="R45" i="71"/>
  <c r="Q45" i="71"/>
  <c r="P45" i="71"/>
  <c r="O45" i="71"/>
  <c r="N45" i="71"/>
  <c r="M45" i="71"/>
  <c r="L45" i="71"/>
  <c r="K45" i="71"/>
  <c r="J45" i="71"/>
  <c r="H45" i="71"/>
  <c r="G45" i="71"/>
  <c r="F45" i="71"/>
  <c r="V44" i="71"/>
  <c r="U44" i="71"/>
  <c r="T44" i="71"/>
  <c r="S44" i="71"/>
  <c r="R44" i="71"/>
  <c r="Q44" i="71"/>
  <c r="P44" i="71"/>
  <c r="O44" i="71"/>
  <c r="N44" i="71"/>
  <c r="M44" i="71"/>
  <c r="L44" i="71"/>
  <c r="K44" i="71"/>
  <c r="J44" i="71"/>
  <c r="H44" i="71"/>
  <c r="G44" i="71"/>
  <c r="F44" i="71"/>
  <c r="V43" i="71"/>
  <c r="U43" i="71"/>
  <c r="T43" i="71"/>
  <c r="S43" i="71"/>
  <c r="R43" i="71"/>
  <c r="Q43" i="71"/>
  <c r="P43" i="71"/>
  <c r="O43" i="71"/>
  <c r="N43" i="71"/>
  <c r="M43" i="71"/>
  <c r="L43" i="71"/>
  <c r="K43" i="71"/>
  <c r="J43" i="71"/>
  <c r="H43" i="71"/>
  <c r="G43" i="71"/>
  <c r="F43" i="71"/>
  <c r="V42" i="71"/>
  <c r="U42" i="71"/>
  <c r="T42" i="71"/>
  <c r="S42" i="71"/>
  <c r="R42" i="71"/>
  <c r="Q42" i="71"/>
  <c r="P42" i="71"/>
  <c r="O42" i="71"/>
  <c r="N42" i="71"/>
  <c r="M42" i="71"/>
  <c r="L42" i="71"/>
  <c r="K42" i="71"/>
  <c r="J42" i="71"/>
  <c r="H42" i="71"/>
  <c r="G42" i="71"/>
  <c r="F42" i="71"/>
  <c r="V41" i="71"/>
  <c r="U41" i="71"/>
  <c r="T41" i="71"/>
  <c r="S41" i="71"/>
  <c r="R41" i="71"/>
  <c r="Q41" i="71"/>
  <c r="P41" i="71"/>
  <c r="O41" i="71"/>
  <c r="N41" i="71"/>
  <c r="M41" i="71"/>
  <c r="L41" i="71"/>
  <c r="K41" i="71"/>
  <c r="J41" i="71"/>
  <c r="H41" i="71"/>
  <c r="G41" i="71"/>
  <c r="F41" i="71"/>
  <c r="V40" i="71"/>
  <c r="U40" i="71"/>
  <c r="T40" i="71"/>
  <c r="S40" i="71"/>
  <c r="R40" i="71"/>
  <c r="Q40" i="71"/>
  <c r="P40" i="71"/>
  <c r="O40" i="71"/>
  <c r="N40" i="71"/>
  <c r="M40" i="71"/>
  <c r="L40" i="71"/>
  <c r="K40" i="71"/>
  <c r="J40" i="71"/>
  <c r="H40" i="71"/>
  <c r="G40" i="71"/>
  <c r="F40" i="71"/>
  <c r="V39" i="71"/>
  <c r="U39" i="71"/>
  <c r="T39" i="71"/>
  <c r="S39" i="71"/>
  <c r="R39" i="71"/>
  <c r="Q39" i="71"/>
  <c r="P39" i="71"/>
  <c r="O39" i="71"/>
  <c r="N39" i="71"/>
  <c r="M39" i="71"/>
  <c r="L39" i="71"/>
  <c r="K39" i="71"/>
  <c r="J39" i="71"/>
  <c r="H39" i="71"/>
  <c r="G39" i="71"/>
  <c r="F39" i="71"/>
  <c r="V38" i="71"/>
  <c r="U38" i="71"/>
  <c r="T38" i="71"/>
  <c r="S38" i="71"/>
  <c r="R38" i="71"/>
  <c r="Q38" i="71"/>
  <c r="P38" i="71"/>
  <c r="O38" i="71"/>
  <c r="N38" i="71"/>
  <c r="M38" i="71"/>
  <c r="L38" i="71"/>
  <c r="K38" i="71"/>
  <c r="J38" i="71"/>
  <c r="H38" i="71"/>
  <c r="G38" i="71"/>
  <c r="F38" i="71"/>
  <c r="V37" i="71"/>
  <c r="U37" i="71"/>
  <c r="T37" i="71"/>
  <c r="S37" i="71"/>
  <c r="R37" i="71"/>
  <c r="Q37" i="71"/>
  <c r="P37" i="71"/>
  <c r="O37" i="71"/>
  <c r="N37" i="71"/>
  <c r="M37" i="71"/>
  <c r="L37" i="71"/>
  <c r="K37" i="71"/>
  <c r="J37" i="71"/>
  <c r="H37" i="71"/>
  <c r="G37" i="71"/>
  <c r="F37" i="71"/>
  <c r="V36" i="71"/>
  <c r="U36" i="71"/>
  <c r="T36" i="71"/>
  <c r="S36" i="71"/>
  <c r="R36" i="71"/>
  <c r="Q36" i="71"/>
  <c r="P36" i="71"/>
  <c r="O36" i="71"/>
  <c r="N36" i="71"/>
  <c r="M36" i="71"/>
  <c r="L36" i="71"/>
  <c r="K36" i="71"/>
  <c r="J36" i="71"/>
  <c r="H36" i="71"/>
  <c r="G36" i="71"/>
  <c r="F36" i="71"/>
  <c r="V35" i="71"/>
  <c r="U35" i="71"/>
  <c r="T35" i="71"/>
  <c r="S35" i="71"/>
  <c r="R35" i="71"/>
  <c r="Q35" i="71"/>
  <c r="P35" i="71"/>
  <c r="O35" i="71"/>
  <c r="N35" i="71"/>
  <c r="M35" i="71"/>
  <c r="L35" i="71"/>
  <c r="K35" i="71"/>
  <c r="J35" i="71"/>
  <c r="H35" i="71"/>
  <c r="G35" i="71"/>
  <c r="F35" i="71"/>
  <c r="V34" i="71"/>
  <c r="U34" i="71"/>
  <c r="T34" i="71"/>
  <c r="S34" i="71"/>
  <c r="R34" i="71"/>
  <c r="Q34" i="71"/>
  <c r="P34" i="71"/>
  <c r="O34" i="71"/>
  <c r="N34" i="71"/>
  <c r="M34" i="71"/>
  <c r="L34" i="71"/>
  <c r="K34" i="71"/>
  <c r="J34" i="71"/>
  <c r="H34" i="71"/>
  <c r="G34" i="71"/>
  <c r="F34" i="71"/>
  <c r="V33" i="71"/>
  <c r="U33" i="71"/>
  <c r="T33" i="71"/>
  <c r="S33" i="71"/>
  <c r="R33" i="71"/>
  <c r="Q33" i="71"/>
  <c r="P33" i="71"/>
  <c r="O33" i="71"/>
  <c r="N33" i="71"/>
  <c r="M33" i="71"/>
  <c r="L33" i="71"/>
  <c r="K33" i="71"/>
  <c r="J33" i="71"/>
  <c r="H33" i="71"/>
  <c r="G33" i="71"/>
  <c r="F33" i="71"/>
  <c r="V32" i="71"/>
  <c r="U32" i="71"/>
  <c r="T32" i="71"/>
  <c r="S32" i="71"/>
  <c r="R32" i="71"/>
  <c r="Q32" i="71"/>
  <c r="P32" i="71"/>
  <c r="O32" i="71"/>
  <c r="N32" i="71"/>
  <c r="M32" i="71"/>
  <c r="L32" i="71"/>
  <c r="K32" i="71"/>
  <c r="J32" i="71"/>
  <c r="H32" i="71"/>
  <c r="G32" i="71"/>
  <c r="F32" i="71"/>
  <c r="V31" i="71"/>
  <c r="U31" i="71"/>
  <c r="T31" i="71"/>
  <c r="S31" i="71"/>
  <c r="R31" i="71"/>
  <c r="Q31" i="71"/>
  <c r="P31" i="71"/>
  <c r="O31" i="71"/>
  <c r="N31" i="71"/>
  <c r="M31" i="71"/>
  <c r="L31" i="71"/>
  <c r="K31" i="71"/>
  <c r="J31" i="71"/>
  <c r="H31" i="71"/>
  <c r="G31" i="71"/>
  <c r="F31" i="71"/>
  <c r="V30" i="71"/>
  <c r="U30" i="71"/>
  <c r="T30" i="71"/>
  <c r="S30" i="71"/>
  <c r="R30" i="71"/>
  <c r="Q30" i="71"/>
  <c r="P30" i="71"/>
  <c r="O30" i="71"/>
  <c r="N30" i="71"/>
  <c r="M30" i="71"/>
  <c r="L30" i="71"/>
  <c r="K30" i="71"/>
  <c r="J30" i="71"/>
  <c r="H30" i="71"/>
  <c r="G30" i="71"/>
  <c r="F30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V28" i="71"/>
  <c r="U28" i="71"/>
  <c r="T28" i="71"/>
  <c r="S28" i="71"/>
  <c r="R28" i="71"/>
  <c r="Q28" i="71"/>
  <c r="P28" i="71"/>
  <c r="O28" i="71"/>
  <c r="N28" i="71"/>
  <c r="M28" i="71"/>
  <c r="L28" i="71"/>
  <c r="K28" i="71"/>
  <c r="J28" i="71"/>
  <c r="H28" i="71"/>
  <c r="G28" i="71"/>
  <c r="F28" i="71"/>
  <c r="V27" i="71"/>
  <c r="U27" i="71"/>
  <c r="T27" i="71"/>
  <c r="S27" i="71"/>
  <c r="R27" i="71"/>
  <c r="Q27" i="71"/>
  <c r="P27" i="71"/>
  <c r="O27" i="71"/>
  <c r="N27" i="71"/>
  <c r="M27" i="71"/>
  <c r="L27" i="71"/>
  <c r="K27" i="71"/>
  <c r="J27" i="71"/>
  <c r="H27" i="71"/>
  <c r="G27" i="71"/>
  <c r="F27" i="71"/>
  <c r="V26" i="71"/>
  <c r="U26" i="71"/>
  <c r="T26" i="71"/>
  <c r="S26" i="71"/>
  <c r="R26" i="71"/>
  <c r="Q26" i="71"/>
  <c r="P26" i="71"/>
  <c r="O26" i="71"/>
  <c r="N26" i="71"/>
  <c r="M26" i="71"/>
  <c r="L26" i="71"/>
  <c r="K26" i="71"/>
  <c r="J26" i="71"/>
  <c r="H26" i="71"/>
  <c r="G26" i="71"/>
  <c r="F26" i="71"/>
  <c r="V25" i="71"/>
  <c r="U25" i="71"/>
  <c r="T25" i="71"/>
  <c r="S25" i="71"/>
  <c r="R25" i="71"/>
  <c r="Q25" i="71"/>
  <c r="P25" i="71"/>
  <c r="O25" i="71"/>
  <c r="N25" i="71"/>
  <c r="M25" i="71"/>
  <c r="L25" i="71"/>
  <c r="K25" i="71"/>
  <c r="J25" i="71"/>
  <c r="I25" i="71"/>
  <c r="H25" i="71"/>
  <c r="G25" i="71"/>
  <c r="F25" i="71"/>
  <c r="V24" i="71"/>
  <c r="U24" i="71"/>
  <c r="T24" i="71"/>
  <c r="S24" i="71"/>
  <c r="R24" i="71"/>
  <c r="Q24" i="71"/>
  <c r="P24" i="71"/>
  <c r="O24" i="71"/>
  <c r="N24" i="71"/>
  <c r="M24" i="71"/>
  <c r="L24" i="71"/>
  <c r="K24" i="71"/>
  <c r="J24" i="71"/>
  <c r="H24" i="71"/>
  <c r="G24" i="71"/>
  <c r="F24" i="71"/>
  <c r="V23" i="71"/>
  <c r="U23" i="71"/>
  <c r="T23" i="71"/>
  <c r="S23" i="71"/>
  <c r="R23" i="71"/>
  <c r="Q23" i="71"/>
  <c r="P23" i="71"/>
  <c r="O23" i="71"/>
  <c r="N23" i="71"/>
  <c r="M23" i="71"/>
  <c r="L23" i="71"/>
  <c r="K23" i="71"/>
  <c r="J23" i="71"/>
  <c r="H23" i="71"/>
  <c r="G23" i="71"/>
  <c r="F23" i="71"/>
  <c r="V22" i="71"/>
  <c r="U22" i="71"/>
  <c r="T22" i="71"/>
  <c r="S22" i="71"/>
  <c r="R22" i="71"/>
  <c r="Q22" i="71"/>
  <c r="P22" i="71"/>
  <c r="O22" i="71"/>
  <c r="N22" i="71"/>
  <c r="M22" i="71"/>
  <c r="L22" i="71"/>
  <c r="K22" i="71"/>
  <c r="J22" i="71"/>
  <c r="I22" i="71"/>
  <c r="H22" i="71"/>
  <c r="G22" i="71"/>
  <c r="F22" i="71"/>
  <c r="V21" i="71"/>
  <c r="U21" i="71"/>
  <c r="T21" i="71"/>
  <c r="S21" i="71"/>
  <c r="R21" i="71"/>
  <c r="Q21" i="71"/>
  <c r="P21" i="71"/>
  <c r="O21" i="71"/>
  <c r="N21" i="71"/>
  <c r="M21" i="71"/>
  <c r="L21" i="71"/>
  <c r="K21" i="71"/>
  <c r="J21" i="71"/>
  <c r="I21" i="71"/>
  <c r="H21" i="71"/>
  <c r="G21" i="71"/>
  <c r="F21" i="71"/>
  <c r="V20" i="71"/>
  <c r="U20" i="71"/>
  <c r="T20" i="71"/>
  <c r="S20" i="71"/>
  <c r="R20" i="71"/>
  <c r="Q20" i="71"/>
  <c r="P20" i="71"/>
  <c r="O20" i="71"/>
  <c r="N20" i="71"/>
  <c r="M20" i="71"/>
  <c r="L20" i="71"/>
  <c r="K20" i="71"/>
  <c r="J20" i="71"/>
  <c r="I20" i="71"/>
  <c r="H20" i="71"/>
  <c r="G20" i="71"/>
  <c r="F20" i="71"/>
  <c r="V19" i="71"/>
  <c r="U19" i="71"/>
  <c r="T19" i="71"/>
  <c r="S19" i="71"/>
  <c r="R19" i="71"/>
  <c r="Q19" i="71"/>
  <c r="P19" i="71"/>
  <c r="O19" i="71"/>
  <c r="N19" i="71"/>
  <c r="M19" i="71"/>
  <c r="L19" i="71"/>
  <c r="K19" i="71"/>
  <c r="J19" i="71"/>
  <c r="I19" i="71"/>
  <c r="H19" i="71"/>
  <c r="G19" i="71"/>
  <c r="F19" i="71"/>
  <c r="V18" i="71"/>
  <c r="U18" i="71"/>
  <c r="T18" i="71"/>
  <c r="S18" i="71"/>
  <c r="R18" i="71"/>
  <c r="Q18" i="71"/>
  <c r="P18" i="71"/>
  <c r="O18" i="71"/>
  <c r="N18" i="71"/>
  <c r="M18" i="71"/>
  <c r="L18" i="71"/>
  <c r="K18" i="71"/>
  <c r="J18" i="71"/>
  <c r="H18" i="71"/>
  <c r="G18" i="71"/>
  <c r="F18" i="71"/>
  <c r="V17" i="71"/>
  <c r="U17" i="71"/>
  <c r="T17" i="71"/>
  <c r="S17" i="71"/>
  <c r="R17" i="71"/>
  <c r="Q17" i="71"/>
  <c r="P17" i="71"/>
  <c r="O17" i="71"/>
  <c r="N17" i="71"/>
  <c r="M17" i="71"/>
  <c r="L17" i="71"/>
  <c r="K17" i="71"/>
  <c r="J17" i="71"/>
  <c r="I17" i="71"/>
  <c r="H17" i="71"/>
  <c r="G17" i="71"/>
  <c r="F17" i="71"/>
  <c r="V16" i="71"/>
  <c r="U16" i="71"/>
  <c r="T16" i="71"/>
  <c r="S16" i="71"/>
  <c r="R16" i="71"/>
  <c r="Q16" i="71"/>
  <c r="P16" i="71"/>
  <c r="O16" i="71"/>
  <c r="N16" i="71"/>
  <c r="M16" i="71"/>
  <c r="L16" i="71"/>
  <c r="K16" i="71"/>
  <c r="J16" i="71"/>
  <c r="I16" i="71"/>
  <c r="H16" i="71"/>
  <c r="G16" i="71"/>
  <c r="F16" i="71"/>
  <c r="V15" i="71"/>
  <c r="U15" i="71"/>
  <c r="T15" i="71"/>
  <c r="S15" i="71"/>
  <c r="R15" i="71"/>
  <c r="Q15" i="71"/>
  <c r="P15" i="71"/>
  <c r="O15" i="71"/>
  <c r="N15" i="71"/>
  <c r="M15" i="71"/>
  <c r="L15" i="71"/>
  <c r="K15" i="71"/>
  <c r="J15" i="71"/>
  <c r="I15" i="71"/>
  <c r="H15" i="71"/>
  <c r="G15" i="71"/>
  <c r="F15" i="71"/>
  <c r="V14" i="71"/>
  <c r="U14" i="71"/>
  <c r="T14" i="71"/>
  <c r="S14" i="71"/>
  <c r="R14" i="71"/>
  <c r="Q14" i="71"/>
  <c r="P14" i="71"/>
  <c r="O14" i="71"/>
  <c r="N14" i="71"/>
  <c r="M14" i="71"/>
  <c r="L14" i="71"/>
  <c r="K14" i="71"/>
  <c r="J14" i="71"/>
  <c r="I14" i="71"/>
  <c r="H14" i="71"/>
  <c r="G14" i="71"/>
  <c r="F14" i="71"/>
  <c r="V13" i="71"/>
  <c r="U13" i="71"/>
  <c r="T13" i="71"/>
  <c r="S13" i="71"/>
  <c r="R13" i="71"/>
  <c r="Q13" i="71"/>
  <c r="P13" i="71"/>
  <c r="O13" i="71"/>
  <c r="N13" i="71"/>
  <c r="M13" i="71"/>
  <c r="L13" i="71"/>
  <c r="K13" i="71"/>
  <c r="J13" i="71"/>
  <c r="I13" i="71"/>
  <c r="H13" i="71"/>
  <c r="G13" i="71"/>
  <c r="F13" i="71"/>
  <c r="V12" i="71"/>
  <c r="U12" i="71"/>
  <c r="T12" i="71"/>
  <c r="S12" i="71"/>
  <c r="R12" i="71"/>
  <c r="Q12" i="71"/>
  <c r="P12" i="71"/>
  <c r="O12" i="71"/>
  <c r="N12" i="71"/>
  <c r="M12" i="71"/>
  <c r="L12" i="71"/>
  <c r="K12" i="71"/>
  <c r="J12" i="71"/>
  <c r="I12" i="71"/>
  <c r="H12" i="71"/>
  <c r="G12" i="71"/>
  <c r="F12" i="71"/>
  <c r="U11" i="71"/>
  <c r="U7" i="71"/>
  <c r="U10" i="71" s="1"/>
  <c r="T11" i="71"/>
  <c r="T7" i="71"/>
  <c r="T10" i="71" s="1"/>
  <c r="S11" i="71"/>
  <c r="S7" i="71"/>
  <c r="S9" i="71" s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4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2" i="1"/>
  <c r="AA42" i="1"/>
  <c r="AA58" i="1"/>
  <c r="AA50" i="1"/>
  <c r="AA57" i="1"/>
  <c r="AA56" i="1"/>
  <c r="AA55" i="1"/>
  <c r="AA45" i="1"/>
  <c r="AA54" i="1"/>
  <c r="AA22" i="1"/>
  <c r="AA53" i="1"/>
  <c r="AA51" i="1"/>
  <c r="AA44" i="1"/>
  <c r="AA49" i="1"/>
  <c r="AA43" i="1"/>
  <c r="AA37" i="1"/>
  <c r="AA40" i="1"/>
  <c r="AA39" i="1"/>
  <c r="AA48" i="1"/>
  <c r="AA47" i="1"/>
  <c r="AA38" i="1"/>
  <c r="AA31" i="1"/>
  <c r="AA36" i="1"/>
  <c r="AA34" i="1"/>
  <c r="AA41" i="1"/>
  <c r="AA33" i="1"/>
  <c r="AA30" i="1"/>
  <c r="AA25" i="1"/>
  <c r="AA32" i="1"/>
  <c r="AA35" i="1"/>
  <c r="AA27" i="1"/>
  <c r="AA21" i="1"/>
  <c r="AA26" i="1"/>
  <c r="AA28" i="1"/>
  <c r="AA24" i="1"/>
  <c r="AA29" i="1"/>
  <c r="AA23" i="1"/>
  <c r="AA20" i="1"/>
  <c r="AA17" i="1"/>
  <c r="AA19" i="1"/>
  <c r="AA18" i="1"/>
  <c r="AA13" i="1"/>
  <c r="AA14" i="1"/>
  <c r="AA15" i="1"/>
  <c r="AA10" i="1"/>
  <c r="AA16" i="1"/>
  <c r="AA12" i="1"/>
  <c r="AA11" i="1"/>
  <c r="AA9" i="1"/>
  <c r="AA8" i="1"/>
  <c r="AA7" i="1"/>
  <c r="AA6" i="1"/>
  <c r="T16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4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2" i="1"/>
  <c r="Z42" i="1"/>
  <c r="Z58" i="1"/>
  <c r="Z50" i="1"/>
  <c r="Z57" i="1"/>
  <c r="Z56" i="1"/>
  <c r="Z55" i="1"/>
  <c r="Z45" i="1"/>
  <c r="Z54" i="1"/>
  <c r="Z22" i="1"/>
  <c r="Z53" i="1"/>
  <c r="Z51" i="1"/>
  <c r="Z44" i="1"/>
  <c r="Z49" i="1"/>
  <c r="Z43" i="1"/>
  <c r="Z37" i="1"/>
  <c r="Z40" i="1"/>
  <c r="Z39" i="1"/>
  <c r="Z48" i="1"/>
  <c r="Z47" i="1"/>
  <c r="Z38" i="1"/>
  <c r="Z31" i="1"/>
  <c r="Z36" i="1"/>
  <c r="Z34" i="1"/>
  <c r="Z41" i="1"/>
  <c r="Z33" i="1"/>
  <c r="Z30" i="1"/>
  <c r="Z25" i="1"/>
  <c r="Z32" i="1"/>
  <c r="Z35" i="1"/>
  <c r="Z27" i="1"/>
  <c r="Z21" i="1"/>
  <c r="Z26" i="1"/>
  <c r="Z28" i="1"/>
  <c r="Z24" i="1"/>
  <c r="Z29" i="1"/>
  <c r="Z23" i="1"/>
  <c r="Z20" i="1"/>
  <c r="Z17" i="1"/>
  <c r="Z19" i="1"/>
  <c r="Z18" i="1"/>
  <c r="Z13" i="1"/>
  <c r="Z14" i="1"/>
  <c r="Z15" i="1"/>
  <c r="Z10" i="1"/>
  <c r="Z16" i="1"/>
  <c r="Z12" i="1"/>
  <c r="Z11" i="1"/>
  <c r="Z9" i="1"/>
  <c r="Z8" i="1"/>
  <c r="Z7" i="1"/>
  <c r="Z6" i="1"/>
  <c r="V11" i="71"/>
  <c r="V7" i="71"/>
  <c r="R7" i="71"/>
  <c r="R9" i="71" s="1"/>
  <c r="R11" i="71"/>
  <c r="AC46" i="1"/>
  <c r="AB46" i="1"/>
  <c r="Y46" i="1"/>
  <c r="X46" i="1"/>
  <c r="W46" i="1"/>
  <c r="V46" i="1"/>
  <c r="U46" i="1"/>
  <c r="T46" i="1"/>
  <c r="S46" i="1"/>
  <c r="R46" i="1"/>
  <c r="Q46" i="1"/>
  <c r="P46" i="1"/>
  <c r="O46" i="1"/>
  <c r="N46" i="1"/>
  <c r="AC52" i="1"/>
  <c r="AB52" i="1"/>
  <c r="Y52" i="1"/>
  <c r="X52" i="1"/>
  <c r="W52" i="1"/>
  <c r="V52" i="1"/>
  <c r="U52" i="1"/>
  <c r="T52" i="1"/>
  <c r="S52" i="1"/>
  <c r="R52" i="1"/>
  <c r="Q52" i="1"/>
  <c r="P52" i="1"/>
  <c r="O52" i="1"/>
  <c r="N52" i="1"/>
  <c r="AC42" i="1"/>
  <c r="AB42" i="1"/>
  <c r="Y42" i="1"/>
  <c r="X42" i="1"/>
  <c r="W42" i="1"/>
  <c r="V42" i="1"/>
  <c r="U42" i="1"/>
  <c r="T42" i="1"/>
  <c r="S42" i="1"/>
  <c r="R42" i="1"/>
  <c r="Q42" i="1"/>
  <c r="P42" i="1"/>
  <c r="O42" i="1"/>
  <c r="N42" i="1"/>
  <c r="AC58" i="1"/>
  <c r="AB58" i="1"/>
  <c r="Y58" i="1"/>
  <c r="X58" i="1"/>
  <c r="W58" i="1"/>
  <c r="V58" i="1"/>
  <c r="U58" i="1"/>
  <c r="T58" i="1"/>
  <c r="S58" i="1"/>
  <c r="R58" i="1"/>
  <c r="Q58" i="1"/>
  <c r="P58" i="1"/>
  <c r="O58" i="1"/>
  <c r="N58" i="1"/>
  <c r="AC50" i="1"/>
  <c r="AB50" i="1"/>
  <c r="Y50" i="1"/>
  <c r="X50" i="1"/>
  <c r="W50" i="1"/>
  <c r="V50" i="1"/>
  <c r="U50" i="1"/>
  <c r="T50" i="1"/>
  <c r="S50" i="1"/>
  <c r="R50" i="1"/>
  <c r="Q50" i="1"/>
  <c r="P50" i="1"/>
  <c r="O50" i="1"/>
  <c r="N50" i="1"/>
  <c r="AC57" i="1"/>
  <c r="AB57" i="1"/>
  <c r="Y57" i="1"/>
  <c r="X57" i="1"/>
  <c r="W57" i="1"/>
  <c r="V57" i="1"/>
  <c r="U57" i="1"/>
  <c r="T57" i="1"/>
  <c r="S57" i="1"/>
  <c r="R57" i="1"/>
  <c r="Q57" i="1"/>
  <c r="P57" i="1"/>
  <c r="O57" i="1"/>
  <c r="N57" i="1"/>
  <c r="AC55" i="1"/>
  <c r="AB55" i="1"/>
  <c r="Y55" i="1"/>
  <c r="X55" i="1"/>
  <c r="W55" i="1"/>
  <c r="V55" i="1"/>
  <c r="U55" i="1"/>
  <c r="T55" i="1"/>
  <c r="S55" i="1"/>
  <c r="R55" i="1"/>
  <c r="Q55" i="1"/>
  <c r="P55" i="1"/>
  <c r="O55" i="1"/>
  <c r="N55" i="1"/>
  <c r="AC22" i="1"/>
  <c r="AB22" i="1"/>
  <c r="Y22" i="1"/>
  <c r="X22" i="1"/>
  <c r="W22" i="1"/>
  <c r="V22" i="1"/>
  <c r="U22" i="1"/>
  <c r="T22" i="1"/>
  <c r="S22" i="1"/>
  <c r="R22" i="1"/>
  <c r="Q22" i="1"/>
  <c r="P22" i="1"/>
  <c r="O22" i="1"/>
  <c r="N22" i="1"/>
  <c r="AC86" i="1"/>
  <c r="AB86" i="1"/>
  <c r="Y86" i="1"/>
  <c r="X86" i="1"/>
  <c r="W86" i="1"/>
  <c r="V86" i="1"/>
  <c r="U86" i="1"/>
  <c r="T86" i="1"/>
  <c r="S86" i="1"/>
  <c r="R86" i="1"/>
  <c r="Q86" i="1"/>
  <c r="P86" i="1"/>
  <c r="O86" i="1"/>
  <c r="N86" i="1"/>
  <c r="AC56" i="1"/>
  <c r="AB56" i="1"/>
  <c r="Y56" i="1"/>
  <c r="X56" i="1"/>
  <c r="W56" i="1"/>
  <c r="V56" i="1"/>
  <c r="U56" i="1"/>
  <c r="T56" i="1"/>
  <c r="S56" i="1"/>
  <c r="R56" i="1"/>
  <c r="Q56" i="1"/>
  <c r="P56" i="1"/>
  <c r="O56" i="1"/>
  <c r="N56" i="1"/>
  <c r="AC118" i="1"/>
  <c r="AB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AC117" i="1"/>
  <c r="AB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AC116" i="1"/>
  <c r="AB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AC115" i="1"/>
  <c r="AB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AC114" i="1"/>
  <c r="AB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AC113" i="1"/>
  <c r="AB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AC112" i="1"/>
  <c r="AB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AC111" i="1"/>
  <c r="AB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AC110" i="1"/>
  <c r="AB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AC109" i="1"/>
  <c r="AB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AC108" i="1"/>
  <c r="AB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AC107" i="1"/>
  <c r="AB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AC106" i="1"/>
  <c r="AB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AC105" i="1"/>
  <c r="AB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AC104" i="1"/>
  <c r="AB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AC103" i="1"/>
  <c r="AB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AC102" i="1"/>
  <c r="AB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AC101" i="1"/>
  <c r="AB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AC100" i="1"/>
  <c r="AB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AC99" i="1"/>
  <c r="AB99" i="1"/>
  <c r="Y99" i="1"/>
  <c r="X99" i="1"/>
  <c r="W99" i="1"/>
  <c r="V99" i="1"/>
  <c r="U99" i="1"/>
  <c r="T99" i="1"/>
  <c r="S99" i="1"/>
  <c r="R99" i="1"/>
  <c r="Q99" i="1"/>
  <c r="P99" i="1"/>
  <c r="O99" i="1"/>
  <c r="N99" i="1"/>
  <c r="AC98" i="1"/>
  <c r="AB98" i="1"/>
  <c r="Y98" i="1"/>
  <c r="X98" i="1"/>
  <c r="W98" i="1"/>
  <c r="V98" i="1"/>
  <c r="U98" i="1"/>
  <c r="T98" i="1"/>
  <c r="S98" i="1"/>
  <c r="R98" i="1"/>
  <c r="Q98" i="1"/>
  <c r="P98" i="1"/>
  <c r="O98" i="1"/>
  <c r="N98" i="1"/>
  <c r="AC97" i="1"/>
  <c r="AB97" i="1"/>
  <c r="Y97" i="1"/>
  <c r="X97" i="1"/>
  <c r="W97" i="1"/>
  <c r="V97" i="1"/>
  <c r="U97" i="1"/>
  <c r="T97" i="1"/>
  <c r="S97" i="1"/>
  <c r="R97" i="1"/>
  <c r="Q97" i="1"/>
  <c r="P97" i="1"/>
  <c r="O97" i="1"/>
  <c r="N97" i="1"/>
  <c r="AC96" i="1"/>
  <c r="AB96" i="1"/>
  <c r="Y96" i="1"/>
  <c r="X96" i="1"/>
  <c r="W96" i="1"/>
  <c r="V96" i="1"/>
  <c r="U96" i="1"/>
  <c r="T96" i="1"/>
  <c r="S96" i="1"/>
  <c r="R96" i="1"/>
  <c r="Q96" i="1"/>
  <c r="P96" i="1"/>
  <c r="O96" i="1"/>
  <c r="N96" i="1"/>
  <c r="AC95" i="1"/>
  <c r="AB95" i="1"/>
  <c r="Y95" i="1"/>
  <c r="X95" i="1"/>
  <c r="W95" i="1"/>
  <c r="V95" i="1"/>
  <c r="U95" i="1"/>
  <c r="T95" i="1"/>
  <c r="S95" i="1"/>
  <c r="R95" i="1"/>
  <c r="Q95" i="1"/>
  <c r="P95" i="1"/>
  <c r="O95" i="1"/>
  <c r="N95" i="1"/>
  <c r="AC94" i="1"/>
  <c r="AB94" i="1"/>
  <c r="Y94" i="1"/>
  <c r="X94" i="1"/>
  <c r="W94" i="1"/>
  <c r="V94" i="1"/>
  <c r="U94" i="1"/>
  <c r="T94" i="1"/>
  <c r="S94" i="1"/>
  <c r="R94" i="1"/>
  <c r="Q94" i="1"/>
  <c r="P94" i="1"/>
  <c r="O94" i="1"/>
  <c r="N94" i="1"/>
  <c r="AC93" i="1"/>
  <c r="AB93" i="1"/>
  <c r="Y93" i="1"/>
  <c r="X93" i="1"/>
  <c r="W93" i="1"/>
  <c r="V93" i="1"/>
  <c r="U93" i="1"/>
  <c r="T93" i="1"/>
  <c r="S93" i="1"/>
  <c r="R93" i="1"/>
  <c r="Q93" i="1"/>
  <c r="P93" i="1"/>
  <c r="O93" i="1"/>
  <c r="N93" i="1"/>
  <c r="AC92" i="1"/>
  <c r="AB92" i="1"/>
  <c r="Y92" i="1"/>
  <c r="X92" i="1"/>
  <c r="W92" i="1"/>
  <c r="V92" i="1"/>
  <c r="U92" i="1"/>
  <c r="T92" i="1"/>
  <c r="S92" i="1"/>
  <c r="R92" i="1"/>
  <c r="Q92" i="1"/>
  <c r="P92" i="1"/>
  <c r="O92" i="1"/>
  <c r="N92" i="1"/>
  <c r="AC91" i="1"/>
  <c r="AB91" i="1"/>
  <c r="Y91" i="1"/>
  <c r="X91" i="1"/>
  <c r="W91" i="1"/>
  <c r="V91" i="1"/>
  <c r="U91" i="1"/>
  <c r="T91" i="1"/>
  <c r="S91" i="1"/>
  <c r="R91" i="1"/>
  <c r="Q91" i="1"/>
  <c r="P91" i="1"/>
  <c r="O91" i="1"/>
  <c r="N91" i="1"/>
  <c r="AC90" i="1"/>
  <c r="AB90" i="1"/>
  <c r="Y90" i="1"/>
  <c r="X90" i="1"/>
  <c r="W90" i="1"/>
  <c r="V90" i="1"/>
  <c r="U90" i="1"/>
  <c r="T90" i="1"/>
  <c r="S90" i="1"/>
  <c r="R90" i="1"/>
  <c r="Q90" i="1"/>
  <c r="P90" i="1"/>
  <c r="O90" i="1"/>
  <c r="N90" i="1"/>
  <c r="AC89" i="1"/>
  <c r="AB89" i="1"/>
  <c r="Y89" i="1"/>
  <c r="X89" i="1"/>
  <c r="W89" i="1"/>
  <c r="V89" i="1"/>
  <c r="U89" i="1"/>
  <c r="T89" i="1"/>
  <c r="S89" i="1"/>
  <c r="R89" i="1"/>
  <c r="Q89" i="1"/>
  <c r="P89" i="1"/>
  <c r="O89" i="1"/>
  <c r="N89" i="1"/>
  <c r="AC88" i="1"/>
  <c r="AB88" i="1"/>
  <c r="Y88" i="1"/>
  <c r="X88" i="1"/>
  <c r="W88" i="1"/>
  <c r="V88" i="1"/>
  <c r="U88" i="1"/>
  <c r="T88" i="1"/>
  <c r="S88" i="1"/>
  <c r="R88" i="1"/>
  <c r="Q88" i="1"/>
  <c r="P88" i="1"/>
  <c r="O88" i="1"/>
  <c r="N88" i="1"/>
  <c r="AC87" i="1"/>
  <c r="AB87" i="1"/>
  <c r="Y87" i="1"/>
  <c r="X87" i="1"/>
  <c r="W87" i="1"/>
  <c r="V87" i="1"/>
  <c r="U87" i="1"/>
  <c r="T87" i="1"/>
  <c r="S87" i="1"/>
  <c r="R87" i="1"/>
  <c r="Q87" i="1"/>
  <c r="P87" i="1"/>
  <c r="O87" i="1"/>
  <c r="N87" i="1"/>
  <c r="AC85" i="1"/>
  <c r="AB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AC84" i="1"/>
  <c r="AB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AC83" i="1"/>
  <c r="AB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AC82" i="1"/>
  <c r="AB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AC81" i="1"/>
  <c r="AB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AC80" i="1"/>
  <c r="AB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AC79" i="1"/>
  <c r="AB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AC78" i="1"/>
  <c r="AB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AC77" i="1"/>
  <c r="AB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AC76" i="1"/>
  <c r="AB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AC75" i="1"/>
  <c r="AB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AC74" i="1"/>
  <c r="AB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AC73" i="1"/>
  <c r="AB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AC72" i="1"/>
  <c r="AB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AC71" i="1"/>
  <c r="AB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AC70" i="1"/>
  <c r="AB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AC69" i="1"/>
  <c r="AB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AC68" i="1"/>
  <c r="AB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AC53" i="1"/>
  <c r="AB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AC45" i="1"/>
  <c r="AB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AC67" i="1"/>
  <c r="AB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AC66" i="1"/>
  <c r="AB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AC65" i="1"/>
  <c r="AB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AC64" i="1"/>
  <c r="AB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AC63" i="1"/>
  <c r="AB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AC62" i="1"/>
  <c r="AB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AC61" i="1"/>
  <c r="AB61" i="1"/>
  <c r="Y61" i="1"/>
  <c r="X61" i="1"/>
  <c r="W61" i="1"/>
  <c r="V61" i="1"/>
  <c r="U61" i="1"/>
  <c r="T61" i="1"/>
  <c r="S61" i="1"/>
  <c r="R61" i="1"/>
  <c r="Q61" i="1"/>
  <c r="P61" i="1"/>
  <c r="O61" i="1"/>
  <c r="N61" i="1"/>
  <c r="L61" i="1"/>
  <c r="AC60" i="1"/>
  <c r="AB60" i="1"/>
  <c r="Y60" i="1"/>
  <c r="X60" i="1"/>
  <c r="W60" i="1"/>
  <c r="V60" i="1"/>
  <c r="U60" i="1"/>
  <c r="T60" i="1"/>
  <c r="S60" i="1"/>
  <c r="R60" i="1"/>
  <c r="Q60" i="1"/>
  <c r="P60" i="1"/>
  <c r="O60" i="1"/>
  <c r="N60" i="1"/>
  <c r="AC59" i="1"/>
  <c r="AB59" i="1"/>
  <c r="Y59" i="1"/>
  <c r="X59" i="1"/>
  <c r="W59" i="1"/>
  <c r="V59" i="1"/>
  <c r="U59" i="1"/>
  <c r="T59" i="1"/>
  <c r="S59" i="1"/>
  <c r="R59" i="1"/>
  <c r="Q59" i="1"/>
  <c r="P59" i="1"/>
  <c r="O59" i="1"/>
  <c r="N59" i="1"/>
  <c r="AC43" i="1"/>
  <c r="AB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AC44" i="1"/>
  <c r="AB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AC54" i="1"/>
  <c r="AB54" i="1"/>
  <c r="Y54" i="1"/>
  <c r="X54" i="1"/>
  <c r="W54" i="1"/>
  <c r="V54" i="1"/>
  <c r="U54" i="1"/>
  <c r="T54" i="1"/>
  <c r="S54" i="1"/>
  <c r="R54" i="1"/>
  <c r="Q54" i="1"/>
  <c r="P54" i="1"/>
  <c r="O54" i="1"/>
  <c r="N54" i="1"/>
  <c r="AC49" i="1"/>
  <c r="AB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AC40" i="1"/>
  <c r="AB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AC39" i="1"/>
  <c r="AB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AC37" i="1"/>
  <c r="AB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AC30" i="1"/>
  <c r="AB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AC34" i="1"/>
  <c r="AB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AC51" i="1"/>
  <c r="AB51" i="1"/>
  <c r="Y51" i="1"/>
  <c r="X51" i="1"/>
  <c r="W51" i="1"/>
  <c r="V51" i="1"/>
  <c r="U51" i="1"/>
  <c r="T51" i="1"/>
  <c r="S51" i="1"/>
  <c r="R51" i="1"/>
  <c r="Q51" i="1"/>
  <c r="P51" i="1"/>
  <c r="O51" i="1"/>
  <c r="N51" i="1"/>
  <c r="AC38" i="1"/>
  <c r="AB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AC31" i="1"/>
  <c r="AB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AC41" i="1"/>
  <c r="AB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AC32" i="1"/>
  <c r="AB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AC33" i="1"/>
  <c r="AB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AC36" i="1"/>
  <c r="AB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AC35" i="1"/>
  <c r="AB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AC48" i="1"/>
  <c r="AB48" i="1"/>
  <c r="Y48" i="1"/>
  <c r="X48" i="1"/>
  <c r="W48" i="1"/>
  <c r="V48" i="1"/>
  <c r="U48" i="1"/>
  <c r="T48" i="1"/>
  <c r="S48" i="1"/>
  <c r="R48" i="1"/>
  <c r="Q48" i="1"/>
  <c r="P48" i="1"/>
  <c r="O48" i="1"/>
  <c r="N48" i="1"/>
  <c r="AC47" i="1"/>
  <c r="AB47" i="1"/>
  <c r="Y47" i="1"/>
  <c r="X47" i="1"/>
  <c r="W47" i="1"/>
  <c r="V47" i="1"/>
  <c r="U47" i="1"/>
  <c r="T47" i="1"/>
  <c r="S47" i="1"/>
  <c r="R47" i="1"/>
  <c r="Q47" i="1"/>
  <c r="P47" i="1"/>
  <c r="O47" i="1"/>
  <c r="N47" i="1"/>
  <c r="AC21" i="1"/>
  <c r="AB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AC29" i="1"/>
  <c r="AB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AC27" i="1"/>
  <c r="AB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AC28" i="1"/>
  <c r="AB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AC26" i="1"/>
  <c r="AB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AC17" i="1"/>
  <c r="AB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AC25" i="1"/>
  <c r="AB25" i="1"/>
  <c r="Y25" i="1"/>
  <c r="X25" i="1"/>
  <c r="W25" i="1"/>
  <c r="V25" i="1"/>
  <c r="U25" i="1"/>
  <c r="T25" i="1"/>
  <c r="S25" i="1"/>
  <c r="R25" i="1"/>
  <c r="Q25" i="1"/>
  <c r="P25" i="1"/>
  <c r="O25" i="1"/>
  <c r="N25" i="1"/>
  <c r="AC23" i="1"/>
  <c r="AB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AC24" i="1"/>
  <c r="AB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AC20" i="1"/>
  <c r="AB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AC19" i="1"/>
  <c r="AB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AC18" i="1"/>
  <c r="AB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AC13" i="1"/>
  <c r="AB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AC14" i="1"/>
  <c r="AB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AC15" i="1"/>
  <c r="AB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AC10" i="1"/>
  <c r="AB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AC16" i="1"/>
  <c r="AB16" i="1"/>
  <c r="Y16" i="1"/>
  <c r="X16" i="1"/>
  <c r="W16" i="1"/>
  <c r="V16" i="1"/>
  <c r="U16" i="1"/>
  <c r="S16" i="1"/>
  <c r="R16" i="1"/>
  <c r="Q16" i="1"/>
  <c r="P16" i="1"/>
  <c r="O16" i="1"/>
  <c r="N16" i="1"/>
  <c r="M16" i="1"/>
  <c r="L16" i="1"/>
  <c r="AC12" i="1"/>
  <c r="AB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AC11" i="1"/>
  <c r="AB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AC9" i="1"/>
  <c r="AB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AC8" i="1"/>
  <c r="AB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AC7" i="1"/>
  <c r="AB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AC6" i="1"/>
  <c r="AB6" i="1"/>
  <c r="V9" i="71"/>
  <c r="Q11" i="71"/>
  <c r="Q7" i="71"/>
  <c r="P7" i="71"/>
  <c r="P8" i="71" s="1"/>
  <c r="O7" i="71"/>
  <c r="O8" i="71" s="1"/>
  <c r="P11" i="71"/>
  <c r="O11" i="71"/>
  <c r="L11" i="71"/>
  <c r="L7" i="71"/>
  <c r="L10" i="71" s="1"/>
  <c r="Y6" i="1"/>
  <c r="X6" i="1"/>
  <c r="W6" i="1"/>
  <c r="S6" i="1"/>
  <c r="R6" i="1"/>
  <c r="H8" i="1" l="1"/>
  <c r="G11" i="1"/>
  <c r="T8" i="71"/>
  <c r="U9" i="71"/>
  <c r="U8" i="71"/>
  <c r="L9" i="71"/>
  <c r="G119" i="1"/>
  <c r="H119" i="1"/>
  <c r="I119" i="1"/>
  <c r="G65" i="1"/>
  <c r="I83" i="1"/>
  <c r="I70" i="1"/>
  <c r="H106" i="1"/>
  <c r="I44" i="1"/>
  <c r="G63" i="1"/>
  <c r="H75" i="1"/>
  <c r="H98" i="1"/>
  <c r="H114" i="1"/>
  <c r="T9" i="71"/>
  <c r="P10" i="71"/>
  <c r="P9" i="71"/>
  <c r="I30" i="1"/>
  <c r="H55" i="1"/>
  <c r="I55" i="1"/>
  <c r="I12" i="1"/>
  <c r="G69" i="1"/>
  <c r="I91" i="1"/>
  <c r="I95" i="1"/>
  <c r="G14" i="1"/>
  <c r="I40" i="1"/>
  <c r="I45" i="1"/>
  <c r="I106" i="1"/>
  <c r="I114" i="1"/>
  <c r="G20" i="1"/>
  <c r="H83" i="1"/>
  <c r="V10" i="71"/>
  <c r="R8" i="71"/>
  <c r="R10" i="71"/>
  <c r="O10" i="71"/>
  <c r="O9" i="71"/>
  <c r="S8" i="71"/>
  <c r="S10" i="71"/>
  <c r="I7" i="1"/>
  <c r="I66" i="1"/>
  <c r="G67" i="1"/>
  <c r="I74" i="1"/>
  <c r="H93" i="1"/>
  <c r="I97" i="1"/>
  <c r="G98" i="1"/>
  <c r="G102" i="1"/>
  <c r="G105" i="1"/>
  <c r="G108" i="1"/>
  <c r="G114" i="1"/>
  <c r="G118" i="1"/>
  <c r="G22" i="1"/>
  <c r="G50" i="1"/>
  <c r="G25" i="1"/>
  <c r="I48" i="1"/>
  <c r="H33" i="1"/>
  <c r="H38" i="1"/>
  <c r="G40" i="1"/>
  <c r="G54" i="1"/>
  <c r="I75" i="1"/>
  <c r="I76" i="1"/>
  <c r="G78" i="1"/>
  <c r="G88" i="1"/>
  <c r="H96" i="1"/>
  <c r="H101" i="1"/>
  <c r="I105" i="1"/>
  <c r="I107" i="1"/>
  <c r="H107" i="1"/>
  <c r="I111" i="1"/>
  <c r="H117" i="1"/>
  <c r="I22" i="1"/>
  <c r="I57" i="1"/>
  <c r="H57" i="1"/>
  <c r="H47" i="1"/>
  <c r="I35" i="1"/>
  <c r="I60" i="1"/>
  <c r="I62" i="1"/>
  <c r="G53" i="1"/>
  <c r="I68" i="1"/>
  <c r="H87" i="1"/>
  <c r="H95" i="1"/>
  <c r="G100" i="1"/>
  <c r="G106" i="1"/>
  <c r="G110" i="1"/>
  <c r="G113" i="1"/>
  <c r="G116" i="1"/>
  <c r="G55" i="1"/>
  <c r="G42" i="1"/>
  <c r="I51" i="1"/>
  <c r="I39" i="1"/>
  <c r="G44" i="1"/>
  <c r="H59" i="1"/>
  <c r="I64" i="1"/>
  <c r="I84" i="1"/>
  <c r="I99" i="1"/>
  <c r="H99" i="1"/>
  <c r="I103" i="1"/>
  <c r="H109" i="1"/>
  <c r="I113" i="1"/>
  <c r="I115" i="1"/>
  <c r="H115" i="1"/>
  <c r="I56" i="1"/>
  <c r="H58" i="1"/>
  <c r="I98" i="1"/>
  <c r="G26" i="1"/>
  <c r="G21" i="1"/>
  <c r="H35" i="1"/>
  <c r="I33" i="1"/>
  <c r="H41" i="1"/>
  <c r="I38" i="1"/>
  <c r="H40" i="1"/>
  <c r="G45" i="1"/>
  <c r="G83" i="1"/>
  <c r="I9" i="1"/>
  <c r="I10" i="1"/>
  <c r="G18" i="1"/>
  <c r="G23" i="1"/>
  <c r="G17" i="1"/>
  <c r="G47" i="1"/>
  <c r="H54" i="1"/>
  <c r="H45" i="1"/>
  <c r="G68" i="1"/>
  <c r="G75" i="1"/>
  <c r="G35" i="1"/>
  <c r="G41" i="1"/>
  <c r="I49" i="1"/>
  <c r="G60" i="1"/>
  <c r="H68" i="1"/>
  <c r="G76" i="1"/>
  <c r="G77" i="1"/>
  <c r="I82" i="1"/>
  <c r="H100" i="1"/>
  <c r="G24" i="1"/>
  <c r="H28" i="1"/>
  <c r="G29" i="1"/>
  <c r="I32" i="1"/>
  <c r="H34" i="1"/>
  <c r="G61" i="1"/>
  <c r="H64" i="1"/>
  <c r="G70" i="1"/>
  <c r="G71" i="1"/>
  <c r="H78" i="1"/>
  <c r="G87" i="1"/>
  <c r="G96" i="1"/>
  <c r="I100" i="1"/>
  <c r="H108" i="1"/>
  <c r="H116" i="1"/>
  <c r="H50" i="1"/>
  <c r="I58" i="1"/>
  <c r="G27" i="1"/>
  <c r="H70" i="1"/>
  <c r="G74" i="1"/>
  <c r="G79" i="1"/>
  <c r="G84" i="1"/>
  <c r="G85" i="1"/>
  <c r="I93" i="1"/>
  <c r="I101" i="1"/>
  <c r="I109" i="1"/>
  <c r="I117" i="1"/>
  <c r="G28" i="1"/>
  <c r="H29" i="1"/>
  <c r="I36" i="1"/>
  <c r="G36" i="1"/>
  <c r="I31" i="1"/>
  <c r="G31" i="1"/>
  <c r="G34" i="1"/>
  <c r="I37" i="1"/>
  <c r="H62" i="1"/>
  <c r="H66" i="1"/>
  <c r="G97" i="1"/>
  <c r="I8" i="1"/>
  <c r="I16" i="1"/>
  <c r="H16" i="1"/>
  <c r="I15" i="1"/>
  <c r="H15" i="1"/>
  <c r="I13" i="1"/>
  <c r="H13" i="1"/>
  <c r="I19" i="1"/>
  <c r="H19" i="1"/>
  <c r="H7" i="1"/>
  <c r="H9" i="1"/>
  <c r="H12" i="1"/>
  <c r="H10" i="1"/>
  <c r="H14" i="1"/>
  <c r="H18" i="1"/>
  <c r="H20" i="1"/>
  <c r="H23" i="1"/>
  <c r="H17" i="1"/>
  <c r="G8" i="1"/>
  <c r="G16" i="1"/>
  <c r="G15" i="1"/>
  <c r="G13" i="1"/>
  <c r="G19" i="1"/>
  <c r="I24" i="1"/>
  <c r="H24" i="1"/>
  <c r="I25" i="1"/>
  <c r="H25" i="1"/>
  <c r="I26" i="1"/>
  <c r="H26" i="1"/>
  <c r="I27" i="1"/>
  <c r="H27" i="1"/>
  <c r="I11" i="1"/>
  <c r="H11" i="1"/>
  <c r="I14" i="1"/>
  <c r="I18" i="1"/>
  <c r="I20" i="1"/>
  <c r="I23" i="1"/>
  <c r="I17" i="1"/>
  <c r="I28" i="1"/>
  <c r="I29" i="1"/>
  <c r="I47" i="1"/>
  <c r="G48" i="1"/>
  <c r="G32" i="1"/>
  <c r="I41" i="1"/>
  <c r="G30" i="1"/>
  <c r="G104" i="1"/>
  <c r="H104" i="1"/>
  <c r="G112" i="1"/>
  <c r="H112" i="1"/>
  <c r="G86" i="1"/>
  <c r="H86" i="1"/>
  <c r="G46" i="1"/>
  <c r="H46" i="1"/>
  <c r="H21" i="1"/>
  <c r="H48" i="1"/>
  <c r="H36" i="1"/>
  <c r="H32" i="1"/>
  <c r="H31" i="1"/>
  <c r="H51" i="1"/>
  <c r="H30" i="1"/>
  <c r="G37" i="1"/>
  <c r="H39" i="1"/>
  <c r="I54" i="1"/>
  <c r="H44" i="1"/>
  <c r="G59" i="1"/>
  <c r="H60" i="1"/>
  <c r="H72" i="1"/>
  <c r="I72" i="1"/>
  <c r="G72" i="1"/>
  <c r="H80" i="1"/>
  <c r="I80" i="1"/>
  <c r="G80" i="1"/>
  <c r="H89" i="1"/>
  <c r="I89" i="1"/>
  <c r="G89" i="1"/>
  <c r="I92" i="1"/>
  <c r="H92" i="1"/>
  <c r="G92" i="1"/>
  <c r="I52" i="1"/>
  <c r="G52" i="1"/>
  <c r="G51" i="1"/>
  <c r="I34" i="1"/>
  <c r="H43" i="1"/>
  <c r="G7" i="1"/>
  <c r="G12" i="1"/>
  <c r="G10" i="1"/>
  <c r="I21" i="1"/>
  <c r="G33" i="1"/>
  <c r="G38" i="1"/>
  <c r="H37" i="1"/>
  <c r="G39" i="1"/>
  <c r="H49" i="1"/>
  <c r="G43" i="1"/>
  <c r="I59" i="1"/>
  <c r="G62" i="1"/>
  <c r="G64" i="1"/>
  <c r="G66" i="1"/>
  <c r="I73" i="1"/>
  <c r="H73" i="1"/>
  <c r="G73" i="1"/>
  <c r="H77" i="1"/>
  <c r="I81" i="1"/>
  <c r="H81" i="1"/>
  <c r="G81" i="1"/>
  <c r="G82" i="1"/>
  <c r="H85" i="1"/>
  <c r="I90" i="1"/>
  <c r="H90" i="1"/>
  <c r="G90" i="1"/>
  <c r="G91" i="1"/>
  <c r="G9" i="1"/>
  <c r="G49" i="1"/>
  <c r="I43" i="1"/>
  <c r="I61" i="1"/>
  <c r="H61" i="1"/>
  <c r="I63" i="1"/>
  <c r="H63" i="1"/>
  <c r="I65" i="1"/>
  <c r="H65" i="1"/>
  <c r="I67" i="1"/>
  <c r="H67" i="1"/>
  <c r="I53" i="1"/>
  <c r="H53" i="1"/>
  <c r="I69" i="1"/>
  <c r="H69" i="1"/>
  <c r="I71" i="1"/>
  <c r="I77" i="1"/>
  <c r="I79" i="1"/>
  <c r="I85" i="1"/>
  <c r="I88" i="1"/>
  <c r="H94" i="1"/>
  <c r="H71" i="1"/>
  <c r="H74" i="1"/>
  <c r="I78" i="1"/>
  <c r="H79" i="1"/>
  <c r="H82" i="1"/>
  <c r="I87" i="1"/>
  <c r="H88" i="1"/>
  <c r="H91" i="1"/>
  <c r="G94" i="1"/>
  <c r="G95" i="1"/>
  <c r="G99" i="1"/>
  <c r="H102" i="1"/>
  <c r="H103" i="1"/>
  <c r="G107" i="1"/>
  <c r="I108" i="1"/>
  <c r="H110" i="1"/>
  <c r="H111" i="1"/>
  <c r="G115" i="1"/>
  <c r="I116" i="1"/>
  <c r="H118" i="1"/>
  <c r="H56" i="1"/>
  <c r="G57" i="1"/>
  <c r="I50" i="1"/>
  <c r="H42" i="1"/>
  <c r="H52" i="1"/>
  <c r="H76" i="1"/>
  <c r="H84" i="1"/>
  <c r="G93" i="1"/>
  <c r="I96" i="1"/>
  <c r="H97" i="1"/>
  <c r="G101" i="1"/>
  <c r="I102" i="1"/>
  <c r="H105" i="1"/>
  <c r="G109" i="1"/>
  <c r="I110" i="1"/>
  <c r="H113" i="1"/>
  <c r="G117" i="1"/>
  <c r="I118" i="1"/>
  <c r="H22" i="1"/>
  <c r="G58" i="1"/>
  <c r="I42" i="1"/>
  <c r="I94" i="1"/>
  <c r="G103" i="1"/>
  <c r="I104" i="1"/>
  <c r="G111" i="1"/>
  <c r="I112" i="1"/>
  <c r="G56" i="1"/>
  <c r="I86" i="1"/>
  <c r="I46" i="1"/>
  <c r="V8" i="71"/>
  <c r="L8" i="71"/>
  <c r="J95" i="1" l="1"/>
  <c r="J76" i="1"/>
  <c r="J14" i="1"/>
  <c r="J44" i="1"/>
  <c r="J10" i="1"/>
  <c r="J119" i="1"/>
  <c r="J55" i="1"/>
  <c r="J114" i="1"/>
  <c r="J58" i="1"/>
  <c r="J41" i="1"/>
  <c r="J113" i="1"/>
  <c r="J101" i="1"/>
  <c r="J62" i="1"/>
  <c r="J17" i="1"/>
  <c r="J45" i="1"/>
  <c r="J74" i="1"/>
  <c r="J54" i="1"/>
  <c r="J40" i="1"/>
  <c r="J116" i="1"/>
  <c r="J106" i="1"/>
  <c r="J105" i="1"/>
  <c r="J78" i="1"/>
  <c r="J68" i="1"/>
  <c r="J98" i="1"/>
  <c r="J75" i="1"/>
  <c r="J118" i="1"/>
  <c r="J117" i="1"/>
  <c r="J96" i="1"/>
  <c r="J115" i="1"/>
  <c r="J108" i="1"/>
  <c r="J64" i="1"/>
  <c r="J38" i="1"/>
  <c r="J47" i="1"/>
  <c r="J103" i="1"/>
  <c r="J22" i="1"/>
  <c r="J50" i="1"/>
  <c r="J51" i="1"/>
  <c r="J15" i="1"/>
  <c r="J97" i="1"/>
  <c r="J57" i="1"/>
  <c r="J33" i="1"/>
  <c r="J7" i="1"/>
  <c r="J36" i="1"/>
  <c r="J83" i="1"/>
  <c r="J93" i="1"/>
  <c r="J107" i="1"/>
  <c r="J99" i="1"/>
  <c r="J9" i="1"/>
  <c r="J34" i="1"/>
  <c r="J60" i="1"/>
  <c r="J111" i="1"/>
  <c r="J28" i="1"/>
  <c r="J8" i="1"/>
  <c r="J79" i="1"/>
  <c r="J65" i="1"/>
  <c r="J69" i="1"/>
  <c r="J67" i="1"/>
  <c r="J49" i="1"/>
  <c r="J80" i="1"/>
  <c r="J48" i="1"/>
  <c r="J42" i="1"/>
  <c r="J110" i="1"/>
  <c r="J13" i="1"/>
  <c r="J70" i="1"/>
  <c r="J100" i="1"/>
  <c r="J35" i="1"/>
  <c r="J87" i="1"/>
  <c r="J66" i="1"/>
  <c r="J31" i="1"/>
  <c r="J21" i="1"/>
  <c r="J29" i="1"/>
  <c r="J20" i="1"/>
  <c r="J63" i="1"/>
  <c r="J77" i="1"/>
  <c r="J72" i="1"/>
  <c r="J37" i="1"/>
  <c r="J27" i="1"/>
  <c r="J18" i="1"/>
  <c r="J109" i="1"/>
  <c r="J84" i="1"/>
  <c r="J53" i="1"/>
  <c r="J61" i="1"/>
  <c r="J32" i="1"/>
  <c r="J11" i="1"/>
  <c r="J26" i="1"/>
  <c r="J24" i="1"/>
  <c r="J23" i="1"/>
  <c r="J102" i="1"/>
  <c r="J86" i="1"/>
  <c r="J94" i="1"/>
  <c r="J91" i="1"/>
  <c r="J90" i="1"/>
  <c r="J89" i="1"/>
  <c r="J88" i="1"/>
  <c r="J85" i="1"/>
  <c r="J71" i="1"/>
  <c r="J25" i="1"/>
  <c r="J52" i="1"/>
  <c r="J82" i="1"/>
  <c r="J39" i="1"/>
  <c r="J59" i="1"/>
  <c r="J81" i="1"/>
  <c r="J73" i="1"/>
  <c r="J43" i="1"/>
  <c r="J92" i="1"/>
  <c r="J46" i="1"/>
  <c r="J112" i="1"/>
  <c r="J30" i="1"/>
  <c r="J16" i="1"/>
  <c r="J104" i="1"/>
  <c r="J56" i="1"/>
  <c r="J12" i="1"/>
  <c r="J19" i="1"/>
  <c r="G7" i="71"/>
  <c r="G10" i="71" s="1"/>
  <c r="G9" i="71" l="1"/>
  <c r="G8" i="71"/>
  <c r="V6" i="1"/>
  <c r="J11" i="71"/>
  <c r="K11" i="71"/>
  <c r="K7" i="71"/>
  <c r="J7" i="71"/>
  <c r="Q6" i="1"/>
  <c r="J8" i="71" l="1"/>
  <c r="J10" i="71"/>
  <c r="J9" i="71"/>
  <c r="K9" i="71"/>
  <c r="K8" i="71"/>
  <c r="K10" i="71"/>
  <c r="Q10" i="71"/>
  <c r="Q9" i="71"/>
  <c r="Q8" i="71"/>
  <c r="N11" i="71"/>
  <c r="M11" i="71"/>
  <c r="N7" i="71"/>
  <c r="M7" i="71"/>
  <c r="U6" i="1"/>
  <c r="T6" i="1"/>
  <c r="M9" i="71" l="1"/>
  <c r="M10" i="71"/>
  <c r="M8" i="71"/>
  <c r="N9" i="71"/>
  <c r="N8" i="71"/>
  <c r="N10" i="71"/>
  <c r="G11" i="71" l="1"/>
  <c r="D51" i="106"/>
  <c r="I11" i="71"/>
  <c r="H7" i="71"/>
  <c r="I7" i="71"/>
  <c r="P6" i="1"/>
  <c r="O6" i="1"/>
  <c r="Q6" i="106"/>
  <c r="Q7" i="106" s="1"/>
  <c r="Q8" i="106" s="1"/>
  <c r="Q9" i="106" s="1"/>
  <c r="Q10" i="106" s="1"/>
  <c r="Q11" i="106" s="1"/>
  <c r="Q12" i="106" s="1"/>
  <c r="Q13" i="106" s="1"/>
  <c r="Q14" i="106" s="1"/>
  <c r="Q15" i="106" s="1"/>
  <c r="Q16" i="106" s="1"/>
  <c r="Q17" i="106" s="1"/>
  <c r="Q18" i="106" s="1"/>
  <c r="Q19" i="106" s="1"/>
  <c r="Q20" i="106" s="1"/>
  <c r="Q21" i="106" s="1"/>
  <c r="Q22" i="106" s="1"/>
  <c r="Q23" i="106" s="1"/>
  <c r="Q24" i="106" s="1"/>
  <c r="Q25" i="106" s="1"/>
  <c r="Q26" i="106" s="1"/>
  <c r="Q27" i="106" s="1"/>
  <c r="Q28" i="106" s="1"/>
  <c r="Q29" i="106" s="1"/>
  <c r="Q30" i="106" s="1"/>
  <c r="Q31" i="106" s="1"/>
  <c r="Q32" i="106" s="1"/>
  <c r="Q33" i="106" s="1"/>
  <c r="Q34" i="106" s="1"/>
  <c r="Q35" i="106" s="1"/>
  <c r="Q36" i="106" s="1"/>
  <c r="Q37" i="106" s="1"/>
  <c r="Q38" i="106" s="1"/>
  <c r="Q39" i="106" s="1"/>
  <c r="Q40" i="106" s="1"/>
  <c r="Q41" i="106" s="1"/>
  <c r="Q42" i="106" s="1"/>
  <c r="Q43" i="106" s="1"/>
  <c r="Q44" i="106" s="1"/>
  <c r="P6" i="106"/>
  <c r="P7" i="106" s="1"/>
  <c r="P8" i="106" s="1"/>
  <c r="P9" i="106" s="1"/>
  <c r="P10" i="106" s="1"/>
  <c r="P11" i="106" s="1"/>
  <c r="P12" i="106" s="1"/>
  <c r="P13" i="106" s="1"/>
  <c r="P14" i="106" s="1"/>
  <c r="P15" i="106" s="1"/>
  <c r="P16" i="106" s="1"/>
  <c r="P17" i="106" s="1"/>
  <c r="P18" i="106" s="1"/>
  <c r="P19" i="106" s="1"/>
  <c r="P20" i="106" s="1"/>
  <c r="P21" i="106" s="1"/>
  <c r="P22" i="106" s="1"/>
  <c r="P23" i="106" s="1"/>
  <c r="P24" i="106" s="1"/>
  <c r="P25" i="106" s="1"/>
  <c r="P26" i="106" s="1"/>
  <c r="P27" i="106" s="1"/>
  <c r="P28" i="106" s="1"/>
  <c r="P29" i="106" s="1"/>
  <c r="P30" i="106" s="1"/>
  <c r="P31" i="106" s="1"/>
  <c r="P32" i="106" s="1"/>
  <c r="P33" i="106" s="1"/>
  <c r="P34" i="106" s="1"/>
  <c r="P35" i="106" s="1"/>
  <c r="P36" i="106" s="1"/>
  <c r="P37" i="106" s="1"/>
  <c r="P38" i="106" s="1"/>
  <c r="P39" i="106" s="1"/>
  <c r="P40" i="106" s="1"/>
  <c r="P41" i="106" s="1"/>
  <c r="P42" i="106" s="1"/>
  <c r="P43" i="106" s="1"/>
  <c r="P44" i="106" s="1"/>
  <c r="P45" i="106" s="1"/>
  <c r="P46" i="106" s="1"/>
  <c r="O6" i="106"/>
  <c r="O7" i="106" s="1"/>
  <c r="O8" i="106" s="1"/>
  <c r="O9" i="106" s="1"/>
  <c r="O10" i="106" s="1"/>
  <c r="O11" i="106" s="1"/>
  <c r="O12" i="106" s="1"/>
  <c r="O13" i="106" s="1"/>
  <c r="O14" i="106" s="1"/>
  <c r="O15" i="106" s="1"/>
  <c r="O16" i="106" s="1"/>
  <c r="O17" i="106" s="1"/>
  <c r="O18" i="106" s="1"/>
  <c r="O19" i="106" s="1"/>
  <c r="O20" i="106" s="1"/>
  <c r="O21" i="106" s="1"/>
  <c r="O22" i="106" s="1"/>
  <c r="O23" i="106" s="1"/>
  <c r="O24" i="106" s="1"/>
  <c r="O25" i="106" s="1"/>
  <c r="O26" i="106" s="1"/>
  <c r="O27" i="106" s="1"/>
  <c r="O28" i="106" s="1"/>
  <c r="O29" i="106" s="1"/>
  <c r="O30" i="106" s="1"/>
  <c r="O31" i="106" s="1"/>
  <c r="O32" i="106" s="1"/>
  <c r="O33" i="106" s="1"/>
  <c r="O34" i="106" s="1"/>
  <c r="O35" i="106" s="1"/>
  <c r="O36" i="106" s="1"/>
  <c r="O37" i="106" s="1"/>
  <c r="O38" i="106" s="1"/>
  <c r="O39" i="106" s="1"/>
  <c r="O40" i="106" s="1"/>
  <c r="O41" i="106" s="1"/>
  <c r="O42" i="106" s="1"/>
  <c r="O43" i="106" s="1"/>
  <c r="O44" i="106" s="1"/>
  <c r="O45" i="106" s="1"/>
  <c r="O46" i="106" s="1"/>
  <c r="O47" i="106" s="1"/>
  <c r="O48" i="106" s="1"/>
  <c r="O49" i="106" s="1"/>
  <c r="O50" i="106" s="1"/>
  <c r="O51" i="106" s="1"/>
  <c r="O52" i="106" s="1"/>
  <c r="O53" i="106" s="1"/>
  <c r="O54" i="106" s="1"/>
  <c r="O55" i="106" s="1"/>
  <c r="O56" i="106" s="1"/>
  <c r="O57" i="106" s="1"/>
  <c r="O58" i="106" s="1"/>
  <c r="O59" i="106" s="1"/>
  <c r="O60" i="106" s="1"/>
  <c r="O61" i="106" s="1"/>
  <c r="O62" i="106" s="1"/>
  <c r="O63" i="106" s="1"/>
  <c r="O64" i="106" s="1"/>
  <c r="N6" i="106"/>
  <c r="N7" i="106" s="1"/>
  <c r="N8" i="106" s="1"/>
  <c r="N9" i="106" s="1"/>
  <c r="N10" i="106" s="1"/>
  <c r="N11" i="106" s="1"/>
  <c r="N12" i="106" s="1"/>
  <c r="N13" i="106" s="1"/>
  <c r="N14" i="106" s="1"/>
  <c r="N15" i="106" s="1"/>
  <c r="N16" i="106" s="1"/>
  <c r="N17" i="106" s="1"/>
  <c r="N18" i="106" s="1"/>
  <c r="N19" i="106" s="1"/>
  <c r="N20" i="106" s="1"/>
  <c r="N21" i="106" s="1"/>
  <c r="N22" i="106" s="1"/>
  <c r="N23" i="106" s="1"/>
  <c r="N24" i="106" s="1"/>
  <c r="N25" i="106" s="1"/>
  <c r="N26" i="106" s="1"/>
  <c r="N27" i="106" s="1"/>
  <c r="N28" i="106" s="1"/>
  <c r="N29" i="106" s="1"/>
  <c r="N30" i="106" s="1"/>
  <c r="N31" i="106" s="1"/>
  <c r="N32" i="106" s="1"/>
  <c r="N33" i="106" s="1"/>
  <c r="N34" i="106" s="1"/>
  <c r="N35" i="106" s="1"/>
  <c r="N36" i="106" s="1"/>
  <c r="N37" i="106" s="1"/>
  <c r="N38" i="106" s="1"/>
  <c r="N39" i="106" s="1"/>
  <c r="N40" i="106" s="1"/>
  <c r="N41" i="106" s="1"/>
  <c r="N42" i="106" s="1"/>
  <c r="N43" i="106" s="1"/>
  <c r="N44" i="106" s="1"/>
  <c r="N45" i="106" s="1"/>
  <c r="N46" i="106" s="1"/>
  <c r="N47" i="106" s="1"/>
  <c r="N48" i="106" s="1"/>
  <c r="N49" i="106" s="1"/>
  <c r="N50" i="106" s="1"/>
  <c r="N51" i="106" s="1"/>
  <c r="N52" i="106" s="1"/>
  <c r="N53" i="106" s="1"/>
  <c r="N54" i="106" s="1"/>
  <c r="N55" i="106" s="1"/>
  <c r="N56" i="106" s="1"/>
  <c r="N57" i="106" s="1"/>
  <c r="N58" i="106" s="1"/>
  <c r="N59" i="106" s="1"/>
  <c r="N60" i="106" s="1"/>
  <c r="N61" i="106" s="1"/>
  <c r="N62" i="106" s="1"/>
  <c r="N63" i="106" s="1"/>
  <c r="N64" i="106" s="1"/>
  <c r="M6" i="106"/>
  <c r="L6" i="106"/>
  <c r="L7" i="106" s="1"/>
  <c r="L8" i="106" s="1"/>
  <c r="L9" i="106" s="1"/>
  <c r="L10" i="106" s="1"/>
  <c r="L11" i="106" s="1"/>
  <c r="L12" i="106" s="1"/>
  <c r="L13" i="106" s="1"/>
  <c r="L14" i="106" s="1"/>
  <c r="L15" i="106" s="1"/>
  <c r="L16" i="106" s="1"/>
  <c r="L17" i="106" s="1"/>
  <c r="L18" i="106" s="1"/>
  <c r="L19" i="106" s="1"/>
  <c r="L20" i="106" s="1"/>
  <c r="L21" i="106" s="1"/>
  <c r="L22" i="106" s="1"/>
  <c r="L23" i="106" s="1"/>
  <c r="L24" i="106" s="1"/>
  <c r="L25" i="106" s="1"/>
  <c r="L26" i="106" s="1"/>
  <c r="L27" i="106" s="1"/>
  <c r="L28" i="106" s="1"/>
  <c r="L29" i="106" s="1"/>
  <c r="L30" i="106" s="1"/>
  <c r="L31" i="106" s="1"/>
  <c r="L32" i="106" s="1"/>
  <c r="L33" i="106" s="1"/>
  <c r="L34" i="106" s="1"/>
  <c r="L35" i="106" s="1"/>
  <c r="L36" i="106" s="1"/>
  <c r="L37" i="106" s="1"/>
  <c r="L38" i="106" s="1"/>
  <c r="L39" i="106" s="1"/>
  <c r="L40" i="106" s="1"/>
  <c r="L41" i="106" s="1"/>
  <c r="L42" i="106" s="1"/>
  <c r="L43" i="106" s="1"/>
  <c r="L44" i="106" s="1"/>
  <c r="L45" i="106" s="1"/>
  <c r="L46" i="106" s="1"/>
  <c r="L47" i="106" s="1"/>
  <c r="L48" i="106" s="1"/>
  <c r="L49" i="106" s="1"/>
  <c r="L50" i="106" s="1"/>
  <c r="L51" i="106" s="1"/>
  <c r="L52" i="106" s="1"/>
  <c r="L53" i="106" s="1"/>
  <c r="L54" i="106" s="1"/>
  <c r="L55" i="106" s="1"/>
  <c r="L56" i="106" s="1"/>
  <c r="L57" i="106" s="1"/>
  <c r="L58" i="106" s="1"/>
  <c r="L59" i="106" s="1"/>
  <c r="L60" i="106" s="1"/>
  <c r="L61" i="106" s="1"/>
  <c r="L62" i="106" s="1"/>
  <c r="L63" i="106" s="1"/>
  <c r="L64" i="106" s="1"/>
  <c r="K6" i="106"/>
  <c r="K7" i="106" s="1"/>
  <c r="K8" i="106" s="1"/>
  <c r="K9" i="106" s="1"/>
  <c r="K10" i="106" s="1"/>
  <c r="K11" i="106" s="1"/>
  <c r="K12" i="106" s="1"/>
  <c r="K13" i="106" s="1"/>
  <c r="K14" i="106" s="1"/>
  <c r="K15" i="106" s="1"/>
  <c r="K16" i="106" s="1"/>
  <c r="K17" i="106" s="1"/>
  <c r="K18" i="106" s="1"/>
  <c r="K19" i="106" s="1"/>
  <c r="K20" i="106" s="1"/>
  <c r="K21" i="106" s="1"/>
  <c r="K22" i="106" s="1"/>
  <c r="K23" i="106" s="1"/>
  <c r="K24" i="106" s="1"/>
  <c r="K25" i="106" s="1"/>
  <c r="K26" i="106" s="1"/>
  <c r="K27" i="106" s="1"/>
  <c r="K28" i="106" s="1"/>
  <c r="K29" i="106" s="1"/>
  <c r="K30" i="106" s="1"/>
  <c r="K31" i="106" s="1"/>
  <c r="K32" i="106" s="1"/>
  <c r="K33" i="106" s="1"/>
  <c r="K34" i="106" s="1"/>
  <c r="K35" i="106" s="1"/>
  <c r="K36" i="106" s="1"/>
  <c r="K37" i="106" s="1"/>
  <c r="K38" i="106" s="1"/>
  <c r="K39" i="106" s="1"/>
  <c r="K40" i="106" s="1"/>
  <c r="K41" i="106" s="1"/>
  <c r="K42" i="106" s="1"/>
  <c r="K43" i="106" s="1"/>
  <c r="K44" i="106" s="1"/>
  <c r="K45" i="106" s="1"/>
  <c r="K46" i="106" s="1"/>
  <c r="K47" i="106" s="1"/>
  <c r="K48" i="106" s="1"/>
  <c r="K49" i="106" s="1"/>
  <c r="K50" i="106" s="1"/>
  <c r="K51" i="106" s="1"/>
  <c r="K52" i="106" s="1"/>
  <c r="K53" i="106" s="1"/>
  <c r="K54" i="106" s="1"/>
  <c r="K55" i="106" s="1"/>
  <c r="K56" i="106" s="1"/>
  <c r="K57" i="106" s="1"/>
  <c r="K58" i="106" s="1"/>
  <c r="K59" i="106" s="1"/>
  <c r="K60" i="106" s="1"/>
  <c r="K61" i="106" s="1"/>
  <c r="K62" i="106" s="1"/>
  <c r="K63" i="106" s="1"/>
  <c r="K64" i="106" s="1"/>
  <c r="J6" i="106"/>
  <c r="J7" i="106" s="1"/>
  <c r="J8" i="106" s="1"/>
  <c r="J9" i="106" s="1"/>
  <c r="J10" i="106" s="1"/>
  <c r="J11" i="106" s="1"/>
  <c r="J12" i="106" s="1"/>
  <c r="J13" i="106" s="1"/>
  <c r="J14" i="106" s="1"/>
  <c r="J15" i="106" s="1"/>
  <c r="J16" i="106" s="1"/>
  <c r="J17" i="106" s="1"/>
  <c r="J18" i="106" s="1"/>
  <c r="J19" i="106" s="1"/>
  <c r="J20" i="106" s="1"/>
  <c r="J21" i="106" s="1"/>
  <c r="J22" i="106" s="1"/>
  <c r="J23" i="106" s="1"/>
  <c r="J24" i="106" s="1"/>
  <c r="J25" i="106" s="1"/>
  <c r="J26" i="106" s="1"/>
  <c r="J27" i="106" s="1"/>
  <c r="J28" i="106" s="1"/>
  <c r="J29" i="106" s="1"/>
  <c r="J30" i="106" s="1"/>
  <c r="J31" i="106" s="1"/>
  <c r="J32" i="106" s="1"/>
  <c r="J33" i="106" s="1"/>
  <c r="J34" i="106" s="1"/>
  <c r="J35" i="106" s="1"/>
  <c r="J36" i="106" s="1"/>
  <c r="J37" i="106" s="1"/>
  <c r="J38" i="106" s="1"/>
  <c r="J39" i="106" s="1"/>
  <c r="J40" i="106" s="1"/>
  <c r="J41" i="106" s="1"/>
  <c r="J42" i="106" s="1"/>
  <c r="J43" i="106" s="1"/>
  <c r="J44" i="106" s="1"/>
  <c r="J45" i="106" s="1"/>
  <c r="J46" i="106" s="1"/>
  <c r="J47" i="106" s="1"/>
  <c r="J48" i="106" s="1"/>
  <c r="J49" i="106" s="1"/>
  <c r="J50" i="106" s="1"/>
  <c r="J51" i="106" s="1"/>
  <c r="J52" i="106" s="1"/>
  <c r="J53" i="106" s="1"/>
  <c r="J54" i="106" s="1"/>
  <c r="J55" i="106" s="1"/>
  <c r="J56" i="106" s="1"/>
  <c r="J57" i="106" s="1"/>
  <c r="J58" i="106" s="1"/>
  <c r="J59" i="106" s="1"/>
  <c r="J60" i="106" s="1"/>
  <c r="J61" i="106" s="1"/>
  <c r="J62" i="106" s="1"/>
  <c r="J63" i="106" s="1"/>
  <c r="J64" i="106" s="1"/>
  <c r="H6" i="106"/>
  <c r="H7" i="106" s="1"/>
  <c r="H8" i="106" s="1"/>
  <c r="H9" i="106" s="1"/>
  <c r="H10" i="106" s="1"/>
  <c r="H11" i="106" s="1"/>
  <c r="H12" i="106" s="1"/>
  <c r="H13" i="106" s="1"/>
  <c r="H14" i="106" s="1"/>
  <c r="H15" i="106" s="1"/>
  <c r="H16" i="106" s="1"/>
  <c r="H17" i="106" s="1"/>
  <c r="H18" i="106" s="1"/>
  <c r="H19" i="106" s="1"/>
  <c r="H20" i="106" s="1"/>
  <c r="H21" i="106" s="1"/>
  <c r="H22" i="106" s="1"/>
  <c r="H23" i="106" s="1"/>
  <c r="H24" i="106" s="1"/>
  <c r="H25" i="106" s="1"/>
  <c r="H26" i="106" s="1"/>
  <c r="H27" i="106" s="1"/>
  <c r="H28" i="106" s="1"/>
  <c r="H29" i="106" s="1"/>
  <c r="H30" i="106" s="1"/>
  <c r="H31" i="106" s="1"/>
  <c r="H32" i="106" s="1"/>
  <c r="H33" i="106" s="1"/>
  <c r="H34" i="106" s="1"/>
  <c r="H35" i="106" s="1"/>
  <c r="H36" i="106" s="1"/>
  <c r="H37" i="106" s="1"/>
  <c r="H38" i="106" s="1"/>
  <c r="H39" i="106" s="1"/>
  <c r="H40" i="106" s="1"/>
  <c r="H41" i="106" s="1"/>
  <c r="H42" i="106" s="1"/>
  <c r="H43" i="106" s="1"/>
  <c r="H44" i="106" s="1"/>
  <c r="H45" i="106" s="1"/>
  <c r="H46" i="106" s="1"/>
  <c r="H47" i="106" s="1"/>
  <c r="H48" i="106" s="1"/>
  <c r="H49" i="106" s="1"/>
  <c r="H50" i="106" s="1"/>
  <c r="H51" i="106" s="1"/>
  <c r="H52" i="106" s="1"/>
  <c r="H53" i="106" s="1"/>
  <c r="H54" i="106" s="1"/>
  <c r="H55" i="106" s="1"/>
  <c r="H56" i="106" s="1"/>
  <c r="H57" i="106" s="1"/>
  <c r="G6" i="106"/>
  <c r="G7" i="106" s="1"/>
  <c r="G8" i="106" s="1"/>
  <c r="G9" i="106" s="1"/>
  <c r="G10" i="106" s="1"/>
  <c r="G11" i="106" s="1"/>
  <c r="G12" i="106" s="1"/>
  <c r="G13" i="106" s="1"/>
  <c r="G14" i="106" s="1"/>
  <c r="G15" i="106" s="1"/>
  <c r="G16" i="106" s="1"/>
  <c r="G17" i="106" s="1"/>
  <c r="G18" i="106" s="1"/>
  <c r="G19" i="106" s="1"/>
  <c r="G20" i="106" s="1"/>
  <c r="G21" i="106" s="1"/>
  <c r="G22" i="106" s="1"/>
  <c r="G23" i="106" s="1"/>
  <c r="G24" i="106" s="1"/>
  <c r="G25" i="106" s="1"/>
  <c r="G26" i="106" s="1"/>
  <c r="G27" i="106" s="1"/>
  <c r="G28" i="106" s="1"/>
  <c r="G29" i="106" s="1"/>
  <c r="G30" i="106" s="1"/>
  <c r="G31" i="106" s="1"/>
  <c r="G32" i="106" s="1"/>
  <c r="G33" i="106" s="1"/>
  <c r="G34" i="106" s="1"/>
  <c r="G35" i="106" s="1"/>
  <c r="G36" i="106" s="1"/>
  <c r="G37" i="106" s="1"/>
  <c r="G38" i="106" s="1"/>
  <c r="G39" i="106" s="1"/>
  <c r="G40" i="106" s="1"/>
  <c r="G41" i="106" s="1"/>
  <c r="G42" i="106" s="1"/>
  <c r="G43" i="106" s="1"/>
  <c r="G44" i="106" s="1"/>
  <c r="G45" i="106" s="1"/>
  <c r="G46" i="106" s="1"/>
  <c r="G47" i="106" s="1"/>
  <c r="G48" i="106" s="1"/>
  <c r="G49" i="106" s="1"/>
  <c r="G50" i="106" s="1"/>
  <c r="G51" i="106" s="1"/>
  <c r="G52" i="106" s="1"/>
  <c r="G53" i="106" s="1"/>
  <c r="G54" i="106" s="1"/>
  <c r="G55" i="106" s="1"/>
  <c r="G56" i="106" s="1"/>
  <c r="G57" i="106" s="1"/>
  <c r="G58" i="106" s="1"/>
  <c r="G59" i="106" s="1"/>
  <c r="G60" i="106" s="1"/>
  <c r="F6" i="106"/>
  <c r="F7" i="106" s="1"/>
  <c r="F8" i="106" s="1"/>
  <c r="F9" i="106" s="1"/>
  <c r="F10" i="106" s="1"/>
  <c r="F11" i="106" s="1"/>
  <c r="F12" i="106" s="1"/>
  <c r="F13" i="106" s="1"/>
  <c r="F14" i="106" s="1"/>
  <c r="F15" i="106" s="1"/>
  <c r="F16" i="106" s="1"/>
  <c r="F17" i="106" s="1"/>
  <c r="F18" i="106" s="1"/>
  <c r="F19" i="106" s="1"/>
  <c r="F20" i="106" s="1"/>
  <c r="F21" i="106" s="1"/>
  <c r="F22" i="106" s="1"/>
  <c r="F23" i="106" s="1"/>
  <c r="F24" i="106" s="1"/>
  <c r="F25" i="106" s="1"/>
  <c r="F26" i="106" s="1"/>
  <c r="F27" i="106" s="1"/>
  <c r="F28" i="106" s="1"/>
  <c r="F29" i="106" s="1"/>
  <c r="F30" i="106" s="1"/>
  <c r="F31" i="106" s="1"/>
  <c r="F32" i="106" s="1"/>
  <c r="F33" i="106" s="1"/>
  <c r="F34" i="106" s="1"/>
  <c r="F35" i="106" s="1"/>
  <c r="F36" i="106" s="1"/>
  <c r="F37" i="106" s="1"/>
  <c r="F38" i="106" s="1"/>
  <c r="F39" i="106" s="1"/>
  <c r="F40" i="106" s="1"/>
  <c r="F41" i="106" s="1"/>
  <c r="F42" i="106" s="1"/>
  <c r="F43" i="106" s="1"/>
  <c r="F44" i="106" s="1"/>
  <c r="F45" i="106" s="1"/>
  <c r="F46" i="106" s="1"/>
  <c r="F47" i="106" s="1"/>
  <c r="F48" i="106" s="1"/>
  <c r="F49" i="106" s="1"/>
  <c r="F50" i="106" s="1"/>
  <c r="F51" i="106" s="1"/>
  <c r="F52" i="106" s="1"/>
  <c r="F53" i="106" s="1"/>
  <c r="F54" i="106" s="1"/>
  <c r="F55" i="106" s="1"/>
  <c r="F56" i="106" s="1"/>
  <c r="F57" i="106" s="1"/>
  <c r="F58" i="106" s="1"/>
  <c r="F59" i="106" s="1"/>
  <c r="F60" i="106" s="1"/>
  <c r="F61" i="106" s="1"/>
  <c r="F62" i="106" s="1"/>
  <c r="F63" i="106" s="1"/>
  <c r="F64" i="106" s="1"/>
  <c r="F65" i="106" s="1"/>
  <c r="F66" i="106" s="1"/>
  <c r="F67" i="106" s="1"/>
  <c r="F68" i="106" s="1"/>
  <c r="F69" i="106" s="1"/>
  <c r="F70" i="106" s="1"/>
  <c r="F71" i="106" s="1"/>
  <c r="F72" i="106" s="1"/>
  <c r="F73" i="106" s="1"/>
  <c r="F74" i="106" s="1"/>
  <c r="F75" i="106" s="1"/>
  <c r="F76" i="106" s="1"/>
  <c r="F77" i="106" s="1"/>
  <c r="F78" i="106" s="1"/>
  <c r="F79" i="106" s="1"/>
  <c r="E6" i="106"/>
  <c r="E7" i="106" s="1"/>
  <c r="E8" i="106" s="1"/>
  <c r="E9" i="106" s="1"/>
  <c r="E10" i="106" s="1"/>
  <c r="E11" i="106" s="1"/>
  <c r="E12" i="106" s="1"/>
  <c r="E13" i="106" s="1"/>
  <c r="E14" i="106" s="1"/>
  <c r="E15" i="106" s="1"/>
  <c r="E16" i="106" s="1"/>
  <c r="E17" i="106" s="1"/>
  <c r="E18" i="106" s="1"/>
  <c r="E19" i="106" s="1"/>
  <c r="E20" i="106" s="1"/>
  <c r="E21" i="106" s="1"/>
  <c r="E22" i="106" s="1"/>
  <c r="E23" i="106" s="1"/>
  <c r="E24" i="106" s="1"/>
  <c r="E25" i="106" s="1"/>
  <c r="E26" i="106" s="1"/>
  <c r="E27" i="106" s="1"/>
  <c r="E28" i="106" s="1"/>
  <c r="E29" i="106" s="1"/>
  <c r="E30" i="106" s="1"/>
  <c r="E31" i="106" s="1"/>
  <c r="E32" i="106" s="1"/>
  <c r="E33" i="106" s="1"/>
  <c r="E34" i="106" s="1"/>
  <c r="E35" i="106" s="1"/>
  <c r="E36" i="106" s="1"/>
  <c r="E37" i="106" s="1"/>
  <c r="E38" i="106" s="1"/>
  <c r="E39" i="106" s="1"/>
  <c r="E40" i="106" s="1"/>
  <c r="E41" i="106" s="1"/>
  <c r="E42" i="106" s="1"/>
  <c r="E43" i="106" s="1"/>
  <c r="E44" i="106" s="1"/>
  <c r="E45" i="106" s="1"/>
  <c r="E46" i="106" s="1"/>
  <c r="E47" i="106" s="1"/>
  <c r="E48" i="106" s="1"/>
  <c r="E49" i="106" s="1"/>
  <c r="E50" i="106" s="1"/>
  <c r="E51" i="106" s="1"/>
  <c r="E52" i="106" s="1"/>
  <c r="E53" i="106" s="1"/>
  <c r="E54" i="106" s="1"/>
  <c r="E55" i="106" s="1"/>
  <c r="E56" i="106" s="1"/>
  <c r="E57" i="106" s="1"/>
  <c r="E58" i="106" s="1"/>
  <c r="E59" i="106" s="1"/>
  <c r="E60" i="106" s="1"/>
  <c r="E61" i="106" s="1"/>
  <c r="E62" i="106" s="1"/>
  <c r="E63" i="106" s="1"/>
  <c r="E64" i="106" s="1"/>
  <c r="E65" i="106" s="1"/>
  <c r="E66" i="106" s="1"/>
  <c r="E67" i="106" s="1"/>
  <c r="E68" i="106" s="1"/>
  <c r="E69" i="106" s="1"/>
  <c r="E70" i="106" s="1"/>
  <c r="E71" i="106" s="1"/>
  <c r="E72" i="106" s="1"/>
  <c r="E73" i="106" s="1"/>
  <c r="E74" i="106" s="1"/>
  <c r="E75" i="106" s="1"/>
  <c r="E76" i="106" s="1"/>
  <c r="E77" i="106" s="1"/>
  <c r="E78" i="106" s="1"/>
  <c r="E79" i="106" s="1"/>
  <c r="D6" i="106"/>
  <c r="D7" i="106" s="1"/>
  <c r="D8" i="106" s="1"/>
  <c r="D9" i="106" s="1"/>
  <c r="D10" i="106" s="1"/>
  <c r="D11" i="106" s="1"/>
  <c r="D12" i="106" s="1"/>
  <c r="D13" i="106" s="1"/>
  <c r="D14" i="106" s="1"/>
  <c r="D15" i="106" s="1"/>
  <c r="D16" i="106" s="1"/>
  <c r="D17" i="106" s="1"/>
  <c r="D18" i="106" s="1"/>
  <c r="D19" i="106" s="1"/>
  <c r="D20" i="106" s="1"/>
  <c r="D21" i="106" s="1"/>
  <c r="D22" i="106" s="1"/>
  <c r="D23" i="106" s="1"/>
  <c r="D24" i="106" s="1"/>
  <c r="D25" i="106" s="1"/>
  <c r="D26" i="106" s="1"/>
  <c r="D27" i="106" s="1"/>
  <c r="D28" i="106" s="1"/>
  <c r="D29" i="106" s="1"/>
  <c r="D30" i="106" s="1"/>
  <c r="D31" i="106" s="1"/>
  <c r="D32" i="106" s="1"/>
  <c r="D33" i="106" s="1"/>
  <c r="D34" i="106" s="1"/>
  <c r="D35" i="106" s="1"/>
  <c r="D36" i="106" s="1"/>
  <c r="D37" i="106" s="1"/>
  <c r="D38" i="106" s="1"/>
  <c r="D39" i="106" s="1"/>
  <c r="D40" i="106" s="1"/>
  <c r="D41" i="106" s="1"/>
  <c r="D42" i="106" s="1"/>
  <c r="D43" i="106" s="1"/>
  <c r="D44" i="106" s="1"/>
  <c r="D45" i="106" s="1"/>
  <c r="D46" i="106" s="1"/>
  <c r="D47" i="106" s="1"/>
  <c r="D48" i="106" s="1"/>
  <c r="D49" i="106" s="1"/>
  <c r="D50" i="106" s="1"/>
  <c r="C6" i="106"/>
  <c r="C7" i="106" s="1"/>
  <c r="C8" i="106" s="1"/>
  <c r="C9" i="106" s="1"/>
  <c r="C10" i="106" s="1"/>
  <c r="C11" i="106" s="1"/>
  <c r="C12" i="106" s="1"/>
  <c r="C13" i="106" s="1"/>
  <c r="C14" i="106" s="1"/>
  <c r="C15" i="106" s="1"/>
  <c r="C16" i="106" s="1"/>
  <c r="C17" i="106" s="1"/>
  <c r="C18" i="106" s="1"/>
  <c r="C19" i="106" s="1"/>
  <c r="C20" i="106" s="1"/>
  <c r="C21" i="106" s="1"/>
  <c r="C22" i="106" s="1"/>
  <c r="C23" i="106" s="1"/>
  <c r="C24" i="106" s="1"/>
  <c r="C25" i="106" s="1"/>
  <c r="C26" i="106" s="1"/>
  <c r="C27" i="106" s="1"/>
  <c r="C28" i="106" s="1"/>
  <c r="C29" i="106" s="1"/>
  <c r="C30" i="106" s="1"/>
  <c r="C31" i="106" s="1"/>
  <c r="C32" i="106" s="1"/>
  <c r="C33" i="106" s="1"/>
  <c r="C34" i="106" s="1"/>
  <c r="C35" i="106" s="1"/>
  <c r="C36" i="106" s="1"/>
  <c r="C37" i="106" s="1"/>
  <c r="C38" i="106" s="1"/>
  <c r="C39" i="106" s="1"/>
  <c r="C40" i="106" s="1"/>
  <c r="C41" i="106" s="1"/>
  <c r="C42" i="106" s="1"/>
  <c r="C43" i="106" s="1"/>
  <c r="C44" i="106" s="1"/>
  <c r="C45" i="106" s="1"/>
  <c r="C46" i="106" s="1"/>
  <c r="C47" i="106" s="1"/>
  <c r="C48" i="106" s="1"/>
  <c r="C49" i="106" s="1"/>
  <c r="C50" i="106" s="1"/>
  <c r="C51" i="106" s="1"/>
  <c r="C52" i="106" s="1"/>
  <c r="C53" i="106" s="1"/>
  <c r="C54" i="106" s="1"/>
  <c r="C55" i="106" s="1"/>
  <c r="C56" i="106" s="1"/>
  <c r="C57" i="106" s="1"/>
  <c r="C58" i="106" s="1"/>
  <c r="C59" i="106" s="1"/>
  <c r="C60" i="106" s="1"/>
  <c r="C61" i="106" s="1"/>
  <c r="C62" i="106" s="1"/>
  <c r="C63" i="106" s="1"/>
  <c r="C64" i="106" s="1"/>
  <c r="C65" i="106" s="1"/>
  <c r="C66" i="106" s="1"/>
  <c r="C67" i="106" s="1"/>
  <c r="C68" i="106" s="1"/>
  <c r="C69" i="106" s="1"/>
  <c r="C70" i="106" s="1"/>
  <c r="C71" i="106" s="1"/>
  <c r="C72" i="106" s="1"/>
  <c r="C73" i="106" s="1"/>
  <c r="C74" i="106" s="1"/>
  <c r="C75" i="106" s="1"/>
  <c r="C76" i="106" s="1"/>
  <c r="C77" i="106" s="1"/>
  <c r="C78" i="106" s="1"/>
  <c r="C79" i="106" s="1"/>
  <c r="B6" i="106"/>
  <c r="B7" i="106" s="1"/>
  <c r="B8" i="106" s="1"/>
  <c r="B9" i="106" s="1"/>
  <c r="B10" i="106" s="1"/>
  <c r="B11" i="106" s="1"/>
  <c r="B12" i="106" s="1"/>
  <c r="B13" i="106" s="1"/>
  <c r="B14" i="106" s="1"/>
  <c r="B15" i="106" s="1"/>
  <c r="B16" i="106" s="1"/>
  <c r="B17" i="106" s="1"/>
  <c r="B18" i="106" s="1"/>
  <c r="B19" i="106" s="1"/>
  <c r="B20" i="106" s="1"/>
  <c r="B21" i="106" s="1"/>
  <c r="B22" i="106" s="1"/>
  <c r="B23" i="106" s="1"/>
  <c r="B24" i="106" s="1"/>
  <c r="B25" i="106" s="1"/>
  <c r="B26" i="106" s="1"/>
  <c r="B27" i="106" s="1"/>
  <c r="B28" i="106" s="1"/>
  <c r="B29" i="106" s="1"/>
  <c r="B30" i="106" s="1"/>
  <c r="B31" i="106" s="1"/>
  <c r="B32" i="106" s="1"/>
  <c r="B33" i="106" s="1"/>
  <c r="B34" i="106" s="1"/>
  <c r="B35" i="106" s="1"/>
  <c r="B36" i="106" s="1"/>
  <c r="B37" i="106" s="1"/>
  <c r="B38" i="106" s="1"/>
  <c r="B39" i="106" s="1"/>
  <c r="B40" i="106" s="1"/>
  <c r="B41" i="106" s="1"/>
  <c r="B42" i="106" s="1"/>
  <c r="B43" i="106" s="1"/>
  <c r="B44" i="106" s="1"/>
  <c r="B45" i="106" s="1"/>
  <c r="B46" i="106" s="1"/>
  <c r="B47" i="106" s="1"/>
  <c r="B48" i="106" s="1"/>
  <c r="B49" i="106" s="1"/>
  <c r="B50" i="106" s="1"/>
  <c r="B51" i="106" s="1"/>
  <c r="B52" i="106" s="1"/>
  <c r="B53" i="106" s="1"/>
  <c r="B54" i="106" s="1"/>
  <c r="B55" i="106" s="1"/>
  <c r="B56" i="106" s="1"/>
  <c r="B57" i="106" s="1"/>
  <c r="B58" i="106" s="1"/>
  <c r="B59" i="106" s="1"/>
  <c r="B60" i="106" s="1"/>
  <c r="B61" i="106" s="1"/>
  <c r="B62" i="106" s="1"/>
  <c r="B63" i="106" s="1"/>
  <c r="B64" i="106" s="1"/>
  <c r="B65" i="106" s="1"/>
  <c r="B66" i="106" s="1"/>
  <c r="B67" i="106" s="1"/>
  <c r="B68" i="106" s="1"/>
  <c r="B69" i="106" s="1"/>
  <c r="B70" i="106" s="1"/>
  <c r="B71" i="106" s="1"/>
  <c r="B72" i="106" s="1"/>
  <c r="B73" i="106" s="1"/>
  <c r="B74" i="106" s="1"/>
  <c r="B75" i="106" s="1"/>
  <c r="B76" i="106" s="1"/>
  <c r="B77" i="106" s="1"/>
  <c r="B78" i="106" s="1"/>
  <c r="B79" i="106" s="1"/>
  <c r="A6" i="106"/>
  <c r="A7" i="106" s="1"/>
  <c r="A8" i="106" s="1"/>
  <c r="A9" i="106" s="1"/>
  <c r="A10" i="106" s="1"/>
  <c r="A11" i="106" s="1"/>
  <c r="A12" i="106" s="1"/>
  <c r="A13" i="106" s="1"/>
  <c r="A14" i="106" s="1"/>
  <c r="A15" i="106" s="1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A32" i="106" s="1"/>
  <c r="A33" i="106" s="1"/>
  <c r="A34" i="106" s="1"/>
  <c r="A35" i="106" s="1"/>
  <c r="A36" i="106" s="1"/>
  <c r="A37" i="106" s="1"/>
  <c r="A38" i="106" s="1"/>
  <c r="A39" i="106" s="1"/>
  <c r="A40" i="106" s="1"/>
  <c r="A41" i="106" s="1"/>
  <c r="A42" i="106" s="1"/>
  <c r="A43" i="106" s="1"/>
  <c r="A44" i="106" s="1"/>
  <c r="A45" i="106" s="1"/>
  <c r="A46" i="106" s="1"/>
  <c r="A47" i="106" s="1"/>
  <c r="A48" i="106" s="1"/>
  <c r="A49" i="106" s="1"/>
  <c r="A50" i="106" s="1"/>
  <c r="A51" i="106" s="1"/>
  <c r="A52" i="106" s="1"/>
  <c r="A53" i="106" s="1"/>
  <c r="A54" i="106" s="1"/>
  <c r="A55" i="106" s="1"/>
  <c r="A56" i="106" s="1"/>
  <c r="A57" i="106" s="1"/>
  <c r="A58" i="106" s="1"/>
  <c r="A59" i="106" s="1"/>
  <c r="A60" i="106" s="1"/>
  <c r="A61" i="106" s="1"/>
  <c r="A62" i="106" s="1"/>
  <c r="A63" i="106" s="1"/>
  <c r="A64" i="106" s="1"/>
  <c r="A65" i="106" s="1"/>
  <c r="A66" i="106" s="1"/>
  <c r="A67" i="106" s="1"/>
  <c r="A68" i="106" s="1"/>
  <c r="A69" i="106" s="1"/>
  <c r="A70" i="106" s="1"/>
  <c r="A71" i="106" s="1"/>
  <c r="A72" i="106" s="1"/>
  <c r="A73" i="106" s="1"/>
  <c r="A74" i="106" s="1"/>
  <c r="A75" i="106" s="1"/>
  <c r="A76" i="106" s="1"/>
  <c r="A77" i="106" s="1"/>
  <c r="A78" i="106" s="1"/>
  <c r="A79" i="106" s="1"/>
  <c r="H11" i="71"/>
  <c r="F18" i="107"/>
  <c r="F19" i="107" l="1"/>
  <c r="I18" i="71"/>
  <c r="D52" i="106"/>
  <c r="D53" i="106" s="1"/>
  <c r="D54" i="106" s="1"/>
  <c r="D55" i="106" s="1"/>
  <c r="D56" i="106" s="1"/>
  <c r="D57" i="106" s="1"/>
  <c r="D58" i="106" s="1"/>
  <c r="D59" i="106" s="1"/>
  <c r="D60" i="106" s="1"/>
  <c r="D61" i="106" s="1"/>
  <c r="D62" i="106" s="1"/>
  <c r="D63" i="106" s="1"/>
  <c r="D64" i="106" s="1"/>
  <c r="D65" i="106" s="1"/>
  <c r="D66" i="106" s="1"/>
  <c r="D67" i="106" s="1"/>
  <c r="D68" i="106" s="1"/>
  <c r="D69" i="106" s="1"/>
  <c r="D70" i="106" s="1"/>
  <c r="D71" i="106" s="1"/>
  <c r="D72" i="106" s="1"/>
  <c r="D73" i="106" s="1"/>
  <c r="D74" i="106" s="1"/>
  <c r="D75" i="106" s="1"/>
  <c r="D76" i="106" s="1"/>
  <c r="D77" i="106" s="1"/>
  <c r="D78" i="106" s="1"/>
  <c r="D79" i="106" s="1"/>
  <c r="M8" i="106"/>
  <c r="M9" i="106" s="1"/>
  <c r="M10" i="106" s="1"/>
  <c r="M11" i="106" s="1"/>
  <c r="M12" i="106" s="1"/>
  <c r="M13" i="106" s="1"/>
  <c r="M14" i="106" s="1"/>
  <c r="M15" i="106" s="1"/>
  <c r="M16" i="106" s="1"/>
  <c r="M17" i="106" s="1"/>
  <c r="M18" i="106" s="1"/>
  <c r="M19" i="106" s="1"/>
  <c r="M20" i="106" s="1"/>
  <c r="M21" i="106" s="1"/>
  <c r="M22" i="106" s="1"/>
  <c r="M23" i="106" s="1"/>
  <c r="M24" i="106" s="1"/>
  <c r="M25" i="106" s="1"/>
  <c r="M26" i="106" s="1"/>
  <c r="M27" i="106" s="1"/>
  <c r="M28" i="106" s="1"/>
  <c r="M29" i="106" s="1"/>
  <c r="M30" i="106" s="1"/>
  <c r="M31" i="106" s="1"/>
  <c r="M32" i="106" s="1"/>
  <c r="M33" i="106" s="1"/>
  <c r="M34" i="106" s="1"/>
  <c r="M35" i="106" s="1"/>
  <c r="M36" i="106" s="1"/>
  <c r="M37" i="106" s="1"/>
  <c r="M38" i="106" s="1"/>
  <c r="M39" i="106" s="1"/>
  <c r="M40" i="106" s="1"/>
  <c r="M41" i="106" s="1"/>
  <c r="M42" i="106" s="1"/>
  <c r="M43" i="106" s="1"/>
  <c r="M44" i="106" s="1"/>
  <c r="M45" i="106" s="1"/>
  <c r="M46" i="106" s="1"/>
  <c r="M47" i="106" s="1"/>
  <c r="M48" i="106" s="1"/>
  <c r="M49" i="106" s="1"/>
  <c r="M50" i="106" s="1"/>
  <c r="M51" i="106" s="1"/>
  <c r="M52" i="106" s="1"/>
  <c r="M53" i="106" s="1"/>
  <c r="M54" i="106" s="1"/>
  <c r="M55" i="106" s="1"/>
  <c r="M56" i="106" s="1"/>
  <c r="M57" i="106" s="1"/>
  <c r="M58" i="106" s="1"/>
  <c r="M59" i="106" s="1"/>
  <c r="M60" i="106" s="1"/>
  <c r="M61" i="106" s="1"/>
  <c r="M62" i="106" s="1"/>
  <c r="M63" i="106" s="1"/>
  <c r="M64" i="106" s="1"/>
  <c r="M7" i="106"/>
  <c r="H10" i="71"/>
  <c r="H9" i="71"/>
  <c r="H8" i="71"/>
  <c r="I9" i="71"/>
  <c r="I8" i="71"/>
  <c r="I10" i="71"/>
  <c r="F11" i="71"/>
  <c r="F7" i="71"/>
  <c r="E7" i="71"/>
  <c r="N6" i="1"/>
  <c r="M6" i="1"/>
  <c r="L6" i="1"/>
  <c r="I6" i="1" l="1"/>
  <c r="F20" i="107"/>
  <c r="I23" i="71"/>
  <c r="F10" i="71"/>
  <c r="F9" i="71"/>
  <c r="F8" i="71"/>
  <c r="E10" i="71"/>
  <c r="E9" i="71"/>
  <c r="E8" i="71"/>
  <c r="H6" i="1"/>
  <c r="G6" i="1"/>
  <c r="F21" i="107" l="1"/>
  <c r="I31" i="71"/>
  <c r="J6" i="1"/>
  <c r="F119" i="1" s="1"/>
  <c r="E119" i="1" s="1"/>
  <c r="D124" i="71" s="1"/>
  <c r="F22" i="107" l="1"/>
  <c r="I28" i="71"/>
  <c r="F6" i="1"/>
  <c r="E6" i="1" s="1"/>
  <c r="D11" i="71" s="1"/>
  <c r="F8" i="1"/>
  <c r="E8" i="1" s="1"/>
  <c r="D13" i="71" s="1"/>
  <c r="F104" i="1"/>
  <c r="E104" i="1" s="1"/>
  <c r="D109" i="71" s="1"/>
  <c r="F82" i="1"/>
  <c r="E82" i="1" s="1"/>
  <c r="D87" i="71" s="1"/>
  <c r="F96" i="1"/>
  <c r="E96" i="1" s="1"/>
  <c r="D101" i="71" s="1"/>
  <c r="F52" i="1"/>
  <c r="E52" i="1" s="1"/>
  <c r="D57" i="71" s="1"/>
  <c r="F113" i="1"/>
  <c r="E113" i="1" s="1"/>
  <c r="D118" i="71" s="1"/>
  <c r="F46" i="1"/>
  <c r="E46" i="1" s="1"/>
  <c r="D51" i="71" s="1"/>
  <c r="F116" i="1"/>
  <c r="E116" i="1" s="1"/>
  <c r="D121" i="71" s="1"/>
  <c r="F93" i="1"/>
  <c r="E93" i="1" s="1"/>
  <c r="D98" i="71" s="1"/>
  <c r="F101" i="1"/>
  <c r="E101" i="1" s="1"/>
  <c r="D106" i="71" s="1"/>
  <c r="F105" i="1"/>
  <c r="E105" i="1" s="1"/>
  <c r="D110" i="71" s="1"/>
  <c r="F83" i="1"/>
  <c r="E83" i="1" s="1"/>
  <c r="D88" i="71" s="1"/>
  <c r="F90" i="1"/>
  <c r="E90" i="1" s="1"/>
  <c r="D95" i="71" s="1"/>
  <c r="F75" i="1"/>
  <c r="E75" i="1" s="1"/>
  <c r="D80" i="71" s="1"/>
  <c r="F79" i="1"/>
  <c r="E79" i="1" s="1"/>
  <c r="D84" i="71" s="1"/>
  <c r="F66" i="1"/>
  <c r="E66" i="1" s="1"/>
  <c r="D71" i="71" s="1"/>
  <c r="F70" i="1"/>
  <c r="E70" i="1" s="1"/>
  <c r="D75" i="71" s="1"/>
  <c r="F63" i="1"/>
  <c r="E63" i="1" s="1"/>
  <c r="D68" i="71" s="1"/>
  <c r="F67" i="1"/>
  <c r="E67" i="1" s="1"/>
  <c r="D72" i="71" s="1"/>
  <c r="F44" i="1"/>
  <c r="E44" i="1" s="1"/>
  <c r="D49" i="71" s="1"/>
  <c r="F51" i="1"/>
  <c r="E51" i="1" s="1"/>
  <c r="D56" i="71" s="1"/>
  <c r="F19" i="1"/>
  <c r="E19" i="1" s="1"/>
  <c r="D24" i="71" s="1"/>
  <c r="F18" i="1"/>
  <c r="E18" i="1" s="1"/>
  <c r="D23" i="71" s="1"/>
  <c r="F26" i="1"/>
  <c r="E26" i="1" s="1"/>
  <c r="D31" i="71" s="1"/>
  <c r="F13" i="1"/>
  <c r="E13" i="1" s="1"/>
  <c r="D18" i="71" s="1"/>
  <c r="F29" i="1"/>
  <c r="E29" i="1" s="1"/>
  <c r="D34" i="71" s="1"/>
  <c r="F31" i="1"/>
  <c r="E31" i="1" s="1"/>
  <c r="D36" i="71" s="1"/>
  <c r="F32" i="1"/>
  <c r="E32" i="1" s="1"/>
  <c r="D37" i="71" s="1"/>
  <c r="F11" i="1"/>
  <c r="E11" i="1" s="1"/>
  <c r="D16" i="71" s="1"/>
  <c r="F115" i="1"/>
  <c r="E115" i="1" s="1"/>
  <c r="D120" i="71" s="1"/>
  <c r="F88" i="1"/>
  <c r="E88" i="1" s="1"/>
  <c r="D93" i="71" s="1"/>
  <c r="F62" i="1"/>
  <c r="E62" i="1" s="1"/>
  <c r="D67" i="71" s="1"/>
  <c r="F64" i="1"/>
  <c r="E64" i="1" s="1"/>
  <c r="D69" i="71" s="1"/>
  <c r="F36" i="1"/>
  <c r="E36" i="1" s="1"/>
  <c r="D41" i="71" s="1"/>
  <c r="F10" i="1"/>
  <c r="E10" i="1" s="1"/>
  <c r="D15" i="71" s="1"/>
  <c r="F43" i="1"/>
  <c r="E43" i="1" s="1"/>
  <c r="D48" i="71" s="1"/>
  <c r="F56" i="1"/>
  <c r="E56" i="1" s="1"/>
  <c r="D61" i="71" s="1"/>
  <c r="F99" i="1"/>
  <c r="E99" i="1" s="1"/>
  <c r="D104" i="71" s="1"/>
  <c r="F118" i="1"/>
  <c r="E118" i="1" s="1"/>
  <c r="D123" i="71" s="1"/>
  <c r="F107" i="1"/>
  <c r="E107" i="1" s="1"/>
  <c r="D112" i="71" s="1"/>
  <c r="F95" i="1"/>
  <c r="E95" i="1" s="1"/>
  <c r="D100" i="71" s="1"/>
  <c r="F92" i="1"/>
  <c r="E92" i="1" s="1"/>
  <c r="D97" i="71" s="1"/>
  <c r="F57" i="1"/>
  <c r="E57" i="1" s="1"/>
  <c r="D62" i="71" s="1"/>
  <c r="F94" i="1"/>
  <c r="E94" i="1" s="1"/>
  <c r="D99" i="71" s="1"/>
  <c r="F58" i="1"/>
  <c r="E58" i="1" s="1"/>
  <c r="D63" i="71" s="1"/>
  <c r="F100" i="1"/>
  <c r="E100" i="1" s="1"/>
  <c r="D105" i="71" s="1"/>
  <c r="F81" i="1"/>
  <c r="E81" i="1" s="1"/>
  <c r="D86" i="71" s="1"/>
  <c r="F87" i="1"/>
  <c r="E87" i="1" s="1"/>
  <c r="D92" i="71" s="1"/>
  <c r="F77" i="1"/>
  <c r="F76" i="1"/>
  <c r="E76" i="1" s="1"/>
  <c r="D81" i="71" s="1"/>
  <c r="F60" i="1"/>
  <c r="E60" i="1" s="1"/>
  <c r="D65" i="71" s="1"/>
  <c r="F16" i="1"/>
  <c r="E16" i="1" s="1"/>
  <c r="D21" i="71" s="1"/>
  <c r="F72" i="1"/>
  <c r="E72" i="1" s="1"/>
  <c r="D77" i="71" s="1"/>
  <c r="F69" i="1"/>
  <c r="E69" i="1" s="1"/>
  <c r="D74" i="71" s="1"/>
  <c r="F47" i="1"/>
  <c r="E47" i="1" s="1"/>
  <c r="D52" i="71" s="1"/>
  <c r="F7" i="1"/>
  <c r="E7" i="1" s="1"/>
  <c r="D12" i="71" s="1"/>
  <c r="F35" i="1"/>
  <c r="E35" i="1" s="1"/>
  <c r="D40" i="71" s="1"/>
  <c r="F20" i="1"/>
  <c r="E20" i="1" s="1"/>
  <c r="D25" i="71" s="1"/>
  <c r="F12" i="1"/>
  <c r="E12" i="1" s="1"/>
  <c r="D17" i="71" s="1"/>
  <c r="F15" i="1"/>
  <c r="E15" i="1" s="1"/>
  <c r="D20" i="71" s="1"/>
  <c r="F27" i="1"/>
  <c r="E27" i="1" s="1"/>
  <c r="D32" i="71" s="1"/>
  <c r="F38" i="1"/>
  <c r="E38" i="1" s="1"/>
  <c r="D43" i="71" s="1"/>
  <c r="F41" i="1"/>
  <c r="E41" i="1" s="1"/>
  <c r="D46" i="71" s="1"/>
  <c r="F17" i="1"/>
  <c r="E17" i="1" s="1"/>
  <c r="D22" i="71" s="1"/>
  <c r="F117" i="1"/>
  <c r="E117" i="1" s="1"/>
  <c r="D122" i="71" s="1"/>
  <c r="F86" i="1"/>
  <c r="E86" i="1" s="1"/>
  <c r="D91" i="71" s="1"/>
  <c r="F89" i="1"/>
  <c r="E89" i="1" s="1"/>
  <c r="D94" i="71" s="1"/>
  <c r="F74" i="1"/>
  <c r="E74" i="1" s="1"/>
  <c r="D79" i="71" s="1"/>
  <c r="F61" i="1"/>
  <c r="E61" i="1" s="1"/>
  <c r="D66" i="71" s="1"/>
  <c r="F25" i="1"/>
  <c r="E25" i="1" s="1"/>
  <c r="D30" i="71" s="1"/>
  <c r="F37" i="1"/>
  <c r="E37" i="1" s="1"/>
  <c r="D42" i="71" s="1"/>
  <c r="F24" i="1"/>
  <c r="E24" i="1" s="1"/>
  <c r="D29" i="71" s="1"/>
  <c r="F112" i="1"/>
  <c r="E112" i="1" s="1"/>
  <c r="D117" i="71" s="1"/>
  <c r="F110" i="1"/>
  <c r="E110" i="1" s="1"/>
  <c r="D115" i="71" s="1"/>
  <c r="F103" i="1"/>
  <c r="E103" i="1" s="1"/>
  <c r="D108" i="71" s="1"/>
  <c r="F42" i="1"/>
  <c r="E42" i="1" s="1"/>
  <c r="D47" i="71" s="1"/>
  <c r="F98" i="1"/>
  <c r="E98" i="1" s="1"/>
  <c r="D103" i="71" s="1"/>
  <c r="F114" i="1"/>
  <c r="E114" i="1" s="1"/>
  <c r="D119" i="71" s="1"/>
  <c r="F106" i="1"/>
  <c r="E106" i="1" s="1"/>
  <c r="D111" i="71" s="1"/>
  <c r="F111" i="1"/>
  <c r="E111" i="1" s="1"/>
  <c r="D116" i="71" s="1"/>
  <c r="F55" i="1"/>
  <c r="E55" i="1" s="1"/>
  <c r="D60" i="71" s="1"/>
  <c r="F22" i="1"/>
  <c r="E22" i="1" s="1"/>
  <c r="D27" i="71" s="1"/>
  <c r="F84" i="1"/>
  <c r="E84" i="1" s="1"/>
  <c r="D89" i="71" s="1"/>
  <c r="F91" i="1"/>
  <c r="E91" i="1" s="1"/>
  <c r="D96" i="71" s="1"/>
  <c r="F78" i="1"/>
  <c r="E78" i="1" s="1"/>
  <c r="D83" i="71" s="1"/>
  <c r="F80" i="1"/>
  <c r="E80" i="1" s="1"/>
  <c r="D85" i="71" s="1"/>
  <c r="F71" i="1"/>
  <c r="E71" i="1" s="1"/>
  <c r="D76" i="71" s="1"/>
  <c r="F59" i="1"/>
  <c r="E59" i="1" s="1"/>
  <c r="D64" i="71" s="1"/>
  <c r="F68" i="1"/>
  <c r="E68" i="1" s="1"/>
  <c r="D73" i="71" s="1"/>
  <c r="F53" i="1"/>
  <c r="E53" i="1" s="1"/>
  <c r="D58" i="71" s="1"/>
  <c r="F48" i="1"/>
  <c r="E48" i="1" s="1"/>
  <c r="D53" i="71" s="1"/>
  <c r="F40" i="1"/>
  <c r="E40" i="1" s="1"/>
  <c r="D45" i="71" s="1"/>
  <c r="F49" i="1"/>
  <c r="E49" i="1" s="1"/>
  <c r="D54" i="71" s="1"/>
  <c r="F23" i="1"/>
  <c r="E23" i="1" s="1"/>
  <c r="D28" i="71" s="1"/>
  <c r="F30" i="1"/>
  <c r="E30" i="1" s="1"/>
  <c r="D35" i="71" s="1"/>
  <c r="F39" i="1"/>
  <c r="E39" i="1" s="1"/>
  <c r="D44" i="71" s="1"/>
  <c r="F14" i="1"/>
  <c r="E14" i="1" s="1"/>
  <c r="D19" i="71" s="1"/>
  <c r="F33" i="1"/>
  <c r="E33" i="1" s="1"/>
  <c r="D38" i="71" s="1"/>
  <c r="F45" i="1"/>
  <c r="E45" i="1" s="1"/>
  <c r="D50" i="71" s="1"/>
  <c r="F28" i="1"/>
  <c r="E28" i="1" s="1"/>
  <c r="D33" i="71" s="1"/>
  <c r="F73" i="1"/>
  <c r="E73" i="1" s="1"/>
  <c r="D78" i="71" s="1"/>
  <c r="F102" i="1"/>
  <c r="E102" i="1" s="1"/>
  <c r="D107" i="71" s="1"/>
  <c r="F109" i="1"/>
  <c r="E109" i="1" s="1"/>
  <c r="D114" i="71" s="1"/>
  <c r="F108" i="1"/>
  <c r="E108" i="1" s="1"/>
  <c r="D113" i="71" s="1"/>
  <c r="F97" i="1"/>
  <c r="E97" i="1" s="1"/>
  <c r="D102" i="71" s="1"/>
  <c r="F50" i="1"/>
  <c r="E50" i="1" s="1"/>
  <c r="D55" i="71" s="1"/>
  <c r="F85" i="1"/>
  <c r="E85" i="1" s="1"/>
  <c r="D90" i="71" s="1"/>
  <c r="F65" i="1"/>
  <c r="E65" i="1" s="1"/>
  <c r="D70" i="71" s="1"/>
  <c r="F54" i="1"/>
  <c r="E54" i="1" s="1"/>
  <c r="D59" i="71" s="1"/>
  <c r="F9" i="1"/>
  <c r="E9" i="1" s="1"/>
  <c r="D14" i="71" s="1"/>
  <c r="F34" i="1"/>
  <c r="E34" i="1" s="1"/>
  <c r="D39" i="71" s="1"/>
  <c r="F21" i="1"/>
  <c r="E21" i="1" s="1"/>
  <c r="D26" i="71" s="1"/>
  <c r="E77" i="1"/>
  <c r="D82" i="71" s="1"/>
  <c r="F23" i="107" l="1"/>
  <c r="I32" i="71"/>
  <c r="F18" i="124"/>
  <c r="F19" i="124" s="1"/>
  <c r="F20" i="124" s="1"/>
  <c r="F21" i="124" s="1"/>
  <c r="F22" i="124" s="1"/>
  <c r="F23" i="124" s="1"/>
  <c r="F24" i="124" s="1"/>
  <c r="F25" i="124" s="1"/>
  <c r="F26" i="124" s="1"/>
  <c r="F27" i="124" s="1"/>
  <c r="F28" i="124" s="1"/>
  <c r="F29" i="124" s="1"/>
  <c r="F30" i="124" s="1"/>
  <c r="F31" i="124" s="1"/>
  <c r="F32" i="124" s="1"/>
  <c r="F33" i="124" s="1"/>
  <c r="F34" i="124" s="1"/>
  <c r="F35" i="124" s="1"/>
  <c r="F36" i="124" s="1"/>
  <c r="F37" i="124" s="1"/>
  <c r="F38" i="124" s="1"/>
  <c r="F39" i="124" s="1"/>
  <c r="F40" i="124" s="1"/>
  <c r="F41" i="124" s="1"/>
  <c r="F42" i="124" s="1"/>
  <c r="F43" i="124" s="1"/>
  <c r="F24" i="107" l="1"/>
  <c r="I33" i="71"/>
  <c r="F25" i="107" l="1"/>
  <c r="I30" i="71"/>
  <c r="F26" i="107" l="1"/>
  <c r="I51" i="71"/>
  <c r="F27" i="107" l="1"/>
  <c r="I27" i="71"/>
  <c r="F28" i="107" l="1"/>
  <c r="I24" i="71"/>
  <c r="F29" i="107" l="1"/>
  <c r="I26" i="71"/>
  <c r="F30" i="107" l="1"/>
  <c r="I39" i="71"/>
  <c r="F31" i="107" l="1"/>
  <c r="I36" i="71"/>
  <c r="F32" i="107" l="1"/>
  <c r="I52" i="71"/>
  <c r="F33" i="107" l="1"/>
  <c r="I55" i="71"/>
  <c r="F34" i="107" l="1"/>
  <c r="I40" i="71"/>
  <c r="F35" i="107" l="1"/>
  <c r="I45" i="71"/>
  <c r="F36" i="107" l="1"/>
  <c r="I37" i="71"/>
  <c r="F37" i="107" l="1"/>
  <c r="I42" i="71"/>
  <c r="F38" i="107" l="1"/>
  <c r="I38" i="71"/>
  <c r="F39" i="107" l="1"/>
  <c r="I43" i="71"/>
  <c r="F40" i="107" l="1"/>
  <c r="I41" i="71"/>
  <c r="F41" i="107" l="1"/>
  <c r="I44" i="71"/>
  <c r="F42" i="107" l="1"/>
  <c r="I34" i="71"/>
  <c r="F43" i="107" l="1"/>
  <c r="I53" i="71"/>
  <c r="F44" i="107" l="1"/>
  <c r="I48" i="71"/>
  <c r="F45" i="107" l="1"/>
  <c r="I35" i="71"/>
  <c r="F46" i="107" l="1"/>
  <c r="I47" i="71" s="1"/>
  <c r="I59" i="71"/>
</calcChain>
</file>

<file path=xl/sharedStrings.xml><?xml version="1.0" encoding="utf-8"?>
<sst xmlns="http://schemas.openxmlformats.org/spreadsheetml/2006/main" count="2058" uniqueCount="258">
  <si>
    <t>Location:</t>
  </si>
  <si>
    <t>Finals</t>
  </si>
  <si>
    <t>Qualifiers</t>
  </si>
  <si>
    <t>Rank</t>
  </si>
  <si>
    <t>Score</t>
  </si>
  <si>
    <t xml:space="preserve">SUM OF </t>
  </si>
  <si>
    <t>ATHLETE</t>
  </si>
  <si>
    <t>Competition:</t>
  </si>
  <si>
    <t>Round:</t>
  </si>
  <si>
    <t>Date:</t>
  </si>
  <si>
    <t>Gender:</t>
  </si>
  <si>
    <t>Semi-Finals</t>
  </si>
  <si>
    <t>TOP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</si>
  <si>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</si>
  <si>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</si>
  <si>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</si>
  <si>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</si>
  <si>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</si>
  <si>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</si>
  <si>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</si>
  <si>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</si>
  <si>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</si>
  <si>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</si>
  <si>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</si>
  <si>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</si>
  <si>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>GENDER</t>
  </si>
  <si>
    <t>Age Category</t>
  </si>
  <si>
    <t>Club/Team</t>
  </si>
  <si>
    <t>FREESTYLE  ONTARIO</t>
  </si>
  <si>
    <t xml:space="preserve">FREESTYLE ONTARIO </t>
  </si>
  <si>
    <t>M</t>
  </si>
  <si>
    <t>Male</t>
  </si>
  <si>
    <t>2022 Ontario Rankings - Park &amp; Pipe</t>
  </si>
  <si>
    <t>Calgary Canada Cup BA</t>
  </si>
  <si>
    <t>Calgary Canada Cup HP</t>
  </si>
  <si>
    <t>Calgary Canada Cup SS</t>
  </si>
  <si>
    <t>Calgary</t>
  </si>
  <si>
    <t>BA</t>
  </si>
  <si>
    <t>HP</t>
  </si>
  <si>
    <t>SS</t>
  </si>
  <si>
    <t>OLDHAM, Bruce</t>
  </si>
  <si>
    <t>Canada Cup - Calagary</t>
  </si>
  <si>
    <t>ONTARIO RANKING POINTS</t>
  </si>
  <si>
    <t>R-value</t>
  </si>
  <si>
    <t>ON POINTS</t>
  </si>
  <si>
    <t>WILLMOTT, Brayden</t>
  </si>
  <si>
    <t>BEATTY, Charlie</t>
  </si>
  <si>
    <t>MOORE, Maxwell</t>
  </si>
  <si>
    <t>DUREPOS, Jacob</t>
  </si>
  <si>
    <t>BREEDON, Scott</t>
  </si>
  <si>
    <t>MCEWEN, Thomas</t>
  </si>
  <si>
    <t>LEPINE, Matthew</t>
  </si>
  <si>
    <t>HAIRE, Marcus</t>
  </si>
  <si>
    <t>PELLEGRINI, Joey</t>
  </si>
  <si>
    <t>Base Point Total  (Tier 4)</t>
  </si>
  <si>
    <t>ON</t>
  </si>
  <si>
    <t>PTS 1</t>
  </si>
  <si>
    <t>PTS 2</t>
  </si>
  <si>
    <t>PTS 3</t>
  </si>
  <si>
    <t>TOP 3 PTS</t>
  </si>
  <si>
    <t>Timber Tour - MSLM Day 1</t>
  </si>
  <si>
    <t>Barrie</t>
  </si>
  <si>
    <t>Base Point Total  (Tier 5)</t>
  </si>
  <si>
    <t>OLDHAM, Cody</t>
  </si>
  <si>
    <t>MCMANUS, Quinlan</t>
  </si>
  <si>
    <t>DUFFY, Oliver</t>
  </si>
  <si>
    <t>SETTERINGTON, Trent</t>
  </si>
  <si>
    <t>MORAN, Grayson</t>
  </si>
  <si>
    <t>JEDREJ, Timothy</t>
  </si>
  <si>
    <t>MCMANUS, Gavin</t>
  </si>
  <si>
    <t>FRIEDMAN, George</t>
  </si>
  <si>
    <t>MCGINNESS, Cooper</t>
  </si>
  <si>
    <t>HUTCHINS, Joey</t>
  </si>
  <si>
    <t>DICKIE, Jamieson</t>
  </si>
  <si>
    <t>SKAFEL, Owen</t>
  </si>
  <si>
    <t>SOLRUSH, Desmond</t>
  </si>
  <si>
    <t>HEAPS, Fox</t>
  </si>
  <si>
    <t>HUTCHINS, Lucas</t>
  </si>
  <si>
    <t>NAUDIE, Kieran</t>
  </si>
  <si>
    <t>GUILLON, Cameron</t>
  </si>
  <si>
    <t>RELJIC, Evan</t>
  </si>
  <si>
    <t>SKAFEL, Emmett</t>
  </si>
  <si>
    <t>LEMIEUX-LATULIPPE, Simon</t>
  </si>
  <si>
    <t>REID, Leo</t>
  </si>
  <si>
    <t>DUREPOS, Oaklee</t>
  </si>
  <si>
    <t>TURBACH, Elliott</t>
  </si>
  <si>
    <t>HARLEY, Jacob</t>
  </si>
  <si>
    <t>LAMB, Jacob</t>
  </si>
  <si>
    <t>BALL, Travis</t>
  </si>
  <si>
    <t>WISNIEWSKI, Zach</t>
  </si>
  <si>
    <t>MCGREGOR, Aiden</t>
  </si>
  <si>
    <t>Agenda Freeski</t>
  </si>
  <si>
    <t>Fortune Freestyle</t>
  </si>
  <si>
    <t>Beaver Valley Ski Club</t>
  </si>
  <si>
    <t>The Senders Freestyle</t>
  </si>
  <si>
    <t>World Cup</t>
  </si>
  <si>
    <t>Nor Am</t>
  </si>
  <si>
    <t>Canada Cup</t>
  </si>
  <si>
    <t>Canada Winter Games</t>
  </si>
  <si>
    <t>Jr. Nationals</t>
  </si>
  <si>
    <t>Timber Tour</t>
  </si>
  <si>
    <t>Provincials</t>
  </si>
  <si>
    <t>Male SLOPESTYLE &amp; BIG AIR Point Allocation Chart</t>
  </si>
  <si>
    <t>R-Value</t>
  </si>
  <si>
    <t>Male HALF PIPE Point Allocation Chart</t>
  </si>
  <si>
    <t>Timber Tour - MSLM Day 2</t>
  </si>
  <si>
    <t>MARTIN, Aidan</t>
  </si>
  <si>
    <t>HUTER, Lukas</t>
  </si>
  <si>
    <t>Ontario Timber Tour</t>
  </si>
  <si>
    <t>MSLM</t>
  </si>
  <si>
    <t>18+</t>
  </si>
  <si>
    <t>U18</t>
  </si>
  <si>
    <t>U16</t>
  </si>
  <si>
    <t>U14</t>
  </si>
  <si>
    <t>U12</t>
  </si>
  <si>
    <t>2022 ONTARIO RANKINGS</t>
  </si>
  <si>
    <t>DNS</t>
  </si>
  <si>
    <t>Canada Cup - Sun Peaks</t>
  </si>
  <si>
    <t>Sun Peaks, BC</t>
  </si>
  <si>
    <t>PELLEGRINI, David</t>
  </si>
  <si>
    <t>SELBY, Connor</t>
  </si>
  <si>
    <t>Sun Peaks Canada Cup SS</t>
  </si>
  <si>
    <t>Sun Peaks Canada Cup BA</t>
  </si>
  <si>
    <t>Sun Peaks</t>
  </si>
  <si>
    <t>Feb 2-3</t>
  </si>
  <si>
    <t>Sun Peaks
BC</t>
  </si>
  <si>
    <t>NorAm Mammoth</t>
  </si>
  <si>
    <t>Mammoth USA</t>
  </si>
  <si>
    <t>Base Point Total  (Tier 3)</t>
  </si>
  <si>
    <t>NorAm</t>
  </si>
  <si>
    <t>Mammoth</t>
  </si>
  <si>
    <t>NorAm Calgary</t>
  </si>
  <si>
    <t>75th percentile</t>
  </si>
  <si>
    <t>50th percentile</t>
  </si>
  <si>
    <t>25th percentile</t>
  </si>
  <si>
    <t xml:space="preserve"> </t>
  </si>
  <si>
    <t>CRESSMAN,William</t>
  </si>
  <si>
    <t>LAVOIE,Elie</t>
  </si>
  <si>
    <t>CARRIER,Charles</t>
  </si>
  <si>
    <t>JONES,Caleb</t>
  </si>
  <si>
    <t>CLEVELAND,Loic</t>
  </si>
  <si>
    <t>WHIKE,Owen</t>
  </si>
  <si>
    <t>GEAGEA,Sebastien</t>
  </si>
  <si>
    <t>NIEMAN,Tommy</t>
  </si>
  <si>
    <t>TREMBLAY,Fynn</t>
  </si>
  <si>
    <t>TREMBLAY,Cardiff</t>
  </si>
  <si>
    <t>COZANNET,Etienne</t>
  </si>
  <si>
    <t>ROBB,Elliot</t>
  </si>
  <si>
    <t>U8</t>
  </si>
  <si>
    <t>QUESNEL,Mathias</t>
  </si>
  <si>
    <t>GOSSELIN,Maxime</t>
  </si>
  <si>
    <t>ABID,Adel</t>
  </si>
  <si>
    <t>GREGORY,Ethan</t>
  </si>
  <si>
    <t>THIBAULT,Antoine</t>
  </si>
  <si>
    <t>CARRIERE,Oliver-Banville</t>
  </si>
  <si>
    <t>CHARTRAND,Olivier</t>
  </si>
  <si>
    <t>Freestylerz Festival</t>
  </si>
  <si>
    <t>Camp Fortune</t>
  </si>
  <si>
    <t>Base Point Total  (Tier 6)</t>
  </si>
  <si>
    <t>Groms</t>
  </si>
  <si>
    <t>Beaver Valley</t>
  </si>
  <si>
    <t>AGRO,Nathan</t>
  </si>
  <si>
    <t>HOGAN,Alexander</t>
  </si>
  <si>
    <t>O'DEA,Cormac</t>
  </si>
  <si>
    <t>MCGRATH,Quinn</t>
  </si>
  <si>
    <t>LANG,Harrison</t>
  </si>
  <si>
    <t>DALY,Hudson</t>
  </si>
  <si>
    <t>DWYER,Matthew</t>
  </si>
  <si>
    <t>DUNN,Rory</t>
  </si>
  <si>
    <t>CUMMING,Dylan</t>
  </si>
  <si>
    <t>CAUZ,Elliott</t>
  </si>
  <si>
    <t>VINCENT,Jackson</t>
  </si>
  <si>
    <t>HARROP,Cole</t>
  </si>
  <si>
    <t>BRENNEMAN,Jax</t>
  </si>
  <si>
    <t>LAMB,Zachary</t>
  </si>
  <si>
    <t>HAICK,Cole</t>
  </si>
  <si>
    <t>CAUZ,Graydon</t>
  </si>
  <si>
    <t>DAVIS,Giles</t>
  </si>
  <si>
    <t>AGATHOS,Aspen</t>
  </si>
  <si>
    <t>SCHINDLER,Benjamin</t>
  </si>
  <si>
    <t>RICHARDSON,Cohen</t>
  </si>
  <si>
    <t>MEANA,Alexander</t>
  </si>
  <si>
    <t>BEVAN,Jack</t>
  </si>
  <si>
    <t>PEARSON,Maxwell</t>
  </si>
  <si>
    <t>ROLAND,Dylan</t>
  </si>
  <si>
    <t>Georgian Peaks</t>
  </si>
  <si>
    <t>ALLEN,Nolan</t>
  </si>
  <si>
    <t>PAZ,William</t>
  </si>
  <si>
    <t>BAX,Seth</t>
  </si>
  <si>
    <t>BIRTCH,Landon</t>
  </si>
  <si>
    <t>CAMPBELL,Tanner</t>
  </si>
  <si>
    <t>MILLER,Quintin</t>
  </si>
  <si>
    <t>BUNTING,Harrison</t>
  </si>
  <si>
    <t>SHOULDICE,Wyatt</t>
  </si>
  <si>
    <t>U10</t>
  </si>
  <si>
    <t>Boler</t>
  </si>
  <si>
    <t>Craigleith</t>
  </si>
  <si>
    <t>Jr. Jams</t>
  </si>
  <si>
    <t>Mount Evergreen, Kenora</t>
  </si>
  <si>
    <t>ROBERTS,Jake</t>
  </si>
  <si>
    <t>CASEY,Sam</t>
  </si>
  <si>
    <t>FOUCHER,Piercen</t>
  </si>
  <si>
    <t>LUND,Ben</t>
  </si>
  <si>
    <t>HENDY,Jasper</t>
  </si>
  <si>
    <t>HYSLOP,Rowan</t>
  </si>
  <si>
    <t>SMYTH,Connor</t>
  </si>
  <si>
    <t>HAYSE,Jackson</t>
  </si>
  <si>
    <t>LACROIX,Austin</t>
  </si>
  <si>
    <t>HYSLOP,Griffin</t>
  </si>
  <si>
    <t>Mount Evergreen</t>
  </si>
  <si>
    <t>Fz Festival</t>
  </si>
  <si>
    <t>Jr. Jam</t>
  </si>
  <si>
    <t>FzFestival</t>
  </si>
  <si>
    <t>Horseshoe</t>
  </si>
  <si>
    <t>Timber Tour  Day 1</t>
  </si>
  <si>
    <t>FLYE,Mason</t>
  </si>
  <si>
    <t>DORCHAK,Andrew</t>
  </si>
  <si>
    <t>LEE,Evan</t>
  </si>
  <si>
    <t>KARDAS,Kael</t>
  </si>
  <si>
    <t>PENNA,Miikael</t>
  </si>
  <si>
    <t>HAGAN,Dillon</t>
  </si>
  <si>
    <t>DUREPOS,Tao</t>
  </si>
  <si>
    <t>RIDGEWAY,Grant</t>
  </si>
  <si>
    <t>COLLEY,Jameson</t>
  </si>
  <si>
    <t>BOS,Jamie</t>
  </si>
  <si>
    <t>Thunder Bay Freestyle</t>
  </si>
  <si>
    <t>Caledon Ski Club</t>
  </si>
  <si>
    <t>ON TEAM / Freestyle Whistler</t>
  </si>
  <si>
    <t>ON TEAM / Agenda Freeski</t>
  </si>
  <si>
    <t>ON TEAM / Fortune Freestyle</t>
  </si>
  <si>
    <t>ON DEV SQUAD / Agenda Freeski</t>
  </si>
  <si>
    <t>ON DEV SQUAD / Fortune Freestyle</t>
  </si>
  <si>
    <t>Aspen</t>
  </si>
  <si>
    <t>NorAm Aspen</t>
  </si>
  <si>
    <t>Apspen (Buttermilk) USA</t>
  </si>
  <si>
    <t>Timber Tour  Provincials</t>
  </si>
  <si>
    <t>Calabogie Peaks</t>
  </si>
  <si>
    <t>dns</t>
  </si>
  <si>
    <t>TT Provincials</t>
  </si>
  <si>
    <t>Calabogie</t>
  </si>
  <si>
    <t>POIRE-HUPPE,Jeremy</t>
  </si>
  <si>
    <t>I have David Pellegrinin in 27</t>
  </si>
  <si>
    <t>WinSport</t>
  </si>
  <si>
    <t>NorAm Stoneham</t>
  </si>
  <si>
    <t>Stoneham QC</t>
  </si>
  <si>
    <t>March 18-19</t>
  </si>
  <si>
    <t>Mar 18-19</t>
  </si>
  <si>
    <t>Stoneham</t>
  </si>
  <si>
    <t>start at 7th</t>
  </si>
  <si>
    <t>Base Points</t>
  </si>
  <si>
    <t>Normal</t>
  </si>
  <si>
    <t>Base points</t>
  </si>
  <si>
    <t>*BASE POINT TOTAL ADJUSTED TO 456.65 (=7th place at a typical canada cup) due to top 6 men missing/away at Jr. Worlds</t>
  </si>
  <si>
    <t>*456.65</t>
  </si>
  <si>
    <t>Winsport, Calgary AB</t>
  </si>
  <si>
    <t>Winsport</t>
  </si>
  <si>
    <t>Slivaplana, SUI</t>
  </si>
  <si>
    <t>Slivaplana SUI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</si>
</sst>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09]mmmm\ d\,\ yyyy;@"/>
    <numFmt numFmtId="165" formatCode="0.0000"/>
    <numFmt numFmtId="166" formatCode="0.0"/>
  </numFmts>
  <fonts count="32" x14ac:knownFonts="1">
    <font>
      <sz val="11"/>
      <color indexed="8"/>
      <name val="Helvetica Neue"/>
    </font>
    <font>
      <sz val="8"/>
      <name val="Helvetica Neue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sz val="8"/>
      <color indexed="8"/>
      <name val="Helvetica"/>
      <family val="2"/>
    </font>
    <font>
      <b/>
      <sz val="11"/>
      <color indexed="8"/>
      <name val="Helvetica Neue"/>
      <family val="2"/>
    </font>
    <font>
      <i/>
      <sz val="11"/>
      <color indexed="8"/>
      <name val="Helvetica Neue"/>
      <family val="2"/>
    </font>
    <font>
      <sz val="5"/>
      <color indexed="9"/>
      <name val="Tahoma"/>
      <family val="2"/>
    </font>
    <font>
      <sz val="8"/>
      <color rgb="FF00B050"/>
      <name val="Tahoma"/>
      <family val="2"/>
    </font>
    <font>
      <sz val="8"/>
      <color rgb="FF0070C0"/>
      <name val="Tahoma"/>
      <family val="2"/>
    </font>
    <font>
      <sz val="8"/>
      <color rgb="FF7030A0"/>
      <name val="Tahoma"/>
      <family val="2"/>
    </font>
    <font>
      <sz val="11"/>
      <color indexed="8"/>
      <name val="Helvetica Neue"/>
      <family val="2"/>
    </font>
    <font>
      <sz val="6"/>
      <color indexed="8"/>
      <name val="Helvetica Neue"/>
      <family val="2"/>
    </font>
    <font>
      <sz val="11"/>
      <color theme="1"/>
      <name val="Helvetica Neue"/>
      <family val="2"/>
    </font>
    <font>
      <sz val="8"/>
      <color rgb="FFFF0000"/>
      <name val="Helvetica"/>
      <family val="2"/>
    </font>
    <font>
      <sz val="8"/>
      <color rgb="FFFF0000"/>
      <name val="Tahoma"/>
      <family val="2"/>
    </font>
    <font>
      <sz val="11"/>
      <color rgb="FFFF0000"/>
      <name val="Helvetica Neue"/>
      <family val="2"/>
    </font>
    <font>
      <sz val="8"/>
      <color theme="1"/>
      <name val="Helvetic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sz val="10"/>
      <color indexed="8"/>
      <name val="Calibri"/>
      <family val="2"/>
      <scheme val="minor"/>
    </font>
    <font>
      <sz val="10"/>
      <color indexed="8"/>
      <name val="Helvetica Neue"/>
      <family val="2"/>
    </font>
    <font>
      <sz val="10"/>
      <color rgb="FF000000"/>
      <name val="Helvetica Neue"/>
      <family val="2"/>
    </font>
  </fonts>
  <fills count="1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AFBFD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3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209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2" fillId="8" borderId="7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2" fillId="9" borderId="9" xfId="0" applyNumberFormat="1" applyFont="1" applyFill="1" applyBorder="1" applyAlignment="1">
      <alignment horizontal="right"/>
    </xf>
    <xf numFmtId="0" fontId="13" fillId="9" borderId="9" xfId="0" applyFont="1" applyFill="1" applyBorder="1" applyAlignment="1"/>
    <xf numFmtId="0" fontId="13" fillId="9" borderId="0" xfId="0" applyFont="1" applyFill="1" applyAlignment="1"/>
    <xf numFmtId="0" fontId="6" fillId="0" borderId="9" xfId="0" applyFont="1" applyBorder="1" applyAlignment="1">
      <alignment horizontal="center" wrapText="1"/>
    </xf>
    <xf numFmtId="16" fontId="6" fillId="0" borderId="9" xfId="0" applyNumberFormat="1" applyFont="1" applyBorder="1" applyAlignment="1">
      <alignment horizontal="center"/>
    </xf>
    <xf numFmtId="1" fontId="2" fillId="0" borderId="1" xfId="0" applyNumberFormat="1" applyFont="1" applyBorder="1" applyAlignment="1"/>
    <xf numFmtId="1" fontId="2" fillId="4" borderId="0" xfId="0" applyNumberFormat="1" applyFont="1" applyFill="1" applyAlignment="1"/>
    <xf numFmtId="1" fontId="8" fillId="7" borderId="9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2" fillId="10" borderId="9" xfId="0" applyNumberFormat="1" applyFont="1" applyFill="1" applyBorder="1" applyAlignment="1"/>
    <xf numFmtId="0" fontId="13" fillId="10" borderId="0" xfId="0" applyFont="1" applyFill="1" applyBorder="1" applyAlignment="1"/>
    <xf numFmtId="2" fontId="8" fillId="3" borderId="9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9" borderId="15" xfId="0" applyFont="1" applyFill="1" applyBorder="1" applyAlignment="1"/>
    <xf numFmtId="2" fontId="0" fillId="0" borderId="0" xfId="0" applyNumberFormat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15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right"/>
    </xf>
    <xf numFmtId="165" fontId="15" fillId="11" borderId="15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8" fillId="0" borderId="15" xfId="0" applyNumberFormat="1" applyFont="1" applyBorder="1" applyAlignment="1">
      <alignment horizontal="center"/>
    </xf>
    <xf numFmtId="2" fontId="8" fillId="3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16" fontId="6" fillId="0" borderId="15" xfId="0" applyNumberFormat="1" applyFont="1" applyBorder="1" applyAlignment="1">
      <alignment horizontal="center"/>
    </xf>
    <xf numFmtId="1" fontId="2" fillId="10" borderId="15" xfId="0" applyNumberFormat="1" applyFont="1" applyFill="1" applyBorder="1" applyAlignment="1"/>
    <xf numFmtId="0" fontId="13" fillId="10" borderId="15" xfId="0" applyFont="1" applyFill="1" applyBorder="1" applyAlignment="1"/>
    <xf numFmtId="165" fontId="3" fillId="0" borderId="7" xfId="0" applyNumberFormat="1" applyFont="1" applyBorder="1" applyAlignment="1">
      <alignment horizontal="center"/>
    </xf>
    <xf numFmtId="2" fontId="8" fillId="7" borderId="9" xfId="0" applyNumberFormat="1" applyFont="1" applyFill="1" applyBorder="1" applyAlignment="1">
      <alignment horizontal="center"/>
    </xf>
    <xf numFmtId="2" fontId="8" fillId="7" borderId="15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65" fontId="3" fillId="5" borderId="7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4" fontId="3" fillId="3" borderId="10" xfId="0" applyNumberFormat="1" applyFont="1" applyFill="1" applyBorder="1" applyAlignment="1">
      <alignment horizontal="left"/>
    </xf>
    <xf numFmtId="2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8" fillId="3" borderId="9" xfId="0" applyNumberFormat="1" applyFont="1" applyFill="1" applyBorder="1" applyAlignment="1">
      <alignment horizontal="center"/>
    </xf>
    <xf numFmtId="2" fontId="8" fillId="12" borderId="9" xfId="0" applyNumberFormat="1" applyFont="1" applyFill="1" applyBorder="1" applyAlignment="1">
      <alignment horizontal="center"/>
    </xf>
    <xf numFmtId="0" fontId="13" fillId="13" borderId="0" xfId="0" applyFont="1" applyFill="1" applyAlignment="1"/>
    <xf numFmtId="0" fontId="13" fillId="13" borderId="9" xfId="0" applyFont="1" applyFill="1" applyBorder="1" applyAlignment="1"/>
    <xf numFmtId="0" fontId="13" fillId="13" borderId="15" xfId="0" applyFont="1" applyFill="1" applyBorder="1" applyAlignment="1"/>
    <xf numFmtId="2" fontId="8" fillId="13" borderId="9" xfId="0" applyNumberFormat="1" applyFont="1" applyFill="1" applyBorder="1" applyAlignment="1">
      <alignment horizontal="center"/>
    </xf>
    <xf numFmtId="1" fontId="2" fillId="0" borderId="15" xfId="0" applyNumberFormat="1" applyFont="1" applyBorder="1" applyAlignment="1"/>
    <xf numFmtId="1" fontId="2" fillId="0" borderId="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6" fillId="0" borderId="9" xfId="0" applyFont="1" applyBorder="1" applyAlignment="1">
      <alignment horizontal="center" wrapText="1"/>
    </xf>
    <xf numFmtId="1" fontId="17" fillId="8" borderId="15" xfId="0" applyNumberFormat="1" applyFont="1" applyFill="1" applyBorder="1" applyAlignment="1">
      <alignment horizontal="right"/>
    </xf>
    <xf numFmtId="1" fontId="18" fillId="8" borderId="15" xfId="0" applyNumberFormat="1" applyFont="1" applyFill="1" applyBorder="1" applyAlignment="1">
      <alignment horizontal="right"/>
    </xf>
    <xf numFmtId="1" fontId="19" fillId="8" borderId="15" xfId="0" applyNumberFormat="1" applyFont="1" applyFill="1" applyBorder="1" applyAlignment="1">
      <alignment horizontal="right"/>
    </xf>
    <xf numFmtId="1" fontId="3" fillId="0" borderId="9" xfId="0" applyNumberFormat="1" applyFont="1" applyFill="1" applyBorder="1" applyAlignment="1">
      <alignment horizontal="center"/>
    </xf>
    <xf numFmtId="1" fontId="3" fillId="0" borderId="0" xfId="0" applyNumberFormat="1" applyFont="1" applyFill="1" applyAlignment="1"/>
    <xf numFmtId="1" fontId="3" fillId="0" borderId="9" xfId="0" applyNumberFormat="1" applyFont="1" applyFill="1" applyBorder="1" applyAlignment="1">
      <alignment horizontal="right"/>
    </xf>
    <xf numFmtId="9" fontId="0" fillId="0" borderId="0" xfId="0" applyNumberFormat="1" applyAlignment="1"/>
    <xf numFmtId="0" fontId="20" fillId="0" borderId="0" xfId="0" applyFont="1" applyAlignment="1"/>
    <xf numFmtId="0" fontId="0" fillId="0" borderId="15" xfId="0" applyBorder="1" applyAlignment="1"/>
    <xf numFmtId="0" fontId="21" fillId="0" borderId="0" xfId="0" applyFont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4" fontId="3" fillId="3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9" borderId="0" xfId="0" applyFont="1" applyFill="1" applyBorder="1" applyAlignment="1"/>
    <xf numFmtId="1" fontId="2" fillId="0" borderId="15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16" fontId="6" fillId="0" borderId="9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9" xfId="0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3" fillId="9" borderId="9" xfId="0" applyFont="1" applyFill="1" applyBorder="1" applyAlignment="1"/>
    <xf numFmtId="2" fontId="24" fillId="3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5" fillId="0" borderId="0" xfId="0" applyFont="1" applyAlignment="1"/>
    <xf numFmtId="0" fontId="26" fillId="9" borderId="0" xfId="0" applyFont="1" applyFill="1" applyAlignment="1"/>
    <xf numFmtId="166" fontId="27" fillId="3" borderId="9" xfId="0" applyNumberFormat="1" applyFont="1" applyFill="1" applyBorder="1" applyAlignment="1">
      <alignment horizontal="center"/>
    </xf>
    <xf numFmtId="2" fontId="27" fillId="0" borderId="9" xfId="0" applyNumberFormat="1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2" fillId="0" borderId="0" xfId="0" applyFont="1" applyAlignment="1"/>
    <xf numFmtId="0" fontId="28" fillId="0" borderId="15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28" fillId="0" borderId="9" xfId="0" applyFont="1" applyFill="1" applyBorder="1" applyAlignment="1">
      <alignment horizontal="center" wrapText="1"/>
    </xf>
    <xf numFmtId="0" fontId="26" fillId="10" borderId="15" xfId="0" applyFont="1" applyFill="1" applyBorder="1" applyAlignment="1"/>
    <xf numFmtId="2" fontId="27" fillId="3" borderId="9" xfId="0" applyNumberFormat="1" applyFont="1" applyFill="1" applyBorder="1" applyAlignment="1">
      <alignment horizontal="center"/>
    </xf>
    <xf numFmtId="2" fontId="27" fillId="7" borderId="15" xfId="0" applyNumberFormat="1" applyFont="1" applyFill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9" fillId="14" borderId="0" xfId="0" applyFont="1" applyFill="1" applyAlignment="1">
      <alignment horizontal="center"/>
    </xf>
    <xf numFmtId="0" fontId="0" fillId="14" borderId="0" xfId="0" applyFill="1" applyAlignment="1"/>
    <xf numFmtId="2" fontId="14" fillId="14" borderId="15" xfId="0" applyNumberFormat="1" applyFont="1" applyFill="1" applyBorder="1" applyAlignment="1">
      <alignment horizontal="center" vertical="center" wrapText="1"/>
    </xf>
    <xf numFmtId="165" fontId="15" fillId="14" borderId="15" xfId="0" applyNumberFormat="1" applyFont="1" applyFill="1" applyBorder="1" applyAlignment="1">
      <alignment horizontal="center"/>
    </xf>
    <xf numFmtId="2" fontId="0" fillId="14" borderId="15" xfId="0" applyNumberForma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0" fillId="0" borderId="0" xfId="0" applyNumberFormat="1" applyAlignment="1"/>
    <xf numFmtId="1" fontId="0" fillId="0" borderId="0" xfId="0" applyNumberFormat="1" applyFill="1" applyAlignment="1"/>
    <xf numFmtId="1" fontId="27" fillId="0" borderId="11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14" fillId="0" borderId="0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11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Normal" xfId="0" builtinId="0"/>
  </cellStyles>
  <dxfs count="2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7D5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0"/>
  <sheetViews>
    <sheetView showGridLines="0" tabSelected="1" zoomScale="109" zoomScaleNormal="120" workbookViewId="0">
      <selection activeCell="A15" sqref="A15"/>
    </sheetView>
  </sheetViews>
  <sheetFormatPr baseColWidth="10" defaultColWidth="17.6640625" defaultRowHeight="20" customHeight="1" x14ac:dyDescent="0.15"/>
  <cols>
    <col min="1" max="1" width="21.83203125" customWidth="1"/>
    <col min="2" max="2" width="5.6640625" customWidth="1"/>
    <col min="3" max="3" width="21.33203125" customWidth="1"/>
    <col min="4" max="4" width="0.83203125" hidden="1" customWidth="1"/>
    <col min="5" max="5" width="5.1640625" bestFit="1" customWidth="1"/>
    <col min="6" max="6" width="5.83203125" customWidth="1"/>
    <col min="7" max="9" width="5.6640625" customWidth="1"/>
    <col min="10" max="10" width="7.1640625" customWidth="1"/>
    <col min="11" max="11" width="5.1640625" hidden="1" customWidth="1"/>
    <col min="12" max="25" width="5.6640625" customWidth="1"/>
    <col min="26" max="26" width="5.6640625" style="146" customWidth="1"/>
    <col min="27" max="41" width="5.6640625" customWidth="1"/>
  </cols>
  <sheetData>
    <row r="1" spans="1:42" ht="33.75" customHeight="1" x14ac:dyDescent="0.15">
      <c r="A1" s="1" t="s">
        <v>32</v>
      </c>
      <c r="B1" s="1"/>
      <c r="C1" s="1"/>
      <c r="D1" s="1"/>
      <c r="E1" s="1"/>
      <c r="F1" s="19" t="s">
        <v>28</v>
      </c>
      <c r="G1" s="1"/>
      <c r="H1" s="1"/>
      <c r="I1" s="1"/>
      <c r="J1" s="1"/>
      <c r="K1" s="1"/>
      <c r="L1" s="121">
        <v>2022</v>
      </c>
      <c r="M1" s="121">
        <v>2022</v>
      </c>
      <c r="N1" s="121">
        <v>2022</v>
      </c>
      <c r="O1" s="121">
        <v>2022</v>
      </c>
      <c r="P1" s="121">
        <v>2022</v>
      </c>
      <c r="Q1" s="121">
        <v>2022</v>
      </c>
      <c r="R1" s="122">
        <v>2022</v>
      </c>
      <c r="S1" s="122">
        <v>2022</v>
      </c>
      <c r="T1" s="121">
        <v>2022</v>
      </c>
      <c r="U1" s="122">
        <v>2022</v>
      </c>
      <c r="V1" s="121">
        <v>2022</v>
      </c>
      <c r="W1" s="122">
        <v>2022</v>
      </c>
      <c r="X1" s="122">
        <v>2022</v>
      </c>
      <c r="Y1" s="122">
        <v>2022</v>
      </c>
      <c r="Z1" s="143">
        <v>2022</v>
      </c>
      <c r="AA1" s="122">
        <v>2022</v>
      </c>
      <c r="AB1" s="122">
        <v>2022</v>
      </c>
      <c r="AC1" s="122">
        <v>2022</v>
      </c>
      <c r="AD1" s="122">
        <v>2022</v>
      </c>
      <c r="AE1" s="122">
        <v>2022</v>
      </c>
      <c r="AF1" s="122">
        <v>2022</v>
      </c>
      <c r="AG1" s="122">
        <v>2022</v>
      </c>
      <c r="AH1" s="122">
        <v>2022</v>
      </c>
      <c r="AI1" s="122">
        <v>2022</v>
      </c>
      <c r="AJ1" s="122">
        <v>2022</v>
      </c>
      <c r="AK1" s="122">
        <v>2022</v>
      </c>
      <c r="AL1" s="122">
        <v>2022</v>
      </c>
      <c r="AM1" s="122">
        <v>2022</v>
      </c>
      <c r="AN1" s="122"/>
      <c r="AO1" s="122"/>
    </row>
    <row r="2" spans="1:42" ht="3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20</v>
      </c>
      <c r="L2" s="65" t="s">
        <v>33</v>
      </c>
      <c r="M2" s="65" t="s">
        <v>34</v>
      </c>
      <c r="N2" s="65" t="s">
        <v>35</v>
      </c>
      <c r="O2" s="96" t="s">
        <v>108</v>
      </c>
      <c r="P2" s="96" t="s">
        <v>108</v>
      </c>
      <c r="Q2" s="65" t="s">
        <v>129</v>
      </c>
      <c r="R2" s="161" t="s">
        <v>129</v>
      </c>
      <c r="S2" s="161" t="s">
        <v>159</v>
      </c>
      <c r="T2" s="161" t="s">
        <v>121</v>
      </c>
      <c r="U2" s="161" t="s">
        <v>122</v>
      </c>
      <c r="V2" s="161" t="s">
        <v>129</v>
      </c>
      <c r="W2" s="161" t="s">
        <v>129</v>
      </c>
      <c r="X2" s="161" t="s">
        <v>210</v>
      </c>
      <c r="Y2" s="161" t="s">
        <v>159</v>
      </c>
      <c r="Z2" s="162" t="s">
        <v>129</v>
      </c>
      <c r="AA2" s="160" t="s">
        <v>129</v>
      </c>
      <c r="AB2" s="161" t="s">
        <v>211</v>
      </c>
      <c r="AC2" s="160" t="s">
        <v>108</v>
      </c>
      <c r="AD2" s="160" t="s">
        <v>238</v>
      </c>
      <c r="AE2" s="160" t="s">
        <v>238</v>
      </c>
      <c r="AF2" s="160" t="s">
        <v>97</v>
      </c>
      <c r="AG2" s="160" t="s">
        <v>97</v>
      </c>
      <c r="AH2" s="160" t="s">
        <v>96</v>
      </c>
      <c r="AI2" s="160" t="s">
        <v>96</v>
      </c>
      <c r="AJ2" s="160" t="s">
        <v>95</v>
      </c>
      <c r="AK2" s="160" t="s">
        <v>99</v>
      </c>
      <c r="AL2" s="160" t="s">
        <v>99</v>
      </c>
      <c r="AM2" s="160" t="s">
        <v>99</v>
      </c>
      <c r="AN2" s="160"/>
      <c r="AO2" s="96"/>
    </row>
    <row r="3" spans="1:42" ht="36" customHeight="1" x14ac:dyDescent="0.15">
      <c r="A3" s="20" t="s">
        <v>25</v>
      </c>
      <c r="B3" s="21" t="s">
        <v>31</v>
      </c>
      <c r="C3" s="21"/>
      <c r="D3" s="22"/>
      <c r="E3" s="23"/>
      <c r="F3" s="200" t="s">
        <v>115</v>
      </c>
      <c r="G3" s="200"/>
      <c r="H3" s="200"/>
      <c r="I3" s="200"/>
      <c r="J3" s="201"/>
      <c r="K3" s="3" t="s">
        <v>21</v>
      </c>
      <c r="L3" s="65" t="s">
        <v>36</v>
      </c>
      <c r="M3" s="65" t="s">
        <v>36</v>
      </c>
      <c r="N3" s="65" t="s">
        <v>36</v>
      </c>
      <c r="O3" s="96" t="s">
        <v>109</v>
      </c>
      <c r="P3" s="96" t="s">
        <v>109</v>
      </c>
      <c r="Q3" s="125" t="s">
        <v>130</v>
      </c>
      <c r="R3" s="125" t="s">
        <v>130</v>
      </c>
      <c r="S3" s="125" t="s">
        <v>185</v>
      </c>
      <c r="T3" s="65" t="s">
        <v>123</v>
      </c>
      <c r="U3" s="65" t="s">
        <v>123</v>
      </c>
      <c r="V3" s="65" t="s">
        <v>36</v>
      </c>
      <c r="W3" s="65" t="s">
        <v>36</v>
      </c>
      <c r="X3" s="65" t="s">
        <v>157</v>
      </c>
      <c r="Y3" s="65" t="s">
        <v>160</v>
      </c>
      <c r="Z3" s="144" t="s">
        <v>232</v>
      </c>
      <c r="AA3" s="96" t="s">
        <v>232</v>
      </c>
      <c r="AB3" s="65" t="s">
        <v>209</v>
      </c>
      <c r="AC3" s="96" t="s">
        <v>213</v>
      </c>
      <c r="AD3" s="96" t="s">
        <v>239</v>
      </c>
      <c r="AE3" s="96" t="s">
        <v>239</v>
      </c>
      <c r="AF3" s="96" t="s">
        <v>213</v>
      </c>
      <c r="AG3" s="96" t="s">
        <v>213</v>
      </c>
      <c r="AH3" s="96" t="s">
        <v>247</v>
      </c>
      <c r="AI3" s="96" t="s">
        <v>247</v>
      </c>
      <c r="AJ3" s="96" t="s">
        <v>257</v>
      </c>
      <c r="AK3" s="96" t="s">
        <v>255</v>
      </c>
      <c r="AL3" s="96" t="s">
        <v>255</v>
      </c>
      <c r="AM3" s="96" t="s">
        <v>255</v>
      </c>
      <c r="AN3" s="96"/>
      <c r="AO3" s="96"/>
    </row>
    <row r="4" spans="1:42" ht="15" customHeight="1" x14ac:dyDescent="0.15">
      <c r="A4" s="4"/>
      <c r="B4" s="5"/>
      <c r="C4" s="5"/>
      <c r="D4" s="6"/>
      <c r="E4" s="7" t="s">
        <v>55</v>
      </c>
      <c r="F4" s="8" t="s">
        <v>3</v>
      </c>
      <c r="G4" s="9" t="s">
        <v>12</v>
      </c>
      <c r="H4" s="10" t="s">
        <v>12</v>
      </c>
      <c r="I4" s="11" t="s">
        <v>12</v>
      </c>
      <c r="J4" s="12" t="s">
        <v>5</v>
      </c>
      <c r="K4" s="13" t="s">
        <v>22</v>
      </c>
      <c r="L4" s="66">
        <v>43107</v>
      </c>
      <c r="M4" s="66">
        <v>43107</v>
      </c>
      <c r="N4" s="66">
        <v>43108</v>
      </c>
      <c r="O4" s="97">
        <v>43114</v>
      </c>
      <c r="P4" s="97">
        <v>43115</v>
      </c>
      <c r="Q4" s="66">
        <v>43127</v>
      </c>
      <c r="R4" s="66">
        <v>43128</v>
      </c>
      <c r="S4" s="66">
        <v>43129</v>
      </c>
      <c r="T4" s="66">
        <v>43132</v>
      </c>
      <c r="U4" s="66">
        <v>43133</v>
      </c>
      <c r="V4" s="66">
        <v>43138</v>
      </c>
      <c r="W4" s="66">
        <v>43139</v>
      </c>
      <c r="X4" s="66">
        <v>43142</v>
      </c>
      <c r="Y4" s="66">
        <v>43143</v>
      </c>
      <c r="Z4" s="145">
        <v>43145</v>
      </c>
      <c r="AA4" s="97">
        <v>43146</v>
      </c>
      <c r="AB4" s="66">
        <v>43150</v>
      </c>
      <c r="AC4" s="97">
        <v>43156</v>
      </c>
      <c r="AD4" s="97">
        <v>43163</v>
      </c>
      <c r="AE4" s="97">
        <v>43164</v>
      </c>
      <c r="AF4" s="97">
        <v>43170</v>
      </c>
      <c r="AG4" s="97">
        <v>43171</v>
      </c>
      <c r="AH4" s="97" t="s">
        <v>246</v>
      </c>
      <c r="AI4" s="97">
        <v>43178</v>
      </c>
      <c r="AJ4" s="97">
        <v>43182</v>
      </c>
      <c r="AK4" s="97">
        <v>43183</v>
      </c>
      <c r="AL4" s="97">
        <v>43184</v>
      </c>
      <c r="AM4" s="97">
        <v>43185</v>
      </c>
      <c r="AN4" s="97"/>
      <c r="AO4" s="97"/>
    </row>
    <row r="5" spans="1:42" ht="15" customHeight="1" x14ac:dyDescent="0.15">
      <c r="A5" s="14" t="s">
        <v>27</v>
      </c>
      <c r="B5" s="15" t="s">
        <v>26</v>
      </c>
      <c r="C5" s="15" t="s">
        <v>6</v>
      </c>
      <c r="D5" s="16"/>
      <c r="E5" s="7" t="s">
        <v>3</v>
      </c>
      <c r="F5" s="17" t="s">
        <v>18</v>
      </c>
      <c r="G5" s="18" t="s">
        <v>56</v>
      </c>
      <c r="H5" s="10" t="s">
        <v>57</v>
      </c>
      <c r="I5" s="10" t="s">
        <v>58</v>
      </c>
      <c r="J5" s="12" t="s">
        <v>59</v>
      </c>
      <c r="K5" s="13" t="s">
        <v>23</v>
      </c>
      <c r="L5" s="66" t="s">
        <v>37</v>
      </c>
      <c r="M5" s="66" t="s">
        <v>38</v>
      </c>
      <c r="N5" s="66" t="s">
        <v>39</v>
      </c>
      <c r="O5" s="97" t="s">
        <v>39</v>
      </c>
      <c r="P5" s="97" t="s">
        <v>39</v>
      </c>
      <c r="Q5" s="66" t="s">
        <v>39</v>
      </c>
      <c r="R5" s="66" t="s">
        <v>39</v>
      </c>
      <c r="S5" s="66" t="s">
        <v>39</v>
      </c>
      <c r="T5" s="66" t="s">
        <v>39</v>
      </c>
      <c r="U5" s="66" t="s">
        <v>37</v>
      </c>
      <c r="V5" s="66" t="s">
        <v>39</v>
      </c>
      <c r="W5" s="66" t="s">
        <v>37</v>
      </c>
      <c r="X5" s="66" t="s">
        <v>39</v>
      </c>
      <c r="Y5" s="66" t="s">
        <v>39</v>
      </c>
      <c r="Z5" s="145" t="s">
        <v>37</v>
      </c>
      <c r="AA5" s="97" t="s">
        <v>39</v>
      </c>
      <c r="AB5" s="66" t="s">
        <v>39</v>
      </c>
      <c r="AC5" s="97" t="s">
        <v>39</v>
      </c>
      <c r="AD5" s="97" t="s">
        <v>39</v>
      </c>
      <c r="AE5" s="97" t="s">
        <v>37</v>
      </c>
      <c r="AF5" s="97" t="s">
        <v>39</v>
      </c>
      <c r="AG5" s="97" t="s">
        <v>37</v>
      </c>
      <c r="AH5" s="97" t="s">
        <v>39</v>
      </c>
      <c r="AI5" s="97" t="s">
        <v>37</v>
      </c>
      <c r="AJ5" s="97" t="s">
        <v>39</v>
      </c>
      <c r="AK5" s="97" t="s">
        <v>38</v>
      </c>
      <c r="AL5" s="97" t="s">
        <v>39</v>
      </c>
      <c r="AM5" s="97" t="s">
        <v>37</v>
      </c>
      <c r="AN5" s="97"/>
      <c r="AO5" s="97"/>
    </row>
    <row r="6" spans="1:42" ht="17" customHeight="1" x14ac:dyDescent="0.15">
      <c r="A6" s="98" t="s">
        <v>227</v>
      </c>
      <c r="B6" s="98" t="s">
        <v>110</v>
      </c>
      <c r="C6" s="72" t="s">
        <v>40</v>
      </c>
      <c r="D6" s="71"/>
      <c r="E6" s="71">
        <f t="shared" ref="E6:E37" si="0">F6</f>
        <v>1</v>
      </c>
      <c r="F6" s="139">
        <f t="shared" ref="F6:F37" si="1">RANK(J6,$J$6:$J$119,0)</f>
        <v>1</v>
      </c>
      <c r="G6" s="129">
        <f t="shared" ref="G6:G37" si="2">LARGE(($L6:$AO6),1)</f>
        <v>645.07834687499997</v>
      </c>
      <c r="H6" s="129">
        <f t="shared" ref="H6:H37" si="3">LARGE(($L6:$AO6),2)</f>
        <v>645.07834687499997</v>
      </c>
      <c r="I6" s="129">
        <f t="shared" ref="I6:I37" si="4">LARGE(($L6:$AO6),3)</f>
        <v>590.09329851672931</v>
      </c>
      <c r="J6" s="129">
        <f t="shared" ref="J6:J37" si="5">SUM(G6+H6+I6)</f>
        <v>1880.2499922667294</v>
      </c>
      <c r="K6" s="130"/>
      <c r="L6" s="129">
        <f>IF(ISNA(VLOOKUP($C6,'CC Calgary BA'!$A$17:$E$973,5,FALSE))=TRUE,"0",VLOOKUP($C6,'CC Calgary BA'!$A$17:$E$973,5,FALSE))</f>
        <v>470.66827531250004</v>
      </c>
      <c r="M6" s="129">
        <f>IF(ISNA(VLOOKUP($C6,'CC Calgary HP'!$A$17:$E$1000,5,FALSE))=TRUE,"0",VLOOKUP($C6,'CC Calgary HP'!$A$17:$E$1000,5,FALSE))</f>
        <v>470.45</v>
      </c>
      <c r="N6" s="129">
        <f>IF(ISNA(VLOOKUP($C6,'CC Calgary SS'!$A$17:$E$974,5,FALSE))=TRUE,"0",VLOOKUP($C6,'CC Calgary SS'!$A$17:$E$974,5,FALSE))</f>
        <v>500</v>
      </c>
      <c r="O6" s="129" t="str">
        <f>IF(ISNA(VLOOKUP($C6,'TT MSLM -1'!$A$17:$E$1000,5,FALSE))=TRUE,"0",VLOOKUP($C6,'TT MSLM -1'!$A$17:$E$1000,5,FALSE))</f>
        <v>0</v>
      </c>
      <c r="P6" s="129" t="str">
        <f>IF(ISNA(VLOOKUP($C6,'TT MSLM -2'!$A$17:$E$1000,5,FALSE))=TRUE,"0",VLOOKUP($C6,'TT MSLM -2'!$A$17:$E$1000,5,FALSE))</f>
        <v>0</v>
      </c>
      <c r="Q6" s="129">
        <f>IF(ISNA(VLOOKUP($C6,'NorAm Mammoth SS -1'!$A$17:$E$1000,5,FALSE))=TRUE,"0",VLOOKUP($C6,'NorAm Mammoth SS -1'!$A$17:$E$1000,5,FALSE))</f>
        <v>530.00926414472883</v>
      </c>
      <c r="R6" s="129">
        <f>IF(ISNA(VLOOKUP($C6,'NorAm Mammoth SS -2'!$A$17:$E$1000,5,FALSE))=TRUE,"0",VLOOKUP($C6,'NorAm Mammoth SS -2'!$A$17:$E$1000,5,FALSE))</f>
        <v>336.79867612335499</v>
      </c>
      <c r="S6" s="129" t="str">
        <f>IF(ISNA(VLOOKUP($C6,'Groms GP'!$A$17:$E$1000,5,FALSE))=TRUE,"0",VLOOKUP($C6,'Groms GP'!$A$17:$E$1000,5,FALSE))</f>
        <v>0</v>
      </c>
      <c r="T6" s="129">
        <f>IF(ISNA(VLOOKUP($C6,'CC SunPeaks SS'!$A$17:$E$1000,5,FALSE))=TRUE,"0",VLOOKUP($C6,'CC SunPeaks SS'!$A$17:$E$1000,5,FALSE))</f>
        <v>492.5</v>
      </c>
      <c r="U6" s="129">
        <f>IF(ISNA(VLOOKUP($C6,'CC SunPeaks BA'!$A$17:$E$1000,5,FALSE))=TRUE,"0",VLOOKUP($C6,'CC SunPeaks BA'!$A$17:$E$1000,5,FALSE))</f>
        <v>492.5</v>
      </c>
      <c r="V6" s="129">
        <f>IF(ISNA(VLOOKUP($C6,'NorAm Calgary SS'!$A$17:$E$1000,5,FALSE))=TRUE,"0",VLOOKUP($C6,'NorAm Calgary SS'!$A$17:$E$1000,5,FALSE))</f>
        <v>645.07834687499997</v>
      </c>
      <c r="W6" s="129">
        <f>IF(ISNA(VLOOKUP($C6,'NorAm Calgary BA'!$A$17:$E$1000,5,FALSE))=TRUE,"0",VLOOKUP($C6,'NorAm Calgary BA'!$A$17:$E$1000,5,FALSE))</f>
        <v>645.07834687499997</v>
      </c>
      <c r="X6" s="129" t="str">
        <f>IF(ISNA(VLOOKUP($C6,'FzFest CF'!$A$17:$E$1000,5,FALSE))=TRUE,"0",VLOOKUP($C6,'FzFest CF'!$A$17:$E$1000,5,FALSE))</f>
        <v>0</v>
      </c>
      <c r="Y6" s="129" t="str">
        <f>IF(ISNA(VLOOKUP($C6,'Groms BV'!$A$17:$E$1000,5,FALSE))=TRUE,"0",VLOOKUP($C6,'Groms BV'!$A$17:$E$1000,5,FALSE))</f>
        <v>0</v>
      </c>
      <c r="Z6" s="129">
        <f>IF(ISNA(VLOOKUP($C6,'NorAm Aspen BA'!$A$17:$E$1000,5,FALSE))=TRUE,"0",VLOOKUP($C6,'NorAm Aspen BA'!$A$17:$E$1000,5,FALSE))</f>
        <v>589.15537921311829</v>
      </c>
      <c r="AA6" s="129">
        <f>IF(ISNA(VLOOKUP($C6,'NorAm Aspen SS'!$A$17:$E$992,5,FALSE))=TRUE,"0",VLOOKUP($C6,'NorAm Aspen SS'!$A$17:$E$992,5,FALSE))</f>
        <v>312.28529047647044</v>
      </c>
      <c r="AB6" s="129" t="str">
        <f>IF(ISNA(VLOOKUP($C6,'JJ Evergreen'!$A$17:$E$1000,5,FALSE))=TRUE,"0",VLOOKUP($C6,'JJ Evergreen'!$A$17:$E$1000,5,FALSE))</f>
        <v>0</v>
      </c>
      <c r="AC6" s="129" t="str">
        <f>IF(ISNA(VLOOKUP($C6,'TT Horseshoe -1'!$A$17:$E$992,5,FALSE))=TRUE,"0",VLOOKUP($C6,'TT Horseshoe -1'!$A$17:$E$992,5,FALSE))</f>
        <v>0</v>
      </c>
      <c r="AD6" s="129" t="str">
        <f>IF(ISNA(VLOOKUP($C6,'TT PROV SS'!$A$17:$E$967,5,FALSE))=TRUE,"0",VLOOKUP($C6,'TT PROV SS'!$A$17:$E$967,5,FALSE))</f>
        <v>0</v>
      </c>
      <c r="AE6" s="129" t="str">
        <f>IF(ISNA(VLOOKUP($C6,'TT PROV BA'!$A$17:$E$992,5,FALSE))=TRUE,"0",VLOOKUP($C6,'TT PROV BA'!$A$17:$E$992,5,FALSE))</f>
        <v>0</v>
      </c>
      <c r="AF6" s="129" t="str">
        <f>IF(ISNA(VLOOKUP($C6,'CC Horseshoe SS'!$A$17:$E$992,5,FALSE))=TRUE,"0",VLOOKUP($C6,'CC Horseshoe SS'!$A$17:$E$992,5,FALSE))</f>
        <v>0</v>
      </c>
      <c r="AG6" s="129" t="str">
        <f>IF(ISNA(VLOOKUP($C6,'CC Horseshoe BA'!$A$17:$E$988,5,FALSE))=TRUE,"0",VLOOKUP($C6,'CC Horseshoe BA'!$A$17:$E$988,5,FALSE))</f>
        <v>0</v>
      </c>
      <c r="AH6" s="129">
        <f>IF(ISNA(VLOOKUP($C6,'NorAm Stoneham SS'!$A$17:$E$992,5,FALSE))=TRUE,"0",VLOOKUP($C6,'NorAm Stoneham SS'!$A$17:$E$992,5,FALSE))</f>
        <v>312.28529047647044</v>
      </c>
      <c r="AI6" s="129" t="str">
        <f>IF(ISNA(VLOOKUP($C6,'NorAm Stoneham BA'!$A$17:$E$991,5,FALSE))=TRUE,"0",VLOOKUP($C6,'NorAm Stoneham BA'!$A$17:$E$991,5,FALSE))</f>
        <v>0</v>
      </c>
      <c r="AJ6" s="129">
        <f>IF(ISNA(VLOOKUP($C6,'WC SUI SS'!$A$17:$E$991,5,FALSE))=TRUE,"0",VLOOKUP($C6,'WC SUI SS'!$A$17:$E$991,5,FALSE))</f>
        <v>590.09329851672931</v>
      </c>
      <c r="AK6" s="129" t="str">
        <f>IF(ISNA(VLOOKUP($C6,'JrNats HP'!$A$17:$E$991,5,FALSE))=TRUE,"0",VLOOKUP($C6,'JrNats HP'!$A$17:$E$991,5,FALSE))</f>
        <v>0</v>
      </c>
      <c r="AL6" s="129" t="str">
        <f>IF(ISNA(VLOOKUP($C6,'JrNats SS'!$A$17:$E$991,5,FALSE))=TRUE,"0",VLOOKUP($C6,'JrNats SS'!$A$17:$E$991,5,FALSE))</f>
        <v>0</v>
      </c>
      <c r="AM6" s="129" t="str">
        <f>IF(ISNA(VLOOKUP($C6,'JrNats BA'!$A$17:$E$991,5,FALSE))=TRUE,"0",VLOOKUP($C6,'JrNats BA'!$A$17:$E$991,5,FALSE))</f>
        <v>0</v>
      </c>
      <c r="AN6" s="196"/>
      <c r="AO6" s="129"/>
    </row>
    <row r="7" spans="1:42" ht="17" customHeight="1" x14ac:dyDescent="0.15">
      <c r="A7" s="98" t="s">
        <v>228</v>
      </c>
      <c r="B7" s="98" t="s">
        <v>111</v>
      </c>
      <c r="C7" s="99" t="s">
        <v>45</v>
      </c>
      <c r="D7" s="71"/>
      <c r="E7" s="71">
        <f t="shared" si="0"/>
        <v>2</v>
      </c>
      <c r="F7" s="139">
        <f t="shared" si="1"/>
        <v>2</v>
      </c>
      <c r="G7" s="129">
        <f t="shared" si="2"/>
        <v>635.40217167187495</v>
      </c>
      <c r="H7" s="129">
        <f t="shared" si="3"/>
        <v>625.87113909679681</v>
      </c>
      <c r="I7" s="129">
        <f t="shared" si="4"/>
        <v>616.48307201034481</v>
      </c>
      <c r="J7" s="129">
        <f t="shared" si="5"/>
        <v>1877.7563827790166</v>
      </c>
      <c r="K7" s="130"/>
      <c r="L7" s="129">
        <f>IF(ISNA(VLOOKUP($C7,'CC Calgary BA'!$A$17:$E$973,5,FALSE))=TRUE,"0",VLOOKUP($C7,'CC Calgary BA'!$A$17:$E$973,5,FALSE))</f>
        <v>492.5</v>
      </c>
      <c r="M7" s="129" t="str">
        <f>IF(ISNA(VLOOKUP($C7,'CC Calgary HP'!$A$17:$E$1000,5,FALSE))=TRUE,"0",VLOOKUP($C7,'CC Calgary HP'!$A$17:$E$1000,5,FALSE))</f>
        <v>0</v>
      </c>
      <c r="N7" s="129">
        <f>IF(ISNA(VLOOKUP($C7,'CC Calgary SS'!$A$17:$E$974,5,FALSE))=TRUE,"0",VLOOKUP($C7,'CC Calgary SS'!$A$17:$E$974,5,FALSE))</f>
        <v>492.5</v>
      </c>
      <c r="O7" s="129" t="str">
        <f>IF(ISNA(VLOOKUP($C7,'TT MSLM -1'!$A$17:$E$1000,5,FALSE))=TRUE,"0",VLOOKUP($C7,'TT MSLM -1'!$A$17:$E$1000,5,FALSE))</f>
        <v>0</v>
      </c>
      <c r="P7" s="129" t="str">
        <f>IF(ISNA(VLOOKUP($C7,'TT MSLM -2'!$A$17:$E$1000,5,FALSE))=TRUE,"0",VLOOKUP($C7,'TT MSLM -2'!$A$17:$E$1000,5,FALSE))</f>
        <v>0</v>
      </c>
      <c r="Q7" s="129">
        <f>IF(ISNA(VLOOKUP($C7,'NorAm Mammoth SS -1'!$A$17:$E$1000,5,FALSE))=TRUE,"0",VLOOKUP($C7,'NorAm Mammoth SS -1'!$A$17:$E$1000,5,FALSE))</f>
        <v>563.03907863009204</v>
      </c>
      <c r="R7" s="129">
        <f>IF(ISNA(VLOOKUP($C7,'NorAm Mammoth SS -2'!$A$17:$E$1000,5,FALSE))=TRUE,"0",VLOOKUP($C7,'NorAm Mammoth SS -2'!$A$17:$E$1000,5,FALSE))</f>
        <v>554.59349245064061</v>
      </c>
      <c r="S7" s="129" t="str">
        <f>IF(ISNA(VLOOKUP($C7,'Groms GP'!$A$17:$E$1000,5,FALSE))=TRUE,"0",VLOOKUP($C7,'Groms GP'!$A$17:$E$1000,5,FALSE))</f>
        <v>0</v>
      </c>
      <c r="T7" s="129" t="str">
        <f>IF(ISNA(VLOOKUP($C7,'CC SunPeaks SS'!$A$17:$E$1000,5,FALSE))=TRUE,"0",VLOOKUP($C7,'CC SunPeaks SS'!$A$17:$E$1000,5,FALSE))</f>
        <v>0</v>
      </c>
      <c r="U7" s="129" t="str">
        <f>IF(ISNA(VLOOKUP($C7,'CC SunPeaks BA'!$A$17:$E$1000,5,FALSE))=TRUE,"0",VLOOKUP($C7,'CC SunPeaks BA'!$A$17:$E$1000,5,FALSE))</f>
        <v>0</v>
      </c>
      <c r="V7" s="129">
        <f>IF(ISNA(VLOOKUP($C7,'NorAm Calgary SS'!$A$17:$E$1000,5,FALSE))=TRUE,"0",VLOOKUP($C7,'NorAm Calgary SS'!$A$17:$E$1000,5,FALSE))</f>
        <v>522.05912518255786</v>
      </c>
      <c r="W7" s="129">
        <f>IF(ISNA(VLOOKUP($C7,'NorAm Calgary BA'!$A$17:$E$1000,5,FALSE))=TRUE,"0",VLOOKUP($C7,'NorAm Calgary BA'!$A$17:$E$1000,5,FALSE))</f>
        <v>625.87113909679681</v>
      </c>
      <c r="X7" s="129" t="str">
        <f>IF(ISNA(VLOOKUP($C7,'FzFest CF'!$A$17:$E$1000,5,FALSE))=TRUE,"0",VLOOKUP($C7,'FzFest CF'!$A$17:$E$1000,5,FALSE))</f>
        <v>0</v>
      </c>
      <c r="Y7" s="129" t="str">
        <f>IF(ISNA(VLOOKUP($C7,'Groms BV'!$A$17:$E$1000,5,FALSE))=TRUE,"0",VLOOKUP($C7,'Groms BV'!$A$17:$E$1000,5,FALSE))</f>
        <v>0</v>
      </c>
      <c r="Z7" s="129">
        <f>IF(ISNA(VLOOKUP($C7,'NorAm Aspen BA'!$A$17:$E$1000,5,FALSE))=TRUE,"0",VLOOKUP($C7,'NorAm Aspen BA'!$A$17:$E$1000,5,FALSE))</f>
        <v>616.48307201034481</v>
      </c>
      <c r="AA7" s="129">
        <f>IF(ISNA(VLOOKUP($C7,'NorAm Aspen SS'!$A$17:$E$992,5,FALSE))=TRUE,"0",VLOOKUP($C7,'NorAm Aspen SS'!$A$17:$E$992,5,FALSE))</f>
        <v>538.0804712129227</v>
      </c>
      <c r="AB7" s="129" t="str">
        <f>IF(ISNA(VLOOKUP($C7,'JJ Evergreen'!$A$17:$E$1000,5,FALSE))=TRUE,"0",VLOOKUP($C7,'JJ Evergreen'!$A$17:$E$1000,5,FALSE))</f>
        <v>0</v>
      </c>
      <c r="AC7" s="129" t="str">
        <f>IF(ISNA(VLOOKUP($C7,'TT Horseshoe -1'!$A$17:$E$992,5,FALSE))=TRUE,"0",VLOOKUP($C7,'TT Horseshoe -1'!$A$17:$E$992,5,FALSE))</f>
        <v>0</v>
      </c>
      <c r="AD7" s="129" t="str">
        <f>IF(ISNA(VLOOKUP($C7,'TT PROV SS'!$A$17:$E$967,5,FALSE))=TRUE,"0",VLOOKUP($C7,'TT PROV SS'!$A$17:$E$967,5,FALSE))</f>
        <v>0</v>
      </c>
      <c r="AE7" s="129" t="str">
        <f>IF(ISNA(VLOOKUP($C7,'TT PROV BA'!$A$17:$E$992,5,FALSE))=TRUE,"0",VLOOKUP($C7,'TT PROV BA'!$A$17:$E$992,5,FALSE))</f>
        <v>0</v>
      </c>
      <c r="AF7" s="129" t="str">
        <f>IF(ISNA(VLOOKUP($C7,'CC Horseshoe SS'!$A$17:$E$992,5,FALSE))=TRUE,"0",VLOOKUP($C7,'CC Horseshoe SS'!$A$17:$E$992,5,FALSE))</f>
        <v>0</v>
      </c>
      <c r="AG7" s="129" t="str">
        <f>IF(ISNA(VLOOKUP($C7,'CC Horseshoe BA'!$A$17:$E$988,5,FALSE))=TRUE,"0",VLOOKUP($C7,'CC Horseshoe BA'!$A$17:$E$988,5,FALSE))</f>
        <v>0</v>
      </c>
      <c r="AH7" s="129">
        <f>IF(ISNA(VLOOKUP($C7,'NorAm Stoneham SS'!$A$17:$E$992,5,FALSE))=TRUE,"0",VLOOKUP($C7,'NorAm Stoneham SS'!$A$17:$E$992,5,FALSE))</f>
        <v>635.40217167187495</v>
      </c>
      <c r="AI7" s="129">
        <f>IF(ISNA(VLOOKUP($C7,'NorAm Stoneham BA'!$A$17:$E$991,5,FALSE))=TRUE,"0",VLOOKUP($C7,'NorAm Stoneham BA'!$A$17:$E$991,5,FALSE))</f>
        <v>522.05912518255786</v>
      </c>
      <c r="AJ7" s="129" t="str">
        <f>IF(ISNA(VLOOKUP($C7,'WC SUI SS'!$A$17:$E$991,5,FALSE))=TRUE,"0",VLOOKUP($C7,'WC SUI SS'!$A$17:$E$991,5,FALSE))</f>
        <v>0</v>
      </c>
      <c r="AK7" s="129" t="str">
        <f>IF(ISNA(VLOOKUP($C7,'JrNats HP'!$A$17:$E$991,5,FALSE))=TRUE,"0",VLOOKUP($C7,'JrNats HP'!$A$17:$E$991,5,FALSE))</f>
        <v>0</v>
      </c>
      <c r="AL7" s="129" t="str">
        <f>IF(ISNA(VLOOKUP($C7,'JrNats SS'!$A$17:$E$991,5,FALSE))=TRUE,"0",VLOOKUP($C7,'JrNats SS'!$A$17:$E$991,5,FALSE))</f>
        <v>0</v>
      </c>
      <c r="AM7" s="129" t="str">
        <f>IF(ISNA(VLOOKUP($C7,'JrNats BA'!$A$17:$E$991,5,FALSE))=TRUE,"0",VLOOKUP($C7,'JrNats BA'!$A$17:$E$991,5,FALSE))</f>
        <v>0</v>
      </c>
      <c r="AN7" s="196"/>
      <c r="AO7" s="129"/>
    </row>
    <row r="8" spans="1:42" ht="17" customHeight="1" x14ac:dyDescent="0.15">
      <c r="A8" s="98" t="s">
        <v>228</v>
      </c>
      <c r="B8" s="98" t="s">
        <v>112</v>
      </c>
      <c r="C8" s="99" t="s">
        <v>46</v>
      </c>
      <c r="D8" s="71"/>
      <c r="E8" s="71">
        <f t="shared" si="0"/>
        <v>3</v>
      </c>
      <c r="F8" s="139">
        <f t="shared" si="1"/>
        <v>3</v>
      </c>
      <c r="G8" s="129">
        <f t="shared" si="2"/>
        <v>645.07834687499997</v>
      </c>
      <c r="H8" s="129">
        <f t="shared" si="3"/>
        <v>514.22823830481946</v>
      </c>
      <c r="I8" s="129">
        <f t="shared" si="4"/>
        <v>491.43333612165407</v>
      </c>
      <c r="J8" s="129">
        <f t="shared" si="5"/>
        <v>1650.7399213014735</v>
      </c>
      <c r="K8" s="130"/>
      <c r="L8" s="129">
        <f>IF(ISNA(VLOOKUP($C8,'CC Calgary BA'!$A$17:$E$973,5,FALSE))=TRUE,"0",VLOOKUP($C8,'CC Calgary BA'!$A$17:$E$973,5,FALSE))</f>
        <v>308.26866401013683</v>
      </c>
      <c r="M8" s="129" t="str">
        <f>IF(ISNA(VLOOKUP($C8,'CC Calgary HP'!$A$17:$E$1000,5,FALSE))=TRUE,"0",VLOOKUP($C8,'CC Calgary HP'!$A$17:$E$1000,5,FALSE))</f>
        <v>0</v>
      </c>
      <c r="N8" s="129">
        <f>IF(ISNA(VLOOKUP($C8,'CC Calgary SS'!$A$17:$E$974,5,FALSE))=TRUE,"0",VLOOKUP($C8,'CC Calgary SS'!$A$17:$E$974,5,FALSE))</f>
        <v>456.65412741507032</v>
      </c>
      <c r="O8" s="129" t="str">
        <f>IF(ISNA(VLOOKUP($C8,'TT MSLM -1'!$A$17:$E$1000,5,FALSE))=TRUE,"0",VLOOKUP($C8,'TT MSLM -1'!$A$17:$E$1000,5,FALSE))</f>
        <v>0</v>
      </c>
      <c r="P8" s="129" t="str">
        <f>IF(ISNA(VLOOKUP($C8,'TT MSLM -2'!$A$17:$E$1000,5,FALSE))=TRUE,"0",VLOOKUP($C8,'TT MSLM -2'!$A$17:$E$1000,5,FALSE))</f>
        <v>0</v>
      </c>
      <c r="Q8" s="129">
        <f>IF(ISNA(VLOOKUP($C8,'NorAm Mammoth SS -1'!$A$17:$E$1000,5,FALSE))=TRUE,"0",VLOOKUP($C8,'NorAm Mammoth SS -1'!$A$17:$E$1000,5,FALSE))</f>
        <v>0</v>
      </c>
      <c r="R8" s="129">
        <f>IF(ISNA(VLOOKUP($C8,'NorAm Mammoth SS -2'!$A$17:$E$1000,5,FALSE))=TRUE,"0",VLOOKUP($C8,'NorAm Mammoth SS -2'!$A$17:$E$1000,5,FALSE))</f>
        <v>0</v>
      </c>
      <c r="S8" s="129" t="str">
        <f>IF(ISNA(VLOOKUP($C8,'Groms GP'!$A$17:$E$1000,5,FALSE))=TRUE,"0",VLOOKUP($C8,'Groms GP'!$A$17:$E$1000,5,FALSE))</f>
        <v>0</v>
      </c>
      <c r="T8" s="129">
        <f>IF(ISNA(VLOOKUP($C8,'CC SunPeaks SS'!$A$17:$E$1000,5,FALSE))=TRUE,"0",VLOOKUP($C8,'CC SunPeaks SS'!$A$17:$E$1000,5,FALSE))</f>
        <v>485.11250000000001</v>
      </c>
      <c r="U8" s="129">
        <f>IF(ISNA(VLOOKUP($C8,'CC SunPeaks BA'!$A$17:$E$1000,5,FALSE))=TRUE,"0",VLOOKUP($C8,'CC SunPeaks BA'!$A$17:$E$1000,5,FALSE))</f>
        <v>201.90349380888222</v>
      </c>
      <c r="V8" s="129">
        <f>IF(ISNA(VLOOKUP($C8,'NorAm Calgary SS'!$A$17:$E$1000,5,FALSE))=TRUE,"0",VLOOKUP($C8,'NorAm Calgary SS'!$A$17:$E$1000,5,FALSE))</f>
        <v>428.93421259366067</v>
      </c>
      <c r="W8" s="129">
        <f>IF(ISNA(VLOOKUP($C8,'NorAm Calgary BA'!$A$17:$E$1000,5,FALSE))=TRUE,"0",VLOOKUP($C8,'NorAm Calgary BA'!$A$17:$E$1000,5,FALSE))</f>
        <v>491.43333612165407</v>
      </c>
      <c r="X8" s="129" t="str">
        <f>IF(ISNA(VLOOKUP($C8,'FzFest CF'!$A$17:$E$1000,5,FALSE))=TRUE,"0",VLOOKUP($C8,'FzFest CF'!$A$17:$E$1000,5,FALSE))</f>
        <v>0</v>
      </c>
      <c r="Y8" s="129" t="str">
        <f>IF(ISNA(VLOOKUP($C8,'Groms BV'!$A$17:$E$1000,5,FALSE))=TRUE,"0",VLOOKUP($C8,'Groms BV'!$A$17:$E$1000,5,FALSE))</f>
        <v>0</v>
      </c>
      <c r="Z8" s="129">
        <f>IF(ISNA(VLOOKUP($C8,'NorAm Aspen BA'!$A$17:$E$1000,5,FALSE))=TRUE,"0",VLOOKUP($C8,'NorAm Aspen BA'!$A$17:$E$1000,5,FALSE))</f>
        <v>514.22823830481946</v>
      </c>
      <c r="AA8" s="129">
        <f>IF(ISNA(VLOOKUP($C8,'NorAm Aspen SS'!$A$17:$E$992,5,FALSE))=TRUE,"0",VLOOKUP($C8,'NorAm Aspen SS'!$A$17:$E$992,5,FALSE))</f>
        <v>341.92758997294953</v>
      </c>
      <c r="AB8" s="129" t="str">
        <f>IF(ISNA(VLOOKUP($C8,'JJ Evergreen'!$A$17:$E$1000,5,FALSE))=TRUE,"0",VLOOKUP($C8,'JJ Evergreen'!$A$17:$E$1000,5,FALSE))</f>
        <v>0</v>
      </c>
      <c r="AC8" s="129" t="str">
        <f>IF(ISNA(VLOOKUP($C8,'TT Horseshoe -1'!$A$17:$E$992,5,FALSE))=TRUE,"0",VLOOKUP($C8,'TT Horseshoe -1'!$A$17:$E$992,5,FALSE))</f>
        <v>0</v>
      </c>
      <c r="AD8" s="129" t="str">
        <f>IF(ISNA(VLOOKUP($C8,'TT PROV SS'!$A$17:$E$967,5,FALSE))=TRUE,"0",VLOOKUP($C8,'TT PROV SS'!$A$17:$E$967,5,FALSE))</f>
        <v>0</v>
      </c>
      <c r="AE8" s="129" t="str">
        <f>IF(ISNA(VLOOKUP($C8,'TT PROV BA'!$A$17:$E$992,5,FALSE))=TRUE,"0",VLOOKUP($C8,'TT PROV BA'!$A$17:$E$992,5,FALSE))</f>
        <v>0</v>
      </c>
      <c r="AF8" s="129" t="str">
        <f>IF(ISNA(VLOOKUP($C8,'CC Horseshoe SS'!$A$17:$E$992,5,FALSE))=TRUE,"0",VLOOKUP($C8,'CC Horseshoe SS'!$A$17:$E$992,5,FALSE))</f>
        <v>0</v>
      </c>
      <c r="AG8" s="129" t="str">
        <f>IF(ISNA(VLOOKUP($C8,'CC Horseshoe BA'!$A$17:$E$988,5,FALSE))=TRUE,"0",VLOOKUP($C8,'CC Horseshoe BA'!$A$17:$E$988,5,FALSE))</f>
        <v>0</v>
      </c>
      <c r="AH8" s="129">
        <f>IF(ISNA(VLOOKUP($C8,'NorAm Stoneham SS'!$A$17:$E$992,5,FALSE))=TRUE,"0",VLOOKUP($C8,'NorAm Stoneham SS'!$A$17:$E$992,5,FALSE))</f>
        <v>645.07834687499997</v>
      </c>
      <c r="AI8" s="129">
        <f>IF(ISNA(VLOOKUP($C8,'NorAm Stoneham BA'!$A$17:$E$991,5,FALSE))=TRUE,"0",VLOOKUP($C8,'NorAm Stoneham BA'!$A$17:$E$991,5,FALSE))</f>
        <v>0</v>
      </c>
      <c r="AJ8" s="129" t="str">
        <f>IF(ISNA(VLOOKUP($C8,'WC SUI SS'!$A$17:$E$991,5,FALSE))=TRUE,"0",VLOOKUP($C8,'WC SUI SS'!$A$17:$E$991,5,FALSE))</f>
        <v>0</v>
      </c>
      <c r="AK8" s="129" t="str">
        <f>IF(ISNA(VLOOKUP($C8,'JrNats HP'!$A$17:$E$991,5,FALSE))=TRUE,"0",VLOOKUP($C8,'JrNats HP'!$A$17:$E$991,5,FALSE))</f>
        <v>0</v>
      </c>
      <c r="AL8" s="129" t="str">
        <f>IF(ISNA(VLOOKUP($C8,'JrNats SS'!$A$17:$E$991,5,FALSE))=TRUE,"0",VLOOKUP($C8,'JrNats SS'!$A$17:$E$991,5,FALSE))</f>
        <v>0</v>
      </c>
      <c r="AM8" s="129" t="str">
        <f>IF(ISNA(VLOOKUP($C8,'JrNats BA'!$A$17:$E$991,5,FALSE))=TRUE,"0",VLOOKUP($C8,'JrNats BA'!$A$17:$E$991,5,FALSE))</f>
        <v>0</v>
      </c>
      <c r="AN8" s="196"/>
      <c r="AO8" s="129"/>
    </row>
    <row r="9" spans="1:42" ht="17" customHeight="1" x14ac:dyDescent="0.15">
      <c r="A9" s="98" t="s">
        <v>228</v>
      </c>
      <c r="B9" s="98" t="s">
        <v>111</v>
      </c>
      <c r="C9" s="99" t="s">
        <v>52</v>
      </c>
      <c r="D9" s="71"/>
      <c r="E9" s="71">
        <f t="shared" si="0"/>
        <v>4</v>
      </c>
      <c r="F9" s="139">
        <f t="shared" si="1"/>
        <v>4</v>
      </c>
      <c r="G9" s="129">
        <f t="shared" si="2"/>
        <v>498.91709250929347</v>
      </c>
      <c r="H9" s="129">
        <f t="shared" si="3"/>
        <v>449.80431550384429</v>
      </c>
      <c r="I9" s="129">
        <f t="shared" si="4"/>
        <v>416.16269641368444</v>
      </c>
      <c r="J9" s="129">
        <f t="shared" si="5"/>
        <v>1364.8841044268222</v>
      </c>
      <c r="K9" s="130"/>
      <c r="L9" s="129">
        <f>IF(ISNA(VLOOKUP($C9,'CC Calgary BA'!$A$17:$E$973,5,FALSE))=TRUE,"0",VLOOKUP($C9,'CC Calgary BA'!$A$17:$E$973,5,FALSE))</f>
        <v>449.80431550384429</v>
      </c>
      <c r="M9" s="129" t="str">
        <f>IF(ISNA(VLOOKUP($C9,'CC Calgary HP'!$A$17:$E$1000,5,FALSE))=TRUE,"0",VLOOKUP($C9,'CC Calgary HP'!$A$17:$E$1000,5,FALSE))</f>
        <v>0</v>
      </c>
      <c r="N9" s="129">
        <f>IF(ISNA(VLOOKUP($C9,'CC Calgary SS'!$A$17:$E$974,5,FALSE))=TRUE,"0",VLOOKUP($C9,'CC Calgary SS'!$A$17:$E$974,5,FALSE))</f>
        <v>253.27969627625919</v>
      </c>
      <c r="O9" s="129" t="str">
        <f>IF(ISNA(VLOOKUP($C9,'TT MSLM -1'!$A$17:$E$1000,5,FALSE))=TRUE,"0",VLOOKUP($C9,'TT MSLM -1'!$A$17:$E$1000,5,FALSE))</f>
        <v>0</v>
      </c>
      <c r="P9" s="129" t="str">
        <f>IF(ISNA(VLOOKUP($C9,'TT MSLM -2'!$A$17:$E$1000,5,FALSE))=TRUE,"0",VLOOKUP($C9,'TT MSLM -2'!$A$17:$E$1000,5,FALSE))</f>
        <v>0</v>
      </c>
      <c r="Q9" s="129" t="str">
        <f>IF(ISNA(VLOOKUP($C9,'NorAm Mammoth SS -1'!$A$17:$E$1000,5,FALSE))=TRUE,"0",VLOOKUP($C9,'NorAm Mammoth SS -1'!$A$17:$E$1000,5,FALSE))</f>
        <v>0</v>
      </c>
      <c r="R9" s="129" t="str">
        <f>IF(ISNA(VLOOKUP($C9,'NorAm Mammoth SS -2'!$A$17:$E$1000,5,FALSE))=TRUE,"0",VLOOKUP($C9,'NorAm Mammoth SS -2'!$A$17:$E$1000,5,FALSE))</f>
        <v>0</v>
      </c>
      <c r="S9" s="129" t="str">
        <f>IF(ISNA(VLOOKUP($C9,'Groms GP'!$A$17:$E$1000,5,FALSE))=TRUE,"0",VLOOKUP($C9,'Groms GP'!$A$17:$E$1000,5,FALSE))</f>
        <v>0</v>
      </c>
      <c r="T9" s="129">
        <f>IF(ISNA(VLOOKUP($C9,'CC SunPeaks SS'!$A$17:$E$1000,5,FALSE))=TRUE,"0",VLOOKUP($C9,'CC SunPeaks SS'!$A$17:$E$1000,5,FALSE))</f>
        <v>211.26869159569554</v>
      </c>
      <c r="U9" s="129">
        <f>IF(ISNA(VLOOKUP($C9,'CC SunPeaks BA'!$A$17:$E$1000,5,FALSE))=TRUE,"0",VLOOKUP($C9,'CC SunPeaks BA'!$A$17:$E$1000,5,FALSE))</f>
        <v>217.75226529484971</v>
      </c>
      <c r="V9" s="129">
        <f>IF(ISNA(VLOOKUP($C9,'NorAm Calgary SS'!$A$17:$E$1000,5,FALSE))=TRUE,"0",VLOOKUP($C9,'NorAm Calgary SS'!$A$17:$E$1000,5,FALSE))</f>
        <v>416.16269641368444</v>
      </c>
      <c r="W9" s="129">
        <f>IF(ISNA(VLOOKUP($C9,'NorAm Calgary BA'!$A$17:$E$1000,5,FALSE))=TRUE,"0",VLOOKUP($C9,'NorAm Calgary BA'!$A$17:$E$1000,5,FALSE))</f>
        <v>498.91709250929347</v>
      </c>
      <c r="X9" s="129" t="str">
        <f>IF(ISNA(VLOOKUP($C9,'FzFest CF'!$A$17:$E$1000,5,FALSE))=TRUE,"0",VLOOKUP($C9,'FzFest CF'!$A$17:$E$1000,5,FALSE))</f>
        <v>0</v>
      </c>
      <c r="Y9" s="129" t="str">
        <f>IF(ISNA(VLOOKUP($C9,'Groms BV'!$A$17:$E$1000,5,FALSE))=TRUE,"0",VLOOKUP($C9,'Groms BV'!$A$17:$E$1000,5,FALSE))</f>
        <v>0</v>
      </c>
      <c r="Z9" s="129" t="str">
        <f>IF(ISNA(VLOOKUP($C9,'NorAm Aspen BA'!$A$17:$E$1000,5,FALSE))=TRUE,"0",VLOOKUP($C9,'NorAm Aspen BA'!$A$17:$E$1000,5,FALSE))</f>
        <v>0</v>
      </c>
      <c r="AA9" s="129" t="str">
        <f>IF(ISNA(VLOOKUP($C9,'NorAm Aspen SS'!$A$17:$E$992,5,FALSE))=TRUE,"0",VLOOKUP($C9,'NorAm Aspen SS'!$A$17:$E$992,5,FALSE))</f>
        <v>0</v>
      </c>
      <c r="AB9" s="129" t="str">
        <f>IF(ISNA(VLOOKUP($C9,'JJ Evergreen'!$A$17:$E$1000,5,FALSE))=TRUE,"0",VLOOKUP($C9,'JJ Evergreen'!$A$17:$E$1000,5,FALSE))</f>
        <v>0</v>
      </c>
      <c r="AC9" s="129" t="str">
        <f>IF(ISNA(VLOOKUP($C9,'TT Horseshoe -1'!$A$17:$E$992,5,FALSE))=TRUE,"0",VLOOKUP($C9,'TT Horseshoe -1'!$A$17:$E$992,5,FALSE))</f>
        <v>0</v>
      </c>
      <c r="AD9" s="129" t="str">
        <f>IF(ISNA(VLOOKUP($C9,'TT PROV SS'!$A$17:$E$967,5,FALSE))=TRUE,"0",VLOOKUP($C9,'TT PROV SS'!$A$17:$E$967,5,FALSE))</f>
        <v>0</v>
      </c>
      <c r="AE9" s="129" t="str">
        <f>IF(ISNA(VLOOKUP($C9,'TT PROV BA'!$A$17:$E$992,5,FALSE))=TRUE,"0",VLOOKUP($C9,'TT PROV BA'!$A$17:$E$992,5,FALSE))</f>
        <v>0</v>
      </c>
      <c r="AF9" s="129">
        <f>IF(ISNA(VLOOKUP($C9,'CC Horseshoe SS'!$A$17:$E$992,5,FALSE))=TRUE,"0",VLOOKUP($C9,'CC Horseshoe SS'!$A$17:$E$992,5,FALSE))</f>
        <v>0</v>
      </c>
      <c r="AG9" s="129" t="str">
        <f>IF(ISNA(VLOOKUP($C9,'CC Horseshoe BA'!$A$17:$E$988,5,FALSE))=TRUE,"0",VLOOKUP($C9,'CC Horseshoe BA'!$A$17:$E$988,5,FALSE))</f>
        <v>0</v>
      </c>
      <c r="AH9" s="129" t="str">
        <f>IF(ISNA(VLOOKUP($C9,'NorAm Stoneham SS'!$A$17:$E$992,5,FALSE))=TRUE,"0",VLOOKUP($C9,'NorAm Stoneham SS'!$A$17:$E$992,5,FALSE))</f>
        <v>0</v>
      </c>
      <c r="AI9" s="129" t="str">
        <f>IF(ISNA(VLOOKUP($C9,'NorAm Stoneham BA'!$A$17:$E$991,5,FALSE))=TRUE,"0",VLOOKUP($C9,'NorAm Stoneham BA'!$A$17:$E$991,5,FALSE))</f>
        <v>0</v>
      </c>
      <c r="AJ9" s="129" t="str">
        <f>IF(ISNA(VLOOKUP($C9,'WC SUI SS'!$A$17:$E$991,5,FALSE))=TRUE,"0",VLOOKUP($C9,'WC SUI SS'!$A$17:$E$991,5,FALSE))</f>
        <v>0</v>
      </c>
      <c r="AK9" s="129" t="str">
        <f>IF(ISNA(VLOOKUP($C9,'JrNats HP'!$A$17:$E$991,5,FALSE))=TRUE,"0",VLOOKUP($C9,'JrNats HP'!$A$17:$E$991,5,FALSE))</f>
        <v>0</v>
      </c>
      <c r="AL9" s="129" t="str">
        <f>IF(ISNA(VLOOKUP($C9,'JrNats SS'!$A$17:$E$991,5,FALSE))=TRUE,"0",VLOOKUP($C9,'JrNats SS'!$A$17:$E$991,5,FALSE))</f>
        <v>0</v>
      </c>
      <c r="AM9" s="129" t="str">
        <f>IF(ISNA(VLOOKUP($C9,'JrNats BA'!$A$17:$E$991,5,FALSE))=TRUE,"0",VLOOKUP($C9,'JrNats BA'!$A$17:$E$991,5,FALSE))</f>
        <v>0</v>
      </c>
      <c r="AN9" s="196"/>
      <c r="AO9" s="129"/>
    </row>
    <row r="10" spans="1:42" ht="17" customHeight="1" x14ac:dyDescent="0.15">
      <c r="A10" s="98" t="s">
        <v>228</v>
      </c>
      <c r="B10" s="98" t="s">
        <v>112</v>
      </c>
      <c r="C10" s="99" t="s">
        <v>50</v>
      </c>
      <c r="D10" s="71"/>
      <c r="E10" s="71">
        <f t="shared" si="0"/>
        <v>5</v>
      </c>
      <c r="F10" s="139">
        <f t="shared" si="1"/>
        <v>5</v>
      </c>
      <c r="G10" s="129">
        <f t="shared" si="2"/>
        <v>506.51</v>
      </c>
      <c r="H10" s="129">
        <f t="shared" si="3"/>
        <v>448.8301225786218</v>
      </c>
      <c r="I10" s="129">
        <f t="shared" si="4"/>
        <v>405</v>
      </c>
      <c r="J10" s="129">
        <f t="shared" si="5"/>
        <v>1360.3401225786217</v>
      </c>
      <c r="K10" s="130"/>
      <c r="L10" s="129">
        <f>IF(ISNA(VLOOKUP($C10,'CC Calgary BA'!$A$17:$E$973,5,FALSE))=TRUE,"0",VLOOKUP($C10,'CC Calgary BA'!$A$17:$E$973,5,FALSE))</f>
        <v>0</v>
      </c>
      <c r="M10" s="129" t="str">
        <f>IF(ISNA(VLOOKUP($C10,'CC Calgary HP'!$A$17:$E$1000,5,FALSE))=TRUE,"0",VLOOKUP($C10,'CC Calgary HP'!$A$17:$E$1000,5,FALSE))</f>
        <v>0</v>
      </c>
      <c r="N10" s="129">
        <f>IF(ISNA(VLOOKUP($C10,'CC Calgary SS'!$A$17:$E$974,5,FALSE))=TRUE,"0",VLOOKUP($C10,'CC Calgary SS'!$A$17:$E$974,5,FALSE))</f>
        <v>337.52970301080813</v>
      </c>
      <c r="O10" s="129" t="str">
        <f>IF(ISNA(VLOOKUP($C10,'TT MSLM -1'!$A$17:$E$1000,5,FALSE))=TRUE,"0",VLOOKUP($C10,'TT MSLM -1'!$A$17:$E$1000,5,FALSE))</f>
        <v>0</v>
      </c>
      <c r="P10" s="129" t="str">
        <f>IF(ISNA(VLOOKUP($C10,'TT MSLM -2'!$A$17:$E$1000,5,FALSE))=TRUE,"0",VLOOKUP($C10,'TT MSLM -2'!$A$17:$E$1000,5,FALSE))</f>
        <v>0</v>
      </c>
      <c r="Q10" s="129" t="str">
        <f>IF(ISNA(VLOOKUP($C10,'NorAm Mammoth SS -1'!$A$17:$E$1000,5,FALSE))=TRUE,"0",VLOOKUP($C10,'NorAm Mammoth SS -1'!$A$17:$E$1000,5,FALSE))</f>
        <v>0</v>
      </c>
      <c r="R10" s="129" t="str">
        <f>IF(ISNA(VLOOKUP($C10,'NorAm Mammoth SS -2'!$A$17:$E$1000,5,FALSE))=TRUE,"0",VLOOKUP($C10,'NorAm Mammoth SS -2'!$A$17:$E$1000,5,FALSE))</f>
        <v>0</v>
      </c>
      <c r="S10" s="129" t="str">
        <f>IF(ISNA(VLOOKUP($C10,'Groms GP'!$A$17:$E$1000,5,FALSE))=TRUE,"0",VLOOKUP($C10,'Groms GP'!$A$17:$E$1000,5,FALSE))</f>
        <v>0</v>
      </c>
      <c r="T10" s="129">
        <f>IF(ISNA(VLOOKUP($C10,'CC SunPeaks SS'!$A$17:$E$1000,5,FALSE))=TRUE,"0",VLOOKUP($C10,'CC SunPeaks SS'!$A$17:$E$1000,5,FALSE))</f>
        <v>386.71046309819121</v>
      </c>
      <c r="U10" s="129">
        <f>IF(ISNA(VLOOKUP($C10,'CC SunPeaks BA'!$A$17:$E$1000,5,FALSE))=TRUE,"0",VLOOKUP($C10,'CC SunPeaks BA'!$A$17:$E$1000,5,FALSE))</f>
        <v>317.72904636567478</v>
      </c>
      <c r="V10" s="129" t="str">
        <f>IF(ISNA(VLOOKUP($C10,'NorAm Calgary SS'!$A$17:$E$1000,5,FALSE))=TRUE,"0",VLOOKUP($C10,'NorAm Calgary SS'!$A$17:$E$1000,5,FALSE))</f>
        <v>0</v>
      </c>
      <c r="W10" s="129" t="str">
        <f>IF(ISNA(VLOOKUP($C10,'NorAm Calgary BA'!$A$17:$E$1000,5,FALSE))=TRUE,"0",VLOOKUP($C10,'NorAm Calgary BA'!$A$17:$E$1000,5,FALSE))</f>
        <v>0</v>
      </c>
      <c r="X10" s="129" t="str">
        <f>IF(ISNA(VLOOKUP($C10,'FzFest CF'!$A$17:$E$1000,5,FALSE))=TRUE,"0",VLOOKUP($C10,'FzFest CF'!$A$17:$E$1000,5,FALSE))</f>
        <v>0</v>
      </c>
      <c r="Y10" s="129" t="str">
        <f>IF(ISNA(VLOOKUP($C10,'Groms BV'!$A$17:$E$1000,5,FALSE))=TRUE,"0",VLOOKUP($C10,'Groms BV'!$A$17:$E$1000,5,FALSE))</f>
        <v>0</v>
      </c>
      <c r="Z10" s="129" t="str">
        <f>IF(ISNA(VLOOKUP($C10,'NorAm Aspen BA'!$A$17:$E$1000,5,FALSE))=TRUE,"0",VLOOKUP($C10,'NorAm Aspen BA'!$A$17:$E$1000,5,FALSE))</f>
        <v>0</v>
      </c>
      <c r="AA10" s="129" t="str">
        <f>IF(ISNA(VLOOKUP($C10,'NorAm Aspen SS'!$A$17:$E$992,5,FALSE))=TRUE,"0",VLOOKUP($C10,'NorAm Aspen SS'!$A$17:$E$992,5,FALSE))</f>
        <v>0</v>
      </c>
      <c r="AB10" s="129" t="str">
        <f>IF(ISNA(VLOOKUP($C10,'JJ Evergreen'!$A$17:$E$1000,5,FALSE))=TRUE,"0",VLOOKUP($C10,'JJ Evergreen'!$A$17:$E$1000,5,FALSE))</f>
        <v>0</v>
      </c>
      <c r="AC10" s="129" t="str">
        <f>IF(ISNA(VLOOKUP($C10,'TT Horseshoe -1'!$A$17:$E$992,5,FALSE))=TRUE,"0",VLOOKUP($C10,'TT Horseshoe -1'!$A$17:$E$992,5,FALSE))</f>
        <v>0</v>
      </c>
      <c r="AD10" s="129" t="str">
        <f>IF(ISNA(VLOOKUP($C10,'TT PROV SS'!$A$17:$E$967,5,FALSE))=TRUE,"0",VLOOKUP($C10,'TT PROV SS'!$A$17:$E$967,5,FALSE))</f>
        <v>0</v>
      </c>
      <c r="AE10" s="129" t="str">
        <f>IF(ISNA(VLOOKUP($C10,'TT PROV BA'!$A$17:$E$992,5,FALSE))=TRUE,"0",VLOOKUP($C10,'TT PROV BA'!$A$17:$E$992,5,FALSE))</f>
        <v>0</v>
      </c>
      <c r="AF10" s="129">
        <f>IF(ISNA(VLOOKUP($C10,'CC Horseshoe SS'!$A$17:$E$992,5,FALSE))=TRUE,"0",VLOOKUP($C10,'CC Horseshoe SS'!$A$17:$E$992,5,FALSE))</f>
        <v>386.71046309819121</v>
      </c>
      <c r="AG10" s="129">
        <f>IF(ISNA(VLOOKUP($C10,'CC Horseshoe BA'!$A$17:$E$988,5,FALSE))=TRUE,"0",VLOOKUP($C10,'CC Horseshoe BA'!$A$17:$E$988,5,FALSE))</f>
        <v>392.59945492202155</v>
      </c>
      <c r="AH10" s="129">
        <f>IF(ISNA(VLOOKUP($C10,'NorAm Stoneham SS'!$A$17:$E$992,5,FALSE))=TRUE,"0",VLOOKUP($C10,'NorAm Stoneham SS'!$A$17:$E$992,5,FALSE))</f>
        <v>448.8301225786218</v>
      </c>
      <c r="AI10" s="129">
        <f>IF(ISNA(VLOOKUP($C10,'NorAm Stoneham BA'!$A$17:$E$991,5,FALSE))=TRUE,"0",VLOOKUP($C10,'NorAm Stoneham BA'!$A$17:$E$991,5,FALSE))</f>
        <v>506.51</v>
      </c>
      <c r="AJ10" s="129" t="str">
        <f>IF(ISNA(VLOOKUP($C10,'WC SUI SS'!$A$17:$E$991,5,FALSE))=TRUE,"0",VLOOKUP($C10,'WC SUI SS'!$A$17:$E$991,5,FALSE))</f>
        <v>0</v>
      </c>
      <c r="AK10" s="129">
        <f>IF(ISNA(VLOOKUP($C10,'JrNats HP'!$A$17:$E$991,5,FALSE))=TRUE,"0",VLOOKUP($C10,'JrNats HP'!$A$17:$E$991,5,FALSE))</f>
        <v>234.07</v>
      </c>
      <c r="AL10" s="129">
        <f>IF(ISNA(VLOOKUP($C10,'JrNats SS'!$A$17:$E$991,5,FALSE))=TRUE,"0",VLOOKUP($C10,'JrNats SS'!$A$17:$E$991,5,FALSE))</f>
        <v>405</v>
      </c>
      <c r="AM10" s="129">
        <f>IF(ISNA(VLOOKUP($C10,'JrNats BA'!$A$17:$E$991,5,FALSE))=TRUE,"0",VLOOKUP($C10,'JrNats BA'!$A$17:$E$991,5,FALSE))</f>
        <v>387.04700812499999</v>
      </c>
      <c r="AN10" s="196"/>
      <c r="AO10" s="129"/>
    </row>
    <row r="11" spans="1:42" ht="17" customHeight="1" x14ac:dyDescent="0.15">
      <c r="A11" s="98" t="s">
        <v>229</v>
      </c>
      <c r="B11" s="98" t="s">
        <v>112</v>
      </c>
      <c r="C11" s="99" t="s">
        <v>47</v>
      </c>
      <c r="D11" s="71"/>
      <c r="E11" s="71">
        <f t="shared" si="0"/>
        <v>6</v>
      </c>
      <c r="F11" s="139">
        <f t="shared" si="1"/>
        <v>6</v>
      </c>
      <c r="G11" s="129">
        <f t="shared" si="2"/>
        <v>469.64889491055237</v>
      </c>
      <c r="H11" s="129">
        <f t="shared" si="3"/>
        <v>429.86522112957158</v>
      </c>
      <c r="I11" s="129">
        <f t="shared" si="4"/>
        <v>423.41724281262799</v>
      </c>
      <c r="J11" s="129">
        <f t="shared" si="5"/>
        <v>1322.9313588527521</v>
      </c>
      <c r="K11" s="130"/>
      <c r="L11" s="129">
        <f>IF(ISNA(VLOOKUP($C11,'CC Calgary BA'!$A$17:$E$973,5,FALSE))=TRUE,"0",VLOOKUP($C11,'CC Calgary BA'!$A$17:$E$973,5,FALSE))</f>
        <v>327.47975610366132</v>
      </c>
      <c r="M11" s="129" t="str">
        <f>IF(ISNA(VLOOKUP($C11,'CC Calgary HP'!$A$17:$E$1000,5,FALSE))=TRUE,"0",VLOOKUP($C11,'CC Calgary HP'!$A$17:$E$1000,5,FALSE))</f>
        <v>0</v>
      </c>
      <c r="N11" s="129">
        <f>IF(ISNA(VLOOKUP($C11,'CC Calgary SS'!$A$17:$E$974,5,FALSE))=TRUE,"0",VLOOKUP($C11,'CC Calgary SS'!$A$17:$E$974,5,FALSE))</f>
        <v>423.41724281262799</v>
      </c>
      <c r="O11" s="129" t="str">
        <f>IF(ISNA(VLOOKUP($C11,'TT MSLM -1'!$A$17:$E$1000,5,FALSE))=TRUE,"0",VLOOKUP($C11,'TT MSLM -1'!$A$17:$E$1000,5,FALSE))</f>
        <v>0</v>
      </c>
      <c r="P11" s="129" t="str">
        <f>IF(ISNA(VLOOKUP($C11,'TT MSLM -2'!$A$17:$E$1000,5,FALSE))=TRUE,"0",VLOOKUP($C11,'TT MSLM -2'!$A$17:$E$1000,5,FALSE))</f>
        <v>0</v>
      </c>
      <c r="Q11" s="129" t="str">
        <f>IF(ISNA(VLOOKUP($C11,'NorAm Mammoth SS -1'!$A$17:$E$1000,5,FALSE))=TRUE,"0",VLOOKUP($C11,'NorAm Mammoth SS -1'!$A$17:$E$1000,5,FALSE))</f>
        <v>0</v>
      </c>
      <c r="R11" s="129" t="str">
        <f>IF(ISNA(VLOOKUP($C11,'NorAm Mammoth SS -2'!$A$17:$E$1000,5,FALSE))=TRUE,"0",VLOOKUP($C11,'NorAm Mammoth SS -2'!$A$17:$E$1000,5,FALSE))</f>
        <v>0</v>
      </c>
      <c r="S11" s="129" t="str">
        <f>IF(ISNA(VLOOKUP($C11,'Groms GP'!$A$17:$E$1000,5,FALSE))=TRUE,"0",VLOOKUP($C11,'Groms GP'!$A$17:$E$1000,5,FALSE))</f>
        <v>0</v>
      </c>
      <c r="T11" s="129">
        <f>IF(ISNA(VLOOKUP($C11,'CC SunPeaks SS'!$A$17:$E$1000,5,FALSE))=TRUE,"0",VLOOKUP($C11,'CC SunPeaks SS'!$A$17:$E$1000,5,FALSE))</f>
        <v>429.86522112957158</v>
      </c>
      <c r="U11" s="129">
        <f>IF(ISNA(VLOOKUP($C11,'CC SunPeaks BA'!$A$17:$E$1000,5,FALSE))=TRUE,"0",VLOOKUP($C11,'CC SunPeaks BA'!$A$17:$E$1000,5,FALSE))</f>
        <v>369.56821667355092</v>
      </c>
      <c r="V11" s="129" t="str">
        <f>IF(ISNA(VLOOKUP($C11,'NorAm Calgary SS'!$A$17:$E$1000,5,FALSE))=TRUE,"0",VLOOKUP($C11,'NorAm Calgary SS'!$A$17:$E$1000,5,FALSE))</f>
        <v>0</v>
      </c>
      <c r="W11" s="129" t="str">
        <f>IF(ISNA(VLOOKUP($C11,'NorAm Calgary BA'!$A$17:$E$1000,5,FALSE))=TRUE,"0",VLOOKUP($C11,'NorAm Calgary BA'!$A$17:$E$1000,5,FALSE))</f>
        <v>0</v>
      </c>
      <c r="X11" s="129" t="str">
        <f>IF(ISNA(VLOOKUP($C11,'FzFest CF'!$A$17:$E$1000,5,FALSE))=TRUE,"0",VLOOKUP($C11,'FzFest CF'!$A$17:$E$1000,5,FALSE))</f>
        <v>0</v>
      </c>
      <c r="Y11" s="129" t="str">
        <f>IF(ISNA(VLOOKUP($C11,'Groms BV'!$A$17:$E$1000,5,FALSE))=TRUE,"0",VLOOKUP($C11,'Groms BV'!$A$17:$E$1000,5,FALSE))</f>
        <v>0</v>
      </c>
      <c r="Z11" s="129" t="str">
        <f>IF(ISNA(VLOOKUP($C11,'NorAm Aspen BA'!$A$17:$E$1000,5,FALSE))=TRUE,"0",VLOOKUP($C11,'NorAm Aspen BA'!$A$17:$E$1000,5,FALSE))</f>
        <v>0</v>
      </c>
      <c r="AA11" s="129" t="str">
        <f>IF(ISNA(VLOOKUP($C11,'NorAm Aspen SS'!$A$17:$E$992,5,FALSE))=TRUE,"0",VLOOKUP($C11,'NorAm Aspen SS'!$A$17:$E$992,5,FALSE))</f>
        <v>0</v>
      </c>
      <c r="AB11" s="129" t="str">
        <f>IF(ISNA(VLOOKUP($C11,'JJ Evergreen'!$A$17:$E$1000,5,FALSE))=TRUE,"0",VLOOKUP($C11,'JJ Evergreen'!$A$17:$E$1000,5,FALSE))</f>
        <v>0</v>
      </c>
      <c r="AC11" s="129" t="str">
        <f>IF(ISNA(VLOOKUP($C11,'TT Horseshoe -1'!$A$17:$E$992,5,FALSE))=TRUE,"0",VLOOKUP($C11,'TT Horseshoe -1'!$A$17:$E$992,5,FALSE))</f>
        <v>0</v>
      </c>
      <c r="AD11" s="129" t="str">
        <f>IF(ISNA(VLOOKUP($C11,'TT PROV SS'!$A$17:$E$967,5,FALSE))=TRUE,"0",VLOOKUP($C11,'TT PROV SS'!$A$17:$E$967,5,FALSE))</f>
        <v>0</v>
      </c>
      <c r="AE11" s="129" t="str">
        <f>IF(ISNA(VLOOKUP($C11,'TT PROV BA'!$A$17:$E$992,5,FALSE))=TRUE,"0",VLOOKUP($C11,'TT PROV BA'!$A$17:$E$992,5,FALSE))</f>
        <v>0</v>
      </c>
      <c r="AF11" s="129">
        <f>IF(ISNA(VLOOKUP($C11,'CC Horseshoe SS'!$A$17:$E$992,5,FALSE))=TRUE,"0",VLOOKUP($C11,'CC Horseshoe SS'!$A$17:$E$992,5,FALSE))</f>
        <v>417.06598417043858</v>
      </c>
      <c r="AG11" s="129">
        <f>IF(ISNA(VLOOKUP($C11,'CC Horseshoe BA'!$A$17:$E$988,5,FALSE))=TRUE,"0",VLOOKUP($C11,'CC Horseshoe BA'!$A$17:$E$988,5,FALSE))</f>
        <v>327.47975610366132</v>
      </c>
      <c r="AH11" s="129">
        <f>IF(ISNA(VLOOKUP($C11,'NorAm Stoneham SS'!$A$17:$E$992,5,FALSE))=TRUE,"0",VLOOKUP($C11,'NorAm Stoneham SS'!$A$17:$E$992,5,FALSE))</f>
        <v>331.74669598150496</v>
      </c>
      <c r="AI11" s="129">
        <f>IF(ISNA(VLOOKUP($C11,'NorAm Stoneham BA'!$A$17:$E$991,5,FALSE))=TRUE,"0",VLOOKUP($C11,'NorAm Stoneham BA'!$A$17:$E$991,5,FALSE))</f>
        <v>469.64889491055237</v>
      </c>
      <c r="AJ11" s="129" t="str">
        <f>IF(ISNA(VLOOKUP($C11,'WC SUI SS'!$A$17:$E$991,5,FALSE))=TRUE,"0",VLOOKUP($C11,'WC SUI SS'!$A$17:$E$991,5,FALSE))</f>
        <v>0</v>
      </c>
      <c r="AK11" s="129" t="str">
        <f>IF(ISNA(VLOOKUP($C11,'JrNats HP'!$A$17:$E$991,5,FALSE))=TRUE,"0",VLOOKUP($C11,'JrNats HP'!$A$17:$E$991,5,FALSE))</f>
        <v>0</v>
      </c>
      <c r="AL11" s="129" t="str">
        <f>IF(ISNA(VLOOKUP($C11,'JrNats SS'!$A$17:$E$991,5,FALSE))=TRUE,"0",VLOOKUP($C11,'JrNats SS'!$A$17:$E$991,5,FALSE))</f>
        <v>0</v>
      </c>
      <c r="AM11" s="129" t="str">
        <f>IF(ISNA(VLOOKUP($C11,'JrNats BA'!$A$17:$E$991,5,FALSE))=TRUE,"0",VLOOKUP($C11,'JrNats BA'!$A$17:$E$991,5,FALSE))</f>
        <v>0</v>
      </c>
      <c r="AN11" s="196"/>
      <c r="AO11" s="129"/>
    </row>
    <row r="12" spans="1:42" ht="17" customHeight="1" x14ac:dyDescent="0.15">
      <c r="A12" s="98" t="s">
        <v>229</v>
      </c>
      <c r="B12" s="98" t="s">
        <v>112</v>
      </c>
      <c r="C12" s="72" t="s">
        <v>48</v>
      </c>
      <c r="D12" s="71"/>
      <c r="E12" s="71">
        <f t="shared" si="0"/>
        <v>7</v>
      </c>
      <c r="F12" s="139">
        <f t="shared" si="1"/>
        <v>7</v>
      </c>
      <c r="G12" s="129">
        <f t="shared" si="2"/>
        <v>410.80999440788202</v>
      </c>
      <c r="H12" s="129">
        <f t="shared" si="3"/>
        <v>404.64784449176381</v>
      </c>
      <c r="I12" s="129">
        <f t="shared" si="4"/>
        <v>398.57812682438703</v>
      </c>
      <c r="J12" s="129">
        <f t="shared" si="5"/>
        <v>1214.0359657240328</v>
      </c>
      <c r="K12" s="130"/>
      <c r="L12" s="129">
        <f>IF(ISNA(VLOOKUP($C12,'CC Calgary BA'!$A$17:$E$973,5,FALSE))=TRUE,"0",VLOOKUP($C12,'CC Calgary BA'!$A$17:$E$973,5,FALSE))</f>
        <v>398.57812682438703</v>
      </c>
      <c r="M12" s="129" t="str">
        <f>IF(ISNA(VLOOKUP($C12,'CC Calgary HP'!$A$17:$E$1000,5,FALSE))=TRUE,"0",VLOOKUP($C12,'CC Calgary HP'!$A$17:$E$1000,5,FALSE))</f>
        <v>0</v>
      </c>
      <c r="N12" s="129">
        <f>IF(ISNA(VLOOKUP($C12,'CC Calgary SS'!$A$17:$E$974,5,FALSE))=TRUE,"0",VLOOKUP($C12,'CC Calgary SS'!$A$17:$E$974,5,FALSE))</f>
        <v>404.64784449176381</v>
      </c>
      <c r="O12" s="129" t="str">
        <f>IF(ISNA(VLOOKUP($C12,'TT MSLM -1'!$A$17:$E$1000,5,FALSE))=TRUE,"0",VLOOKUP($C12,'TT MSLM -1'!$A$17:$E$1000,5,FALSE))</f>
        <v>0</v>
      </c>
      <c r="P12" s="129" t="str">
        <f>IF(ISNA(VLOOKUP($C12,'TT MSLM -2'!$A$17:$E$1000,5,FALSE))=TRUE,"0",VLOOKUP($C12,'TT MSLM -2'!$A$17:$E$1000,5,FALSE))</f>
        <v>0</v>
      </c>
      <c r="Q12" s="129" t="str">
        <f>IF(ISNA(VLOOKUP($C12,'NorAm Mammoth SS -1'!$A$17:$E$1000,5,FALSE))=TRUE,"0",VLOOKUP($C12,'NorAm Mammoth SS -1'!$A$17:$E$1000,5,FALSE))</f>
        <v>0</v>
      </c>
      <c r="R12" s="129" t="str">
        <f>IF(ISNA(VLOOKUP($C12,'NorAm Mammoth SS -2'!$A$17:$E$1000,5,FALSE))=TRUE,"0",VLOOKUP($C12,'NorAm Mammoth SS -2'!$A$17:$E$1000,5,FALSE))</f>
        <v>0</v>
      </c>
      <c r="S12" s="129" t="str">
        <f>IF(ISNA(VLOOKUP($C12,'Groms GP'!$A$17:$E$1000,5,FALSE))=TRUE,"0",VLOOKUP($C12,'Groms GP'!$A$17:$E$1000,5,FALSE))</f>
        <v>0</v>
      </c>
      <c r="T12" s="129">
        <f>IF(ISNA(VLOOKUP($C12,'CC SunPeaks SS'!$A$17:$E$1000,5,FALSE))=TRUE,"0",VLOOKUP($C12,'CC SunPeaks SS'!$A$17:$E$1000,5,FALSE))</f>
        <v>410.80999440788202</v>
      </c>
      <c r="U12" s="129">
        <f>IF(ISNA(VLOOKUP($C12,'CC SunPeaks BA'!$A$17:$E$1000,5,FALSE))=TRUE,"0",VLOOKUP($C12,'CC SunPeaks BA'!$A$17:$E$1000,5,FALSE))</f>
        <v>242.05221891983905</v>
      </c>
      <c r="V12" s="129" t="str">
        <f>IF(ISNA(VLOOKUP($C12,'NorAm Calgary SS'!$A$17:$E$1000,5,FALSE))=TRUE,"0",VLOOKUP($C12,'NorAm Calgary SS'!$A$17:$E$1000,5,FALSE))</f>
        <v>0</v>
      </c>
      <c r="W12" s="129" t="str">
        <f>IF(ISNA(VLOOKUP($C12,'NorAm Calgary BA'!$A$17:$E$1000,5,FALSE))=TRUE,"0",VLOOKUP($C12,'NorAm Calgary BA'!$A$17:$E$1000,5,FALSE))</f>
        <v>0</v>
      </c>
      <c r="X12" s="129" t="str">
        <f>IF(ISNA(VLOOKUP($C12,'FzFest CF'!$A$17:$E$1000,5,FALSE))=TRUE,"0",VLOOKUP($C12,'FzFest CF'!$A$17:$E$1000,5,FALSE))</f>
        <v>0</v>
      </c>
      <c r="Y12" s="129" t="str">
        <f>IF(ISNA(VLOOKUP($C12,'Groms BV'!$A$17:$E$1000,5,FALSE))=TRUE,"0",VLOOKUP($C12,'Groms BV'!$A$17:$E$1000,5,FALSE))</f>
        <v>0</v>
      </c>
      <c r="Z12" s="129" t="str">
        <f>IF(ISNA(VLOOKUP($C12,'NorAm Aspen BA'!$A$17:$E$1000,5,FALSE))=TRUE,"0",VLOOKUP($C12,'NorAm Aspen BA'!$A$17:$E$1000,5,FALSE))</f>
        <v>0</v>
      </c>
      <c r="AA12" s="129" t="str">
        <f>IF(ISNA(VLOOKUP($C12,'NorAm Aspen SS'!$A$17:$E$992,5,FALSE))=TRUE,"0",VLOOKUP($C12,'NorAm Aspen SS'!$A$17:$E$992,5,FALSE))</f>
        <v>0</v>
      </c>
      <c r="AB12" s="129" t="str">
        <f>IF(ISNA(VLOOKUP($C12,'JJ Evergreen'!$A$17:$E$1000,5,FALSE))=TRUE,"0",VLOOKUP($C12,'JJ Evergreen'!$A$17:$E$1000,5,FALSE))</f>
        <v>0</v>
      </c>
      <c r="AC12" s="129" t="str">
        <f>IF(ISNA(VLOOKUP($C12,'TT Horseshoe -1'!$A$17:$E$992,5,FALSE))=TRUE,"0",VLOOKUP($C12,'TT Horseshoe -1'!$A$17:$E$992,5,FALSE))</f>
        <v>0</v>
      </c>
      <c r="AD12" s="129" t="str">
        <f>IF(ISNA(VLOOKUP($C12,'TT PROV SS'!$A$17:$E$967,5,FALSE))=TRUE,"0",VLOOKUP($C12,'TT PROV SS'!$A$17:$E$967,5,FALSE))</f>
        <v>0</v>
      </c>
      <c r="AE12" s="129" t="str">
        <f>IF(ISNA(VLOOKUP($C12,'TT PROV BA'!$A$17:$E$992,5,FALSE))=TRUE,"0",VLOOKUP($C12,'TT PROV BA'!$A$17:$E$992,5,FALSE))</f>
        <v>0</v>
      </c>
      <c r="AF12" s="129">
        <f>IF(ISNA(VLOOKUP($C12,'CC Horseshoe SS'!$A$17:$E$992,5,FALSE))=TRUE,"0",VLOOKUP($C12,'CC Horseshoe SS'!$A$17:$E$992,5,FALSE))</f>
        <v>364.02469342344767</v>
      </c>
      <c r="AG12" s="129">
        <f>IF(ISNA(VLOOKUP($C12,'CC Horseshoe BA'!$A$17:$E$988,5,FALSE))=TRUE,"0",VLOOKUP($C12,'CC Horseshoe BA'!$A$17:$E$988,5,FALSE))</f>
        <v>337.53</v>
      </c>
      <c r="AH12" s="129">
        <f>IF(ISNA(VLOOKUP($C12,'NorAm Stoneham SS'!$A$17:$E$992,5,FALSE))=TRUE,"0",VLOOKUP($C12,'NorAm Stoneham SS'!$A$17:$E$992,5,FALSE))</f>
        <v>374.38355359718292</v>
      </c>
      <c r="AI12" s="129">
        <f>IF(ISNA(VLOOKUP($C12,'NorAm Stoneham BA'!$A$17:$E$991,5,FALSE))=TRUE,"0",VLOOKUP($C12,'NorAm Stoneham BA'!$A$17:$E$991,5,FALSE))</f>
        <v>357.7877390394944</v>
      </c>
      <c r="AJ12" s="129" t="str">
        <f>IF(ISNA(VLOOKUP($C12,'WC SUI SS'!$A$17:$E$991,5,FALSE))=TRUE,"0",VLOOKUP($C12,'WC SUI SS'!$A$17:$E$991,5,FALSE))</f>
        <v>0</v>
      </c>
      <c r="AK12" s="129" t="str">
        <f>IF(ISNA(VLOOKUP($C12,'JrNats HP'!$A$17:$E$991,5,FALSE))=TRUE,"0",VLOOKUP($C12,'JrNats HP'!$A$17:$E$991,5,FALSE))</f>
        <v>0</v>
      </c>
      <c r="AL12" s="129" t="str">
        <f>IF(ISNA(VLOOKUP($C12,'JrNats SS'!$A$17:$E$991,5,FALSE))=TRUE,"0",VLOOKUP($C12,'JrNats SS'!$A$17:$E$991,5,FALSE))</f>
        <v>0</v>
      </c>
      <c r="AM12" s="129" t="str">
        <f>IF(ISNA(VLOOKUP($C12,'JrNats BA'!$A$17:$E$991,5,FALSE))=TRUE,"0",VLOOKUP($C12,'JrNats BA'!$A$17:$E$991,5,FALSE))</f>
        <v>0</v>
      </c>
      <c r="AN12" s="196"/>
      <c r="AO12" s="129"/>
    </row>
    <row r="13" spans="1:42" ht="17" customHeight="1" x14ac:dyDescent="0.15">
      <c r="A13" s="98" t="s">
        <v>91</v>
      </c>
      <c r="B13" s="98" t="s">
        <v>113</v>
      </c>
      <c r="C13" s="99" t="s">
        <v>63</v>
      </c>
      <c r="D13" s="71"/>
      <c r="E13" s="71">
        <f t="shared" si="0"/>
        <v>8</v>
      </c>
      <c r="F13" s="139">
        <f t="shared" si="1"/>
        <v>8</v>
      </c>
      <c r="G13" s="129">
        <f t="shared" si="2"/>
        <v>423.41724281262799</v>
      </c>
      <c r="H13" s="129">
        <f t="shared" si="3"/>
        <v>381.24130300312498</v>
      </c>
      <c r="I13" s="129">
        <f t="shared" si="4"/>
        <v>369.63</v>
      </c>
      <c r="J13" s="129">
        <f t="shared" si="5"/>
        <v>1174.288545815753</v>
      </c>
      <c r="K13" s="130"/>
      <c r="L13" s="129" t="str">
        <f>IF(ISNA(VLOOKUP($C13,'CC Calgary BA'!$A$17:$E$973,5,FALSE))=TRUE,"0",VLOOKUP($C13,'CC Calgary BA'!$A$17:$E$973,5,FALSE))</f>
        <v>0</v>
      </c>
      <c r="M13" s="129" t="str">
        <f>IF(ISNA(VLOOKUP($C13,'CC Calgary HP'!$A$17:$E$1000,5,FALSE))=TRUE,"0",VLOOKUP($C13,'CC Calgary HP'!$A$17:$E$1000,5,FALSE))</f>
        <v>0</v>
      </c>
      <c r="N13" s="129" t="str">
        <f>IF(ISNA(VLOOKUP($C13,'CC Calgary SS'!$A$17:$E$974,5,FALSE))=TRUE,"0",VLOOKUP($C13,'CC Calgary SS'!$A$17:$E$974,5,FALSE))</f>
        <v>0</v>
      </c>
      <c r="O13" s="129">
        <f>IF(ISNA(VLOOKUP($C13,'TT MSLM -1'!$A$17:$E$1000,5,FALSE))=TRUE,"0",VLOOKUP($C13,'TT MSLM -1'!$A$17:$E$1000,5,FALSE))</f>
        <v>300</v>
      </c>
      <c r="P13" s="129">
        <f>IF(ISNA(VLOOKUP($C13,'TT MSLM -2'!$A$17:$E$1000,5,FALSE))=TRUE,"0",VLOOKUP($C13,'TT MSLM -2'!$A$17:$E$1000,5,FALSE))</f>
        <v>300</v>
      </c>
      <c r="Q13" s="129" t="str">
        <f>IF(ISNA(VLOOKUP($C13,'NorAm Mammoth SS -1'!$A$17:$E$1000,5,FALSE))=TRUE,"0",VLOOKUP($C13,'NorAm Mammoth SS -1'!$A$17:$E$1000,5,FALSE))</f>
        <v>0</v>
      </c>
      <c r="R13" s="129" t="str">
        <f>IF(ISNA(VLOOKUP($C13,'NorAm Mammoth SS -2'!$A$17:$E$1000,5,FALSE))=TRUE,"0",VLOOKUP($C13,'NorAm Mammoth SS -2'!$A$17:$E$1000,5,FALSE))</f>
        <v>0</v>
      </c>
      <c r="S13" s="129" t="str">
        <f>IF(ISNA(VLOOKUP($C13,'Groms GP'!$A$17:$E$1000,5,FALSE))=TRUE,"0",VLOOKUP($C13,'Groms GP'!$A$17:$E$1000,5,FALSE))</f>
        <v>0</v>
      </c>
      <c r="T13" s="129">
        <f>IF(ISNA(VLOOKUP($C13,'CC SunPeaks SS'!$A$17:$E$1000,5,FALSE))=TRUE,"0",VLOOKUP($C13,'CC SunPeaks SS'!$A$17:$E$1000,5,FALSE))</f>
        <v>265.02795484407017</v>
      </c>
      <c r="U13" s="129">
        <f>IF(ISNA(VLOOKUP($C13,'CC SunPeaks BA'!$A$17:$E$1000,5,FALSE))=TRUE,"0",VLOOKUP($C13,'CC SunPeaks BA'!$A$17:$E$1000,5,FALSE))</f>
        <v>353.1858581767645</v>
      </c>
      <c r="V13" s="129" t="str">
        <f>IF(ISNA(VLOOKUP($C13,'NorAm Calgary SS'!$A$17:$E$1000,5,FALSE))=TRUE,"0",VLOOKUP($C13,'NorAm Calgary SS'!$A$17:$E$1000,5,FALSE))</f>
        <v>0</v>
      </c>
      <c r="W13" s="129" t="str">
        <f>IF(ISNA(VLOOKUP($C13,'NorAm Calgary BA'!$A$17:$E$1000,5,FALSE))=TRUE,"0",VLOOKUP($C13,'NorAm Calgary BA'!$A$17:$E$1000,5,FALSE))</f>
        <v>0</v>
      </c>
      <c r="X13" s="129" t="str">
        <f>IF(ISNA(VLOOKUP($C13,'FzFest CF'!$A$17:$E$1000,5,FALSE))=TRUE,"0",VLOOKUP($C13,'FzFest CF'!$A$17:$E$1000,5,FALSE))</f>
        <v>0</v>
      </c>
      <c r="Y13" s="129" t="str">
        <f>IF(ISNA(VLOOKUP($C13,'Groms BV'!$A$17:$E$1000,5,FALSE))=TRUE,"0",VLOOKUP($C13,'Groms BV'!$A$17:$E$1000,5,FALSE))</f>
        <v>0</v>
      </c>
      <c r="Z13" s="129" t="str">
        <f>IF(ISNA(VLOOKUP($C13,'NorAm Aspen BA'!$A$17:$E$1000,5,FALSE))=TRUE,"0",VLOOKUP($C13,'NorAm Aspen BA'!$A$17:$E$1000,5,FALSE))</f>
        <v>0</v>
      </c>
      <c r="AA13" s="129" t="str">
        <f>IF(ISNA(VLOOKUP($C13,'NorAm Aspen SS'!$A$17:$E$992,5,FALSE))=TRUE,"0",VLOOKUP($C13,'NorAm Aspen SS'!$A$17:$E$992,5,FALSE))</f>
        <v>0</v>
      </c>
      <c r="AB13" s="129" t="str">
        <f>IF(ISNA(VLOOKUP($C13,'JJ Evergreen'!$A$17:$E$1000,5,FALSE))=TRUE,"0",VLOOKUP($C13,'JJ Evergreen'!$A$17:$E$1000,5,FALSE))</f>
        <v>0</v>
      </c>
      <c r="AC13" s="129">
        <f>IF(ISNA(VLOOKUP($C13,'TT Horseshoe -1'!$A$17:$E$992,5,FALSE))=TRUE,"0",VLOOKUP($C13,'TT Horseshoe -1'!$A$17:$E$992,5,FALSE))</f>
        <v>291</v>
      </c>
      <c r="AD13" s="129">
        <f>IF(ISNA(VLOOKUP($C13,'TT PROV SS'!$A$17:$E$967,5,FALSE))=TRUE,"0",VLOOKUP($C13,'TT PROV SS'!$A$17:$E$967,5,FALSE))</f>
        <v>168.84651209572621</v>
      </c>
      <c r="AE13" s="129">
        <f>IF(ISNA(VLOOKUP($C13,'TT PROV BA'!$A$17:$E$992,5,FALSE))=TRUE,"0",VLOOKUP($C13,'TT PROV BA'!$A$17:$E$992,5,FALSE))</f>
        <v>330</v>
      </c>
      <c r="AF13" s="129">
        <f>IF(ISNA(VLOOKUP($C13,'CC Horseshoe SS'!$A$17:$E$992,5,FALSE))=TRUE,"0",VLOOKUP($C13,'CC Horseshoe SS'!$A$17:$E$992,5,FALSE))</f>
        <v>265.02795484407017</v>
      </c>
      <c r="AG13" s="129">
        <f>IF(ISNA(VLOOKUP($C13,'CC Horseshoe BA'!$A$17:$E$988,5,FALSE))=TRUE,"0",VLOOKUP($C13,'CC Horseshoe BA'!$A$17:$E$988,5,FALSE))</f>
        <v>423.41724281262799</v>
      </c>
      <c r="AH13" s="129" t="str">
        <f>IF(ISNA(VLOOKUP($C13,'NorAm Stoneham SS'!$A$17:$E$992,5,FALSE))=TRUE,"0",VLOOKUP($C13,'NorAm Stoneham SS'!$A$17:$E$992,5,FALSE))</f>
        <v>0</v>
      </c>
      <c r="AI13" s="129" t="str">
        <f>IF(ISNA(VLOOKUP($C13,'NorAm Stoneham BA'!$A$17:$E$991,5,FALSE))=TRUE,"0",VLOOKUP($C13,'NorAm Stoneham BA'!$A$17:$E$991,5,FALSE))</f>
        <v>0</v>
      </c>
      <c r="AJ13" s="129" t="str">
        <f>IF(ISNA(VLOOKUP($C13,'WC SUI SS'!$A$17:$E$991,5,FALSE))=TRUE,"0",VLOOKUP($C13,'WC SUI SS'!$A$17:$E$991,5,FALSE))</f>
        <v>0</v>
      </c>
      <c r="AK13" s="129">
        <f>IF(ISNA(VLOOKUP($C13,'JrNats HP'!$A$17:$E$991,5,FALSE))=TRUE,"0",VLOOKUP($C13,'JrNats HP'!$A$17:$E$991,5,FALSE))</f>
        <v>369.63</v>
      </c>
      <c r="AL13" s="129">
        <f>IF(ISNA(VLOOKUP($C13,'JrNats SS'!$A$17:$E$991,5,FALSE))=TRUE,"0",VLOOKUP($C13,'JrNats SS'!$A$17:$E$991,5,FALSE))</f>
        <v>381.24130300312498</v>
      </c>
      <c r="AM13" s="129">
        <f>IF(ISNA(VLOOKUP($C13,'JrNats BA'!$A$17:$E$991,5,FALSE))=TRUE,"0",VLOOKUP($C13,'JrNats BA'!$A$17:$E$991,5,FALSE))</f>
        <v>353.49322752787094</v>
      </c>
      <c r="AN13" s="196"/>
      <c r="AO13" s="129"/>
    </row>
    <row r="14" spans="1:42" ht="17" customHeight="1" x14ac:dyDescent="0.15">
      <c r="A14" s="98" t="s">
        <v>230</v>
      </c>
      <c r="B14" s="98" t="s">
        <v>113</v>
      </c>
      <c r="C14" s="99" t="s">
        <v>66</v>
      </c>
      <c r="D14" s="71"/>
      <c r="E14" s="71">
        <f t="shared" si="0"/>
        <v>9</v>
      </c>
      <c r="F14" s="139">
        <f t="shared" si="1"/>
        <v>9</v>
      </c>
      <c r="G14" s="129">
        <f t="shared" si="2"/>
        <v>392.59945492202155</v>
      </c>
      <c r="H14" s="129">
        <f t="shared" si="3"/>
        <v>386.71046309819121</v>
      </c>
      <c r="I14" s="129">
        <f t="shared" si="4"/>
        <v>381.06</v>
      </c>
      <c r="J14" s="129">
        <f t="shared" si="5"/>
        <v>1160.3699180202127</v>
      </c>
      <c r="K14" s="130"/>
      <c r="L14" s="129" t="str">
        <f>IF(ISNA(VLOOKUP($C14,'CC Calgary BA'!$A$17:$E$973,5,FALSE))=TRUE,"0",VLOOKUP($C14,'CC Calgary BA'!$A$17:$E$973,5,FALSE))</f>
        <v>0</v>
      </c>
      <c r="M14" s="129" t="str">
        <f>IF(ISNA(VLOOKUP($C14,'CC Calgary HP'!$A$17:$E$1000,5,FALSE))=TRUE,"0",VLOOKUP($C14,'CC Calgary HP'!$A$17:$E$1000,5,FALSE))</f>
        <v>0</v>
      </c>
      <c r="N14" s="129" t="str">
        <f>IF(ISNA(VLOOKUP($C14,'CC Calgary SS'!$A$17:$E$974,5,FALSE))=TRUE,"0",VLOOKUP($C14,'CC Calgary SS'!$A$17:$E$974,5,FALSE))</f>
        <v>0</v>
      </c>
      <c r="O14" s="129">
        <f>IF(ISNA(VLOOKUP($C14,'TT MSLM -1'!$A$17:$E$1000,5,FALSE))=TRUE,"0",VLOOKUP($C14,'TT MSLM -1'!$A$17:$E$1000,5,FALSE))</f>
        <v>273.80189999999999</v>
      </c>
      <c r="P14" s="129">
        <f>IF(ISNA(VLOOKUP($C14,'TT MSLM -2'!$A$17:$E$1000,5,FALSE))=TRUE,"0",VLOOKUP($C14,'TT MSLM -2'!$A$17:$E$1000,5,FALSE))</f>
        <v>291</v>
      </c>
      <c r="Q14" s="129" t="str">
        <f>IF(ISNA(VLOOKUP($C14,'NorAm Mammoth SS -1'!$A$17:$E$1000,5,FALSE))=TRUE,"0",VLOOKUP($C14,'NorAm Mammoth SS -1'!$A$17:$E$1000,5,FALSE))</f>
        <v>0</v>
      </c>
      <c r="R14" s="129" t="str">
        <f>IF(ISNA(VLOOKUP($C14,'NorAm Mammoth SS -2'!$A$17:$E$1000,5,FALSE))=TRUE,"0",VLOOKUP($C14,'NorAm Mammoth SS -2'!$A$17:$E$1000,5,FALSE))</f>
        <v>0</v>
      </c>
      <c r="S14" s="129" t="str">
        <f>IF(ISNA(VLOOKUP($C14,'Groms GP'!$A$17:$E$1000,5,FALSE))=TRUE,"0",VLOOKUP($C14,'Groms GP'!$A$17:$E$1000,5,FALSE))</f>
        <v>0</v>
      </c>
      <c r="T14" s="129">
        <f>IF(ISNA(VLOOKUP($C14,'CC SunPeaks SS'!$A$17:$E$1000,5,FALSE))=TRUE,"0",VLOOKUP($C14,'CC SunPeaks SS'!$A$17:$E$1000,5,FALSE))</f>
        <v>369.56821667355092</v>
      </c>
      <c r="U14" s="129">
        <f>IF(ISNA(VLOOKUP($C14,'CC SunPeaks BA'!$A$17:$E$1000,5,FALSE))=TRUE,"0",VLOOKUP($C14,'CC SunPeaks BA'!$A$17:$E$1000,5,FALSE))</f>
        <v>337.52970301080813</v>
      </c>
      <c r="V14" s="129" t="str">
        <f>IF(ISNA(VLOOKUP($C14,'NorAm Calgary SS'!$A$17:$E$1000,5,FALSE))=TRUE,"0",VLOOKUP($C14,'NorAm Calgary SS'!$A$17:$E$1000,5,FALSE))</f>
        <v>0</v>
      </c>
      <c r="W14" s="129" t="str">
        <f>IF(ISNA(VLOOKUP($C14,'NorAm Calgary BA'!$A$17:$E$1000,5,FALSE))=TRUE,"0",VLOOKUP($C14,'NorAm Calgary BA'!$A$17:$E$1000,5,FALSE))</f>
        <v>0</v>
      </c>
      <c r="X14" s="129" t="str">
        <f>IF(ISNA(VLOOKUP($C14,'FzFest CF'!$A$17:$E$1000,5,FALSE))=TRUE,"0",VLOOKUP($C14,'FzFest CF'!$A$17:$E$1000,5,FALSE))</f>
        <v>0</v>
      </c>
      <c r="Y14" s="129" t="str">
        <f>IF(ISNA(VLOOKUP($C14,'Groms BV'!$A$17:$E$1000,5,FALSE))=TRUE,"0",VLOOKUP($C14,'Groms BV'!$A$17:$E$1000,5,FALSE))</f>
        <v>0</v>
      </c>
      <c r="Z14" s="129" t="str">
        <f>IF(ISNA(VLOOKUP($C14,'NorAm Aspen BA'!$A$17:$E$1000,5,FALSE))=TRUE,"0",VLOOKUP($C14,'NorAm Aspen BA'!$A$17:$E$1000,5,FALSE))</f>
        <v>0</v>
      </c>
      <c r="AA14" s="129" t="str">
        <f>IF(ISNA(VLOOKUP($C14,'NorAm Aspen SS'!$A$17:$E$992,5,FALSE))=TRUE,"0",VLOOKUP($C14,'NorAm Aspen SS'!$A$17:$E$992,5,FALSE))</f>
        <v>0</v>
      </c>
      <c r="AB14" s="129" t="str">
        <f>IF(ISNA(VLOOKUP($C14,'JJ Evergreen'!$A$17:$E$1000,5,FALSE))=TRUE,"0",VLOOKUP($C14,'JJ Evergreen'!$A$17:$E$1000,5,FALSE))</f>
        <v>0</v>
      </c>
      <c r="AC14" s="129">
        <f>IF(ISNA(VLOOKUP($C14,'TT Horseshoe -1'!$A$17:$E$992,5,FALSE))=TRUE,"0",VLOOKUP($C14,'TT Horseshoe -1'!$A$17:$E$992,5,FALSE))</f>
        <v>235.12300783130883</v>
      </c>
      <c r="AD14" s="129">
        <f>IF(ISNA(VLOOKUP($C14,'TT PROV SS'!$A$17:$E$967,5,FALSE))=TRUE,"0",VLOOKUP($C14,'TT PROV SS'!$A$17:$E$967,5,FALSE))</f>
        <v>310.49700000000001</v>
      </c>
      <c r="AE14" s="129">
        <f>IF(ISNA(VLOOKUP($C14,'TT PROV BA'!$A$17:$E$992,5,FALSE))=TRUE,"0",VLOOKUP($C14,'TT PROV BA'!$A$17:$E$992,5,FALSE))</f>
        <v>266.63433877777288</v>
      </c>
      <c r="AF14" s="129">
        <f>IF(ISNA(VLOOKUP($C14,'CC Horseshoe SS'!$A$17:$E$992,5,FALSE))=TRUE,"0",VLOOKUP($C14,'CC Horseshoe SS'!$A$17:$E$992,5,FALSE))</f>
        <v>392.59945492202155</v>
      </c>
      <c r="AG14" s="129">
        <f>IF(ISNA(VLOOKUP($C14,'CC Horseshoe BA'!$A$17:$E$988,5,FALSE))=TRUE,"0",VLOOKUP($C14,'CC Horseshoe BA'!$A$17:$E$988,5,FALSE))</f>
        <v>386.71046309819121</v>
      </c>
      <c r="AH14" s="129" t="str">
        <f>IF(ISNA(VLOOKUP($C14,'NorAm Stoneham SS'!$A$17:$E$992,5,FALSE))=TRUE,"0",VLOOKUP($C14,'NorAm Stoneham SS'!$A$17:$E$992,5,FALSE))</f>
        <v>0</v>
      </c>
      <c r="AI14" s="129" t="str">
        <f>IF(ISNA(VLOOKUP($C14,'NorAm Stoneham BA'!$A$17:$E$991,5,FALSE))=TRUE,"0",VLOOKUP($C14,'NorAm Stoneham BA'!$A$17:$E$991,5,FALSE))</f>
        <v>0</v>
      </c>
      <c r="AJ14" s="129" t="str">
        <f>IF(ISNA(VLOOKUP($C14,'WC SUI SS'!$A$17:$E$991,5,FALSE))=TRUE,"0",VLOOKUP($C14,'WC SUI SS'!$A$17:$E$991,5,FALSE))</f>
        <v>0</v>
      </c>
      <c r="AK14" s="129">
        <f>IF(ISNA(VLOOKUP($C14,'JrNats HP'!$A$17:$E$991,5,FALSE))=TRUE,"0",VLOOKUP($C14,'JrNats HP'!$A$17:$E$991,5,FALSE))</f>
        <v>381.06</v>
      </c>
      <c r="AL14" s="129">
        <f>IF(ISNA(VLOOKUP($C14,'JrNats SS'!$A$17:$E$991,5,FALSE))=TRUE,"0",VLOOKUP($C14,'JrNats SS'!$A$17:$E$991,5,FALSE))</f>
        <v>353.49322752787094</v>
      </c>
      <c r="AM14" s="129">
        <f>IF(ISNA(VLOOKUP($C14,'JrNats BA'!$A$17:$E$991,5,FALSE))=TRUE,"0",VLOOKUP($C14,'JrNats BA'!$A$17:$E$991,5,FALSE))</f>
        <v>303.9088888381483</v>
      </c>
      <c r="AN14" s="196"/>
      <c r="AO14" s="129"/>
    </row>
    <row r="15" spans="1:42" ht="17" customHeight="1" x14ac:dyDescent="0.15">
      <c r="A15" s="98" t="s">
        <v>229</v>
      </c>
      <c r="B15" s="98" t="s">
        <v>113</v>
      </c>
      <c r="C15" s="99" t="s">
        <v>51</v>
      </c>
      <c r="D15" s="71"/>
      <c r="E15" s="71">
        <f t="shared" si="0"/>
        <v>10</v>
      </c>
      <c r="F15" s="139">
        <f t="shared" si="1"/>
        <v>10</v>
      </c>
      <c r="G15" s="129">
        <f t="shared" si="2"/>
        <v>404.64784449176398</v>
      </c>
      <c r="H15" s="129">
        <f t="shared" si="3"/>
        <v>380.90980615171833</v>
      </c>
      <c r="I15" s="129">
        <f t="shared" si="4"/>
        <v>368.76780029322521</v>
      </c>
      <c r="J15" s="129">
        <f t="shared" si="5"/>
        <v>1154.3254509367075</v>
      </c>
      <c r="K15" s="130"/>
      <c r="L15" s="129">
        <f>IF(ISNA(VLOOKUP($C15,'CC Calgary BA'!$A$17:$E$973,5,FALSE))=TRUE,"0",VLOOKUP($C15,'CC Calgary BA'!$A$17:$E$973,5,FALSE))</f>
        <v>337.52970301080802</v>
      </c>
      <c r="M15" s="129" t="str">
        <f>IF(ISNA(VLOOKUP($C15,'CC Calgary HP'!$A$17:$E$1000,5,FALSE))=TRUE,"0",VLOOKUP($C15,'CC Calgary HP'!$A$17:$E$1000,5,FALSE))</f>
        <v>0</v>
      </c>
      <c r="N15" s="129">
        <f>IF(ISNA(VLOOKUP($C15,'CC Calgary SS'!$A$17:$E$974,5,FALSE))=TRUE,"0",VLOOKUP($C15,'CC Calgary SS'!$A$17:$E$974,5,FALSE))</f>
        <v>308.26866401013683</v>
      </c>
      <c r="O15" s="129" t="str">
        <f>IF(ISNA(VLOOKUP($C15,'TT MSLM -1'!$A$17:$E$1000,5,FALSE))=TRUE,"0",VLOOKUP($C15,'TT MSLM -1'!$A$17:$E$1000,5,FALSE))</f>
        <v>0</v>
      </c>
      <c r="P15" s="129" t="str">
        <f>IF(ISNA(VLOOKUP($C15,'TT MSLM -2'!$A$17:$E$1000,5,FALSE))=TRUE,"0",VLOOKUP($C15,'TT MSLM -2'!$A$17:$E$1000,5,FALSE))</f>
        <v>0</v>
      </c>
      <c r="Q15" s="129" t="str">
        <f>IF(ISNA(VLOOKUP($C15,'NorAm Mammoth SS -1'!$A$17:$E$1000,5,FALSE))=TRUE,"0",VLOOKUP($C15,'NorAm Mammoth SS -1'!$A$17:$E$1000,5,FALSE))</f>
        <v>0</v>
      </c>
      <c r="R15" s="129" t="str">
        <f>IF(ISNA(VLOOKUP($C15,'NorAm Mammoth SS -2'!$A$17:$E$1000,5,FALSE))=TRUE,"0",VLOOKUP($C15,'NorAm Mammoth SS -2'!$A$17:$E$1000,5,FALSE))</f>
        <v>0</v>
      </c>
      <c r="S15" s="129" t="str">
        <f>IF(ISNA(VLOOKUP($C15,'Groms GP'!$A$17:$E$1000,5,FALSE))=TRUE,"0",VLOOKUP($C15,'Groms GP'!$A$17:$E$1000,5,FALSE))</f>
        <v>0</v>
      </c>
      <c r="T15" s="129">
        <f>IF(ISNA(VLOOKUP($C15,'CC SunPeaks SS'!$A$17:$E$1000,5,FALSE))=TRUE,"0",VLOOKUP($C15,'CC SunPeaks SS'!$A$17:$E$1000,5,FALSE))</f>
        <v>353.1858581767645</v>
      </c>
      <c r="U15" s="129">
        <f>IF(ISNA(VLOOKUP($C15,'CC SunPeaks BA'!$A$17:$E$1000,5,FALSE))=TRUE,"0",VLOOKUP($C15,'CC SunPeaks BA'!$A$17:$E$1000,5,FALSE))</f>
        <v>327.47975610366132</v>
      </c>
      <c r="V15" s="129" t="str">
        <f>IF(ISNA(VLOOKUP($C15,'NorAm Calgary SS'!$A$17:$E$1000,5,FALSE))=TRUE,"0",VLOOKUP($C15,'NorAm Calgary SS'!$A$17:$E$1000,5,FALSE))</f>
        <v>0</v>
      </c>
      <c r="W15" s="129" t="str">
        <f>IF(ISNA(VLOOKUP($C15,'NorAm Calgary BA'!$A$17:$E$1000,5,FALSE))=TRUE,"0",VLOOKUP($C15,'NorAm Calgary BA'!$A$17:$E$1000,5,FALSE))</f>
        <v>0</v>
      </c>
      <c r="X15" s="129" t="str">
        <f>IF(ISNA(VLOOKUP($C15,'FzFest CF'!$A$17:$E$1000,5,FALSE))=TRUE,"0",VLOOKUP($C15,'FzFest CF'!$A$17:$E$1000,5,FALSE))</f>
        <v>0</v>
      </c>
      <c r="Y15" s="129" t="str">
        <f>IF(ISNA(VLOOKUP($C15,'Groms BV'!$A$17:$E$1000,5,FALSE))=TRUE,"0",VLOOKUP($C15,'Groms BV'!$A$17:$E$1000,5,FALSE))</f>
        <v>0</v>
      </c>
      <c r="Z15" s="129" t="str">
        <f>IF(ISNA(VLOOKUP($C15,'NorAm Aspen BA'!$A$17:$E$1000,5,FALSE))=TRUE,"0",VLOOKUP($C15,'NorAm Aspen BA'!$A$17:$E$1000,5,FALSE))</f>
        <v>0</v>
      </c>
      <c r="AA15" s="129" t="str">
        <f>IF(ISNA(VLOOKUP($C15,'NorAm Aspen SS'!$A$17:$E$992,5,FALSE))=TRUE,"0",VLOOKUP($C15,'NorAm Aspen SS'!$A$17:$E$992,5,FALSE))</f>
        <v>0</v>
      </c>
      <c r="AB15" s="129" t="str">
        <f>IF(ISNA(VLOOKUP($C15,'JJ Evergreen'!$A$17:$E$1000,5,FALSE))=TRUE,"0",VLOOKUP($C15,'JJ Evergreen'!$A$17:$E$1000,5,FALSE))</f>
        <v>0</v>
      </c>
      <c r="AC15" s="129" t="str">
        <f>IF(ISNA(VLOOKUP($C15,'TT Horseshoe -1'!$A$17:$E$992,5,FALSE))=TRUE,"0",VLOOKUP($C15,'TT Horseshoe -1'!$A$17:$E$992,5,FALSE))</f>
        <v>0</v>
      </c>
      <c r="AD15" s="129" t="str">
        <f>IF(ISNA(VLOOKUP($C15,'TT PROV SS'!$A$17:$E$967,5,FALSE))=TRUE,"0",VLOOKUP($C15,'TT PROV SS'!$A$17:$E$967,5,FALSE))</f>
        <v>0</v>
      </c>
      <c r="AE15" s="129" t="str">
        <f>IF(ISNA(VLOOKUP($C15,'TT PROV BA'!$A$17:$E$992,5,FALSE))=TRUE,"0",VLOOKUP($C15,'TT PROV BA'!$A$17:$E$992,5,FALSE))</f>
        <v>0</v>
      </c>
      <c r="AF15" s="129">
        <f>IF(ISNA(VLOOKUP($C15,'CC Horseshoe SS'!$A$17:$E$992,5,FALSE))=TRUE,"0",VLOOKUP($C15,'CC Horseshoe SS'!$A$17:$E$992,5,FALSE))</f>
        <v>404.64784449176398</v>
      </c>
      <c r="AG15" s="129">
        <f>IF(ISNA(VLOOKUP($C15,'CC Horseshoe BA'!$A$17:$E$988,5,FALSE))=TRUE,"0",VLOOKUP($C15,'CC Horseshoe BA'!$A$17:$E$988,5,FALSE))</f>
        <v>380.90980615171833</v>
      </c>
      <c r="AH15" s="129" t="str">
        <f>IF(ISNA(VLOOKUP($C15,'NorAm Stoneham SS'!$A$17:$E$992,5,FALSE))=TRUE,"0",VLOOKUP($C15,'NorAm Stoneham SS'!$A$17:$E$992,5,FALSE))</f>
        <v>0</v>
      </c>
      <c r="AI15" s="129">
        <f>IF(ISNA(VLOOKUP($C15,'NorAm Stoneham BA'!$A$17:$E$991,5,FALSE))=TRUE,"0",VLOOKUP($C15,'NorAm Stoneham BA'!$A$17:$E$991,5,FALSE))</f>
        <v>368.76780029322521</v>
      </c>
      <c r="AJ15" s="129" t="str">
        <f>IF(ISNA(VLOOKUP($C15,'WC SUI SS'!$A$17:$E$991,5,FALSE))=TRUE,"0",VLOOKUP($C15,'WC SUI SS'!$A$17:$E$991,5,FALSE))</f>
        <v>0</v>
      </c>
      <c r="AK15" s="129" t="str">
        <f>IF(ISNA(VLOOKUP($C15,'JrNats HP'!$A$17:$E$991,5,FALSE))=TRUE,"0",VLOOKUP($C15,'JrNats HP'!$A$17:$E$991,5,FALSE))</f>
        <v>0</v>
      </c>
      <c r="AL15" s="129" t="str">
        <f>IF(ISNA(VLOOKUP($C15,'JrNats SS'!$A$17:$E$991,5,FALSE))=TRUE,"0",VLOOKUP($C15,'JrNats SS'!$A$17:$E$991,5,FALSE))</f>
        <v>0</v>
      </c>
      <c r="AM15" s="129" t="str">
        <f>IF(ISNA(VLOOKUP($C15,'JrNats BA'!$A$17:$E$991,5,FALSE))=TRUE,"0",VLOOKUP($C15,'JrNats BA'!$A$17:$E$991,5,FALSE))</f>
        <v>0</v>
      </c>
      <c r="AN15" s="196"/>
      <c r="AO15" s="129"/>
    </row>
    <row r="16" spans="1:42" ht="17" customHeight="1" x14ac:dyDescent="0.15">
      <c r="A16" s="98" t="s">
        <v>228</v>
      </c>
      <c r="B16" s="98" t="s">
        <v>111</v>
      </c>
      <c r="C16" s="99" t="s">
        <v>49</v>
      </c>
      <c r="D16" s="71"/>
      <c r="E16" s="71">
        <f t="shared" si="0"/>
        <v>11</v>
      </c>
      <c r="F16" s="139">
        <f t="shared" si="1"/>
        <v>11</v>
      </c>
      <c r="G16" s="129">
        <f t="shared" si="2"/>
        <v>397.71488034604749</v>
      </c>
      <c r="H16" s="129">
        <f t="shared" si="3"/>
        <v>380.90980615171833</v>
      </c>
      <c r="I16" s="129">
        <f t="shared" si="4"/>
        <v>358.56432302209595</v>
      </c>
      <c r="J16" s="129">
        <f t="shared" si="5"/>
        <v>1137.1890095198619</v>
      </c>
      <c r="K16" s="130"/>
      <c r="L16" s="129">
        <f>IF(ISNA(VLOOKUP($C16,'CC Calgary BA'!$A$17:$E$973,5,FALSE))=TRUE,"0",VLOOKUP($C16,'CC Calgary BA'!$A$17:$E$973,5,FALSE))</f>
        <v>257.13674748858801</v>
      </c>
      <c r="M16" s="129" t="str">
        <f>IF(ISNA(VLOOKUP($C16,'CC Calgary HP'!$A$17:$E$1000,5,FALSE))=TRUE,"0",VLOOKUP($C16,'CC Calgary HP'!$A$17:$E$1000,5,FALSE))</f>
        <v>0</v>
      </c>
      <c r="N16" s="129">
        <f>IF(ISNA(VLOOKUP($C16,'CC Calgary SS'!$A$17:$E$974,5,FALSE))=TRUE,"0",VLOOKUP($C16,'CC Calgary SS'!$A$17:$E$974,5,FALSE))</f>
        <v>380.90980615171833</v>
      </c>
      <c r="O16" s="129" t="str">
        <f>IF(ISNA(VLOOKUP($C16,'TT MSLM -1'!$A$17:$E$1000,5,FALSE))=TRUE,"0",VLOOKUP($C16,'TT MSLM -1'!$A$17:$E$1000,5,FALSE))</f>
        <v>0</v>
      </c>
      <c r="P16" s="129" t="str">
        <f>IF(ISNA(VLOOKUP($C16,'TT MSLM -2'!$A$17:$E$1000,5,FALSE))=TRUE,"0",VLOOKUP($C16,'TT MSLM -2'!$A$17:$E$1000,5,FALSE))</f>
        <v>0</v>
      </c>
      <c r="Q16" s="129" t="str">
        <f>IF(ISNA(VLOOKUP($C16,'NorAm Mammoth SS -1'!$A$17:$E$1000,5,FALSE))=TRUE,"0",VLOOKUP($C16,'NorAm Mammoth SS -1'!$A$17:$E$1000,5,FALSE))</f>
        <v>0</v>
      </c>
      <c r="R16" s="129" t="str">
        <f>IF(ISNA(VLOOKUP($C16,'NorAm Mammoth SS -2'!$A$17:$E$1000,5,FALSE))=TRUE,"0",VLOOKUP($C16,'NorAm Mammoth SS -2'!$A$17:$E$1000,5,FALSE))</f>
        <v>0</v>
      </c>
      <c r="S16" s="129" t="str">
        <f>IF(ISNA(VLOOKUP($C16,'Groms GP'!$A$17:$E$1000,5,FALSE))=TRUE,"0",VLOOKUP($C16,'Groms GP'!$A$17:$E$1000,5,FALSE))</f>
        <v>0</v>
      </c>
      <c r="T16" s="129">
        <f>IF(ISNA(VLOOKUP($C16,'CC SunPeaks SS'!$A$17:$E$1000,5,FALSE))=TRUE,"0",VLOOKUP($C16,'CC SunPeaks SS'!$A$17:$E$1000,5,FALSE))</f>
        <v>231.32243738997832</v>
      </c>
      <c r="U16" s="129">
        <f>IF(ISNA(VLOOKUP($C16,'CC SunPeaks BA'!$A$17:$E$1000,5,FALSE))=TRUE,"0",VLOOKUP($C16,'CC SunPeaks BA'!$A$17:$E$1000,5,FALSE))</f>
        <v>281.54431554591707</v>
      </c>
      <c r="V16" s="129">
        <f>IF(ISNA(VLOOKUP($C16,'NorAm Calgary SS'!$A$17:$E$1000,5,FALSE))=TRUE,"0",VLOOKUP($C16,'NorAm Calgary SS'!$A$17:$E$1000,5,FALSE))</f>
        <v>326.7704955417824</v>
      </c>
      <c r="W16" s="129">
        <f>IF(ISNA(VLOOKUP($C16,'NorAm Calgary BA'!$A$17:$E$1000,5,FALSE))=TRUE,"0",VLOOKUP($C16,'NorAm Calgary BA'!$A$17:$E$1000,5,FALSE))</f>
        <v>397.71488034604749</v>
      </c>
      <c r="X16" s="129" t="str">
        <f>IF(ISNA(VLOOKUP($C16,'FzFest CF'!$A$17:$E$1000,5,FALSE))=TRUE,"0",VLOOKUP($C16,'FzFest CF'!$A$17:$E$1000,5,FALSE))</f>
        <v>0</v>
      </c>
      <c r="Y16" s="129" t="str">
        <f>IF(ISNA(VLOOKUP($C16,'Groms BV'!$A$17:$E$1000,5,FALSE))=TRUE,"0",VLOOKUP($C16,'Groms BV'!$A$17:$E$1000,5,FALSE))</f>
        <v>0</v>
      </c>
      <c r="Z16" s="129" t="str">
        <f>IF(ISNA(VLOOKUP($C16,'NorAm Aspen BA'!$A$17:$E$1000,5,FALSE))=TRUE,"0",VLOOKUP($C16,'NorAm Aspen BA'!$A$17:$E$1000,5,FALSE))</f>
        <v>0</v>
      </c>
      <c r="AA16" s="129" t="str">
        <f>IF(ISNA(VLOOKUP($C16,'NorAm Aspen SS'!$A$17:$E$992,5,FALSE))=TRUE,"0",VLOOKUP($C16,'NorAm Aspen SS'!$A$17:$E$992,5,FALSE))</f>
        <v>0</v>
      </c>
      <c r="AB16" s="129" t="str">
        <f>IF(ISNA(VLOOKUP($C16,'JJ Evergreen'!$A$17:$E$1000,5,FALSE))=TRUE,"0",VLOOKUP($C16,'JJ Evergreen'!$A$17:$E$1000,5,FALSE))</f>
        <v>0</v>
      </c>
      <c r="AC16" s="129" t="str">
        <f>IF(ISNA(VLOOKUP($C16,'TT Horseshoe -1'!$A$17:$E$992,5,FALSE))=TRUE,"0",VLOOKUP($C16,'TT Horseshoe -1'!$A$17:$E$992,5,FALSE))</f>
        <v>0</v>
      </c>
      <c r="AD16" s="129" t="str">
        <f>IF(ISNA(VLOOKUP($C16,'TT PROV SS'!$A$17:$E$967,5,FALSE))=TRUE,"0",VLOOKUP($C16,'TT PROV SS'!$A$17:$E$967,5,FALSE))</f>
        <v>0</v>
      </c>
      <c r="AE16" s="129" t="str">
        <f>IF(ISNA(VLOOKUP($C16,'TT PROV BA'!$A$17:$E$992,5,FALSE))=TRUE,"0",VLOOKUP($C16,'TT PROV BA'!$A$17:$E$992,5,FALSE))</f>
        <v>0</v>
      </c>
      <c r="AF16" s="129">
        <f>IF(ISNA(VLOOKUP($C16,'CC Horseshoe SS'!$A$17:$E$992,5,FALSE))=TRUE,"0",VLOOKUP($C16,'CC Horseshoe SS'!$A$17:$E$992,5,FALSE))</f>
        <v>358.56432302209595</v>
      </c>
      <c r="AG16" s="129">
        <f>IF(ISNA(VLOOKUP($C16,'CC Horseshoe BA'!$A$17:$E$988,5,FALSE))=TRUE,"0",VLOOKUP($C16,'CC Horseshoe BA'!$A$17:$E$988,5,FALSE))</f>
        <v>0</v>
      </c>
      <c r="AH16" s="129" t="str">
        <f>IF(ISNA(VLOOKUP($C16,'NorAm Stoneham SS'!$A$17:$E$992,5,FALSE))=TRUE,"0",VLOOKUP($C16,'NorAm Stoneham SS'!$A$17:$E$992,5,FALSE))</f>
        <v>0</v>
      </c>
      <c r="AI16" s="129" t="str">
        <f>IF(ISNA(VLOOKUP($C16,'NorAm Stoneham BA'!$A$17:$E$991,5,FALSE))=TRUE,"0",VLOOKUP($C16,'NorAm Stoneham BA'!$A$17:$E$991,5,FALSE))</f>
        <v>0</v>
      </c>
      <c r="AJ16" s="129" t="str">
        <f>IF(ISNA(VLOOKUP($C16,'WC SUI SS'!$A$17:$E$991,5,FALSE))=TRUE,"0",VLOOKUP($C16,'WC SUI SS'!$A$17:$E$991,5,FALSE))</f>
        <v>0</v>
      </c>
      <c r="AK16" s="129" t="str">
        <f>IF(ISNA(VLOOKUP($C16,'JrNats HP'!$A$17:$E$991,5,FALSE))=TRUE,"0",VLOOKUP($C16,'JrNats HP'!$A$17:$E$991,5,FALSE))</f>
        <v>0</v>
      </c>
      <c r="AL16" s="129" t="str">
        <f>IF(ISNA(VLOOKUP($C16,'JrNats SS'!$A$17:$E$991,5,FALSE))=TRUE,"0",VLOOKUP($C16,'JrNats SS'!$A$17:$E$991,5,FALSE))</f>
        <v>0</v>
      </c>
      <c r="AM16" s="129" t="str">
        <f>IF(ISNA(VLOOKUP($C16,'JrNats BA'!$A$17:$E$991,5,FALSE))=TRUE,"0",VLOOKUP($C16,'JrNats BA'!$A$17:$E$991,5,FALSE))</f>
        <v>0</v>
      </c>
      <c r="AN16" s="196"/>
      <c r="AO16" s="129"/>
      <c r="AP16" s="135"/>
    </row>
    <row r="17" spans="1:42" ht="17" customHeight="1" x14ac:dyDescent="0.15">
      <c r="A17" s="98" t="s">
        <v>228</v>
      </c>
      <c r="B17" s="98" t="s">
        <v>112</v>
      </c>
      <c r="C17" s="99" t="s">
        <v>120</v>
      </c>
      <c r="D17" s="71"/>
      <c r="E17" s="71">
        <f t="shared" si="0"/>
        <v>12</v>
      </c>
      <c r="F17" s="139">
        <f t="shared" si="1"/>
        <v>12</v>
      </c>
      <c r="G17" s="129">
        <f t="shared" si="2"/>
        <v>398.57812682438737</v>
      </c>
      <c r="H17" s="129">
        <f t="shared" si="3"/>
        <v>358.56432302209595</v>
      </c>
      <c r="I17" s="129">
        <f t="shared" si="4"/>
        <v>353.1858581767645</v>
      </c>
      <c r="J17" s="129">
        <f t="shared" si="5"/>
        <v>1110.3283080232477</v>
      </c>
      <c r="K17" s="130"/>
      <c r="L17" s="129" t="str">
        <f>IF(ISNA(VLOOKUP($C17,'CC Calgary BA'!$A$17:$E$973,5,FALSE))=TRUE,"0",VLOOKUP($C17,'CC Calgary BA'!$A$17:$E$973,5,FALSE))</f>
        <v>0</v>
      </c>
      <c r="M17" s="129" t="str">
        <f>IF(ISNA(VLOOKUP($C17,'CC Calgary HP'!$A$17:$E$1000,5,FALSE))=TRUE,"0",VLOOKUP($C17,'CC Calgary HP'!$A$17:$E$1000,5,FALSE))</f>
        <v>0</v>
      </c>
      <c r="N17" s="129" t="str">
        <f>IF(ISNA(VLOOKUP($C17,'CC Calgary SS'!$A$17:$E$974,5,FALSE))=TRUE,"0",VLOOKUP($C17,'CC Calgary SS'!$A$17:$E$974,5,FALSE))</f>
        <v>0</v>
      </c>
      <c r="O17" s="129" t="str">
        <f>IF(ISNA(VLOOKUP($C17,'TT MSLM -1'!$A$17:$E$1000,5,FALSE))=TRUE,"0",VLOOKUP($C17,'TT MSLM -1'!$A$17:$E$1000,5,FALSE))</f>
        <v>0</v>
      </c>
      <c r="P17" s="129" t="str">
        <f>IF(ISNA(VLOOKUP($C17,'TT MSLM -2'!$A$17:$E$1000,5,FALSE))=TRUE,"0",VLOOKUP($C17,'TT MSLM -2'!$A$17:$E$1000,5,FALSE))</f>
        <v>0</v>
      </c>
      <c r="Q17" s="129" t="str">
        <f>IF(ISNA(VLOOKUP($C17,'NorAm Mammoth SS -1'!$A$17:$E$1000,5,FALSE))=TRUE,"0",VLOOKUP($C17,'NorAm Mammoth SS -1'!$A$17:$E$1000,5,FALSE))</f>
        <v>0</v>
      </c>
      <c r="R17" s="129" t="str">
        <f>IF(ISNA(VLOOKUP($C17,'NorAm Mammoth SS -2'!$A$17:$E$1000,5,FALSE))=TRUE,"0",VLOOKUP($C17,'NorAm Mammoth SS -2'!$A$17:$E$1000,5,FALSE))</f>
        <v>0</v>
      </c>
      <c r="S17" s="129" t="str">
        <f>IF(ISNA(VLOOKUP($C17,'Groms GP'!$A$17:$E$1000,5,FALSE))=TRUE,"0",VLOOKUP($C17,'Groms GP'!$A$17:$E$1000,5,FALSE))</f>
        <v>0</v>
      </c>
      <c r="T17" s="129">
        <f>IF(ISNA(VLOOKUP($C17,'CC SunPeaks SS'!$A$17:$E$1000,5,FALSE))=TRUE,"0",VLOOKUP($C17,'CC SunPeaks SS'!$A$17:$E$1000,5,FALSE))</f>
        <v>214.48598131542695</v>
      </c>
      <c r="U17" s="129">
        <f>IF(ISNA(VLOOKUP($C17,'CC SunPeaks BA'!$A$17:$E$1000,5,FALSE))=TRUE,"0",VLOOKUP($C17,'CC SunPeaks BA'!$A$17:$E$1000,5,FALSE))</f>
        <v>358.56432302209595</v>
      </c>
      <c r="V17" s="129" t="str">
        <f>IF(ISNA(VLOOKUP($C17,'NorAm Calgary SS'!$A$17:$E$1000,5,FALSE))=TRUE,"0",VLOOKUP($C17,'NorAm Calgary SS'!$A$17:$E$1000,5,FALSE))</f>
        <v>0</v>
      </c>
      <c r="W17" s="129" t="str">
        <f>IF(ISNA(VLOOKUP($C17,'NorAm Calgary BA'!$A$17:$E$1000,5,FALSE))=TRUE,"0",VLOOKUP($C17,'NorAm Calgary BA'!$A$17:$E$1000,5,FALSE))</f>
        <v>0</v>
      </c>
      <c r="X17" s="129" t="str">
        <f>IF(ISNA(VLOOKUP($C17,'FzFest CF'!$A$17:$E$1000,5,FALSE))=TRUE,"0",VLOOKUP($C17,'FzFest CF'!$A$17:$E$1000,5,FALSE))</f>
        <v>0</v>
      </c>
      <c r="Y17" s="129" t="str">
        <f>IF(ISNA(VLOOKUP($C17,'Groms BV'!$A$17:$E$1000,5,FALSE))=TRUE,"0",VLOOKUP($C17,'Groms BV'!$A$17:$E$1000,5,FALSE))</f>
        <v>0</v>
      </c>
      <c r="Z17" s="129" t="str">
        <f>IF(ISNA(VLOOKUP($C17,'NorAm Aspen BA'!$A$17:$E$1000,5,FALSE))=TRUE,"0",VLOOKUP($C17,'NorAm Aspen BA'!$A$17:$E$1000,5,FALSE))</f>
        <v>0</v>
      </c>
      <c r="AA17" s="129" t="str">
        <f>IF(ISNA(VLOOKUP($C17,'NorAm Aspen SS'!$A$17:$E$992,5,FALSE))=TRUE,"0",VLOOKUP($C17,'NorAm Aspen SS'!$A$17:$E$992,5,FALSE))</f>
        <v>0</v>
      </c>
      <c r="AB17" s="129" t="str">
        <f>IF(ISNA(VLOOKUP($C17,'JJ Evergreen'!$A$17:$E$1000,5,FALSE))=TRUE,"0",VLOOKUP($C17,'JJ Evergreen'!$A$17:$E$1000,5,FALSE))</f>
        <v>0</v>
      </c>
      <c r="AC17" s="129">
        <f>IF(ISNA(VLOOKUP($C17,'TT Horseshoe -1'!$A$17:$E$992,5,FALSE))=TRUE,"0",VLOOKUP($C17,'TT Horseshoe -1'!$A$17:$E$992,5,FALSE))</f>
        <v>273.80189999999999</v>
      </c>
      <c r="AD17" s="129" t="str">
        <f>IF(ISNA(VLOOKUP($C17,'TT PROV SS'!$A$17:$E$967,5,FALSE))=TRUE,"0",VLOOKUP($C17,'TT PROV SS'!$A$17:$E$967,5,FALSE))</f>
        <v>0</v>
      </c>
      <c r="AE17" s="129" t="str">
        <f>IF(ISNA(VLOOKUP($C17,'TT PROV BA'!$A$17:$E$992,5,FALSE))=TRUE,"0",VLOOKUP($C17,'TT PROV BA'!$A$17:$E$992,5,FALSE))</f>
        <v>0</v>
      </c>
      <c r="AF17" s="129">
        <f>IF(ISNA(VLOOKUP($C17,'CC Horseshoe SS'!$A$17:$E$992,5,FALSE))=TRUE,"0",VLOOKUP($C17,'CC Horseshoe SS'!$A$17:$E$992,5,FALSE))</f>
        <v>353.1858581767645</v>
      </c>
      <c r="AG17" s="129">
        <f>IF(ISNA(VLOOKUP($C17,'CC Horseshoe BA'!$A$17:$E$988,5,FALSE))=TRUE,"0",VLOOKUP($C17,'CC Horseshoe BA'!$A$17:$E$988,5,FALSE))</f>
        <v>398.57812682438737</v>
      </c>
      <c r="AH17" s="129" t="str">
        <f>IF(ISNA(VLOOKUP($C17,'NorAm Stoneham SS'!$A$17:$E$992,5,FALSE))=TRUE,"0",VLOOKUP($C17,'NorAm Stoneham SS'!$A$17:$E$992,5,FALSE))</f>
        <v>0</v>
      </c>
      <c r="AI17" s="129" t="str">
        <f>IF(ISNA(VLOOKUP($C17,'NorAm Stoneham BA'!$A$17:$E$991,5,FALSE))=TRUE,"0",VLOOKUP($C17,'NorAm Stoneham BA'!$A$17:$E$991,5,FALSE))</f>
        <v>0</v>
      </c>
      <c r="AJ17" s="129" t="str">
        <f>IF(ISNA(VLOOKUP($C17,'WC SUI SS'!$A$17:$E$991,5,FALSE))=TRUE,"0",VLOOKUP($C17,'WC SUI SS'!$A$17:$E$991,5,FALSE))</f>
        <v>0</v>
      </c>
      <c r="AK17" s="129" t="str">
        <f>IF(ISNA(VLOOKUP($C17,'JrNats HP'!$A$17:$E$991,5,FALSE))=TRUE,"0",VLOOKUP($C17,'JrNats HP'!$A$17:$E$991,5,FALSE))</f>
        <v>0</v>
      </c>
      <c r="AL17" s="129">
        <f>IF(ISNA(VLOOKUP($C17,'JrNats SS'!$A$17:$E$991,5,FALSE))=TRUE,"0",VLOOKUP($C17,'JrNats SS'!$A$17:$E$991,5,FALSE))</f>
        <v>286.08</v>
      </c>
      <c r="AM17" s="129">
        <f>IF(ISNA(VLOOKUP($C17,'JrNats BA'!$A$17:$E$991,5,FALSE))=TRUE,"0",VLOOKUP($C17,'JrNats BA'!$A$17:$E$991,5,FALSE))</f>
        <v>211.45255377234125</v>
      </c>
      <c r="AN17" s="196"/>
      <c r="AO17" s="129"/>
    </row>
    <row r="18" spans="1:42" ht="17" customHeight="1" x14ac:dyDescent="0.15">
      <c r="A18" s="98" t="s">
        <v>228</v>
      </c>
      <c r="B18" s="98" t="s">
        <v>111</v>
      </c>
      <c r="C18" s="99" t="s">
        <v>53</v>
      </c>
      <c r="D18" s="71"/>
      <c r="E18" s="71">
        <f t="shared" si="0"/>
        <v>13</v>
      </c>
      <c r="F18" s="139">
        <f t="shared" si="1"/>
        <v>13</v>
      </c>
      <c r="G18" s="129">
        <f t="shared" si="2"/>
        <v>380.90980615171833</v>
      </c>
      <c r="H18" s="129">
        <f t="shared" si="3"/>
        <v>369.88984320620693</v>
      </c>
      <c r="I18" s="129">
        <f t="shared" si="4"/>
        <v>312.96311067018968</v>
      </c>
      <c r="J18" s="129">
        <f t="shared" si="5"/>
        <v>1063.7627600281151</v>
      </c>
      <c r="K18" s="130"/>
      <c r="L18" s="129">
        <f>IF(ISNA(VLOOKUP($C18,'CC Calgary BA'!$A$17:$E$973,5,FALSE))=TRUE,"0",VLOOKUP($C18,'CC Calgary BA'!$A$17:$E$973,5,FALSE))</f>
        <v>312.96311067018968</v>
      </c>
      <c r="M18" s="129" t="str">
        <f>IF(ISNA(VLOOKUP($C18,'CC Calgary HP'!$A$17:$E$1000,5,FALSE))=TRUE,"0",VLOOKUP($C18,'CC Calgary HP'!$A$17:$E$1000,5,FALSE))</f>
        <v>0</v>
      </c>
      <c r="N18" s="129">
        <f>IF(ISNA(VLOOKUP($C18,'CC Calgary SS'!$A$17:$E$974,5,FALSE))=TRUE,"0",VLOOKUP($C18,'CC Calgary SS'!$A$17:$E$974,5,FALSE))</f>
        <v>249.48</v>
      </c>
      <c r="O18" s="129" t="str">
        <f>IF(ISNA(VLOOKUP($C18,'TT MSLM -1'!$A$17:$E$1000,5,FALSE))=TRUE,"0",VLOOKUP($C18,'TT MSLM -1'!$A$17:$E$1000,5,FALSE))</f>
        <v>0</v>
      </c>
      <c r="P18" s="129" t="str">
        <f>IF(ISNA(VLOOKUP($C18,'TT MSLM -2'!$A$17:$E$1000,5,FALSE))=TRUE,"0",VLOOKUP($C18,'TT MSLM -2'!$A$17:$E$1000,5,FALSE))</f>
        <v>0</v>
      </c>
      <c r="Q18" s="129" t="str">
        <f>IF(ISNA(VLOOKUP($C18,'NorAm Mammoth SS -1'!$A$17:$E$1000,5,FALSE))=TRUE,"0",VLOOKUP($C18,'NorAm Mammoth SS -1'!$A$17:$E$1000,5,FALSE))</f>
        <v>0</v>
      </c>
      <c r="R18" s="129" t="str">
        <f>IF(ISNA(VLOOKUP($C18,'NorAm Mammoth SS -2'!$A$17:$E$1000,5,FALSE))=TRUE,"0",VLOOKUP($C18,'NorAm Mammoth SS -2'!$A$17:$E$1000,5,FALSE))</f>
        <v>0</v>
      </c>
      <c r="S18" s="129" t="str">
        <f>IF(ISNA(VLOOKUP($C18,'Groms GP'!$A$17:$E$1000,5,FALSE))=TRUE,"0",VLOOKUP($C18,'Groms GP'!$A$17:$E$1000,5,FALSE))</f>
        <v>0</v>
      </c>
      <c r="T18" s="129">
        <f>IF(ISNA(VLOOKUP($C18,'CC SunPeaks SS'!$A$17:$E$1000,5,FALSE))=TRUE,"0",VLOOKUP($C18,'CC SunPeaks SS'!$A$17:$E$1000,5,FALSE))</f>
        <v>294.60361507114652</v>
      </c>
      <c r="U18" s="129">
        <f>IF(ISNA(VLOOKUP($C18,'CC SunPeaks BA'!$A$17:$E$1000,5,FALSE))=TRUE,"0",VLOOKUP($C18,'CC SunPeaks BA'!$A$17:$E$1000,5,FALSE))</f>
        <v>234.84511410150083</v>
      </c>
      <c r="V18" s="129" t="str">
        <f>IF(ISNA(VLOOKUP($C18,'NorAm Calgary SS'!$A$17:$E$1000,5,FALSE))=TRUE,"0",VLOOKUP($C18,'NorAm Calgary SS'!$A$17:$E$1000,5,FALSE))</f>
        <v>0</v>
      </c>
      <c r="W18" s="129" t="str">
        <f>IF(ISNA(VLOOKUP($C18,'NorAm Calgary BA'!$A$17:$E$1000,5,FALSE))=TRUE,"0",VLOOKUP($C18,'NorAm Calgary BA'!$A$17:$E$1000,5,FALSE))</f>
        <v>0</v>
      </c>
      <c r="X18" s="129" t="str">
        <f>IF(ISNA(VLOOKUP($C18,'FzFest CF'!$A$17:$E$1000,5,FALSE))=TRUE,"0",VLOOKUP($C18,'FzFest CF'!$A$17:$E$1000,5,FALSE))</f>
        <v>0</v>
      </c>
      <c r="Y18" s="129" t="str">
        <f>IF(ISNA(VLOOKUP($C18,'Groms BV'!$A$17:$E$1000,5,FALSE))=TRUE,"0",VLOOKUP($C18,'Groms BV'!$A$17:$E$1000,5,FALSE))</f>
        <v>0</v>
      </c>
      <c r="Z18" s="129" t="str">
        <f>IF(ISNA(VLOOKUP($C18,'NorAm Aspen BA'!$A$17:$E$1000,5,FALSE))=TRUE,"0",VLOOKUP($C18,'NorAm Aspen BA'!$A$17:$E$1000,5,FALSE))</f>
        <v>0</v>
      </c>
      <c r="AA18" s="129" t="str">
        <f>IF(ISNA(VLOOKUP($C18,'NorAm Aspen SS'!$A$17:$E$992,5,FALSE))=TRUE,"0",VLOOKUP($C18,'NorAm Aspen SS'!$A$17:$E$992,5,FALSE))</f>
        <v>0</v>
      </c>
      <c r="AB18" s="129" t="str">
        <f>IF(ISNA(VLOOKUP($C18,'JJ Evergreen'!$A$17:$E$1000,5,FALSE))=TRUE,"0",VLOOKUP($C18,'JJ Evergreen'!$A$17:$E$1000,5,FALSE))</f>
        <v>0</v>
      </c>
      <c r="AC18" s="129" t="str">
        <f>IF(ISNA(VLOOKUP($C18,'TT Horseshoe -1'!$A$17:$E$992,5,FALSE))=TRUE,"0",VLOOKUP($C18,'TT Horseshoe -1'!$A$17:$E$992,5,FALSE))</f>
        <v>0</v>
      </c>
      <c r="AD18" s="129" t="str">
        <f>IF(ISNA(VLOOKUP($C18,'TT PROV SS'!$A$17:$E$967,5,FALSE))=TRUE,"0",VLOOKUP($C18,'TT PROV SS'!$A$17:$E$967,5,FALSE))</f>
        <v>0</v>
      </c>
      <c r="AE18" s="129" t="str">
        <f>IF(ISNA(VLOOKUP($C18,'TT PROV BA'!$A$17:$E$992,5,FALSE))=TRUE,"0",VLOOKUP($C18,'TT PROV BA'!$A$17:$E$992,5,FALSE))</f>
        <v>0</v>
      </c>
      <c r="AF18" s="129">
        <f>IF(ISNA(VLOOKUP($C18,'CC Horseshoe SS'!$A$17:$E$992,5,FALSE))=TRUE,"0",VLOOKUP($C18,'CC Horseshoe SS'!$A$17:$E$992,5,FALSE))</f>
        <v>380.90980615171833</v>
      </c>
      <c r="AG18" s="129">
        <f>IF(ISNA(VLOOKUP($C18,'CC Horseshoe BA'!$A$17:$E$988,5,FALSE))=TRUE,"0",VLOOKUP($C18,'CC Horseshoe BA'!$A$17:$E$988,5,FALSE))</f>
        <v>277.32115081272832</v>
      </c>
      <c r="AH18" s="129" t="str">
        <f>IF(ISNA(VLOOKUP($C18,'NorAm Stoneham SS'!$A$17:$E$992,5,FALSE))=TRUE,"0",VLOOKUP($C18,'NorAm Stoneham SS'!$A$17:$E$992,5,FALSE))</f>
        <v>0</v>
      </c>
      <c r="AI18" s="129" t="str">
        <f>IF(ISNA(VLOOKUP($C18,'NorAm Stoneham BA'!$A$17:$E$991,5,FALSE))=TRUE,"0",VLOOKUP($C18,'NorAm Stoneham BA'!$A$17:$E$991,5,FALSE))</f>
        <v>0</v>
      </c>
      <c r="AJ18" s="129" t="str">
        <f>IF(ISNA(VLOOKUP($C18,'WC SUI SS'!$A$17:$E$991,5,FALSE))=TRUE,"0",VLOOKUP($C18,'WC SUI SS'!$A$17:$E$991,5,FALSE))</f>
        <v>0</v>
      </c>
      <c r="AK18" s="129">
        <f>IF(ISNA(VLOOKUP($C18,'JrNats HP'!$A$17:$E$991,5,FALSE))=TRUE,"0",VLOOKUP($C18,'JrNats HP'!$A$17:$E$991,5,FALSE))</f>
        <v>298.66000000000003</v>
      </c>
      <c r="AL18" s="129">
        <f>IF(ISNA(VLOOKUP($C18,'JrNats SS'!$A$17:$E$991,5,FALSE))=TRUE,"0",VLOOKUP($C18,'JrNats SS'!$A$17:$E$991,5,FALSE))</f>
        <v>369.88984320620693</v>
      </c>
      <c r="AM18" s="129">
        <f>IF(ISNA(VLOOKUP($C18,'JrNats BA'!$A$17:$E$991,5,FALSE))=TRUE,"0",VLOOKUP($C18,'JrNats BA'!$A$17:$E$991,5,FALSE))</f>
        <v>151.6386835893457</v>
      </c>
      <c r="AN18" s="196"/>
      <c r="AO18" s="129"/>
      <c r="AP18" s="135"/>
    </row>
    <row r="19" spans="1:42" ht="17" customHeight="1" x14ac:dyDescent="0.15">
      <c r="A19" s="98" t="s">
        <v>229</v>
      </c>
      <c r="B19" s="98" t="s">
        <v>112</v>
      </c>
      <c r="C19" s="99" t="s">
        <v>64</v>
      </c>
      <c r="D19" s="71"/>
      <c r="E19" s="71">
        <f t="shared" si="0"/>
        <v>14</v>
      </c>
      <c r="F19" s="139">
        <f t="shared" si="1"/>
        <v>14</v>
      </c>
      <c r="G19" s="129">
        <f t="shared" si="2"/>
        <v>385.8729197837439</v>
      </c>
      <c r="H19" s="129">
        <f t="shared" si="3"/>
        <v>341.92758997294953</v>
      </c>
      <c r="I19" s="129">
        <f t="shared" si="4"/>
        <v>312.96311067018968</v>
      </c>
      <c r="J19" s="129">
        <f t="shared" si="5"/>
        <v>1040.7636204268831</v>
      </c>
      <c r="K19" s="130"/>
      <c r="L19" s="129" t="str">
        <f>IF(ISNA(VLOOKUP($C19,'CC Calgary BA'!$A$17:$E$973,5,FALSE))=TRUE,"0",VLOOKUP($C19,'CC Calgary BA'!$A$17:$E$973,5,FALSE))</f>
        <v>0</v>
      </c>
      <c r="M19" s="129" t="str">
        <f>IF(ISNA(VLOOKUP($C19,'CC Calgary HP'!$A$17:$E$1000,5,FALSE))=TRUE,"0",VLOOKUP($C19,'CC Calgary HP'!$A$17:$E$1000,5,FALSE))</f>
        <v>0</v>
      </c>
      <c r="N19" s="129" t="str">
        <f>IF(ISNA(VLOOKUP($C19,'CC Calgary SS'!$A$17:$E$974,5,FALSE))=TRUE,"0",VLOOKUP($C19,'CC Calgary SS'!$A$17:$E$974,5,FALSE))</f>
        <v>0</v>
      </c>
      <c r="O19" s="129">
        <f>IF(ISNA(VLOOKUP($C19,'TT MSLM -1'!$A$17:$E$1000,5,FALSE))=TRUE,"0",VLOOKUP($C19,'TT MSLM -1'!$A$17:$E$1000,5,FALSE))</f>
        <v>291</v>
      </c>
      <c r="P19" s="129">
        <f>IF(ISNA(VLOOKUP($C19,'TT MSLM -2'!$A$17:$E$1000,5,FALSE))=TRUE,"0",VLOOKUP($C19,'TT MSLM -2'!$A$17:$E$1000,5,FALSE))</f>
        <v>282.27</v>
      </c>
      <c r="Q19" s="129" t="str">
        <f>IF(ISNA(VLOOKUP($C19,'NorAm Mammoth SS -1'!$A$17:$E$1000,5,FALSE))=TRUE,"0",VLOOKUP($C19,'NorAm Mammoth SS -1'!$A$17:$E$1000,5,FALSE))</f>
        <v>0</v>
      </c>
      <c r="R19" s="129" t="str">
        <f>IF(ISNA(VLOOKUP($C19,'NorAm Mammoth SS -2'!$A$17:$E$1000,5,FALSE))=TRUE,"0",VLOOKUP($C19,'NorAm Mammoth SS -2'!$A$17:$E$1000,5,FALSE))</f>
        <v>0</v>
      </c>
      <c r="S19" s="129" t="str">
        <f>IF(ISNA(VLOOKUP($C19,'Groms GP'!$A$17:$E$1000,5,FALSE))=TRUE,"0",VLOOKUP($C19,'Groms GP'!$A$17:$E$1000,5,FALSE))</f>
        <v>0</v>
      </c>
      <c r="T19" s="129">
        <f>IF(ISNA(VLOOKUP($C19,'CC SunPeaks SS'!$A$17:$E$1000,5,FALSE))=TRUE,"0",VLOOKUP($C19,'CC SunPeaks SS'!$A$17:$E$1000,5,FALSE))</f>
        <v>277.32115081272832</v>
      </c>
      <c r="U19" s="129">
        <f>IF(ISNA(VLOOKUP($C19,'CC SunPeaks BA'!$A$17:$E$1000,5,FALSE))=TRUE,"0",VLOOKUP($C19,'CC SunPeaks BA'!$A$17:$E$1000,5,FALSE))</f>
        <v>273.16133355053739</v>
      </c>
      <c r="V19" s="129" t="str">
        <f>IF(ISNA(VLOOKUP($C19,'NorAm Calgary SS'!$A$17:$E$1000,5,FALSE))=TRUE,"0",VLOOKUP($C19,'NorAm Calgary SS'!$A$17:$E$1000,5,FALSE))</f>
        <v>0</v>
      </c>
      <c r="W19" s="129" t="str">
        <f>IF(ISNA(VLOOKUP($C19,'NorAm Calgary BA'!$A$17:$E$1000,5,FALSE))=TRUE,"0",VLOOKUP($C19,'NorAm Calgary BA'!$A$17:$E$1000,5,FALSE))</f>
        <v>0</v>
      </c>
      <c r="X19" s="129" t="str">
        <f>IF(ISNA(VLOOKUP($C19,'FzFest CF'!$A$17:$E$1000,5,FALSE))=TRUE,"0",VLOOKUP($C19,'FzFest CF'!$A$17:$E$1000,5,FALSE))</f>
        <v>0</v>
      </c>
      <c r="Y19" s="129" t="str">
        <f>IF(ISNA(VLOOKUP($C19,'Groms BV'!$A$17:$E$1000,5,FALSE))=TRUE,"0",VLOOKUP($C19,'Groms BV'!$A$17:$E$1000,5,FALSE))</f>
        <v>0</v>
      </c>
      <c r="Z19" s="129" t="str">
        <f>IF(ISNA(VLOOKUP($C19,'NorAm Aspen BA'!$A$17:$E$1000,5,FALSE))=TRUE,"0",VLOOKUP($C19,'NorAm Aspen BA'!$A$17:$E$1000,5,FALSE))</f>
        <v>0</v>
      </c>
      <c r="AA19" s="129" t="str">
        <f>IF(ISNA(VLOOKUP($C19,'NorAm Aspen SS'!$A$17:$E$992,5,FALSE))=TRUE,"0",VLOOKUP($C19,'NorAm Aspen SS'!$A$17:$E$992,5,FALSE))</f>
        <v>0</v>
      </c>
      <c r="AB19" s="129" t="str">
        <f>IF(ISNA(VLOOKUP($C19,'JJ Evergreen'!$A$17:$E$1000,5,FALSE))=TRUE,"0",VLOOKUP($C19,'JJ Evergreen'!$A$17:$E$1000,5,FALSE))</f>
        <v>0</v>
      </c>
      <c r="AC19" s="129" t="str">
        <f>IF(ISNA(VLOOKUP($C19,'TT Horseshoe -1'!$A$17:$E$992,5,FALSE))=TRUE,"0",VLOOKUP($C19,'TT Horseshoe -1'!$A$17:$E$992,5,FALSE))</f>
        <v>0</v>
      </c>
      <c r="AD19" s="129" t="str">
        <f>IF(ISNA(VLOOKUP($C19,'TT PROV SS'!$A$17:$E$967,5,FALSE))=TRUE,"0",VLOOKUP($C19,'TT PROV SS'!$A$17:$E$967,5,FALSE))</f>
        <v>0</v>
      </c>
      <c r="AE19" s="129" t="str">
        <f>IF(ISNA(VLOOKUP($C19,'TT PROV BA'!$A$17:$E$992,5,FALSE))=TRUE,"0",VLOOKUP($C19,'TT PROV BA'!$A$17:$E$992,5,FALSE))</f>
        <v>0</v>
      </c>
      <c r="AF19" s="129">
        <f>IF(ISNA(VLOOKUP($C19,'CC Horseshoe SS'!$A$17:$E$992,5,FALSE))=TRUE,"0",VLOOKUP($C19,'CC Horseshoe SS'!$A$17:$E$992,5,FALSE))</f>
        <v>0</v>
      </c>
      <c r="AG19" s="129">
        <f>IF(ISNA(VLOOKUP($C19,'CC Horseshoe BA'!$A$17:$E$988,5,FALSE))=TRUE,"0",VLOOKUP($C19,'CC Horseshoe BA'!$A$17:$E$988,5,FALSE))</f>
        <v>312.96311067018968</v>
      </c>
      <c r="AH19" s="129">
        <f>IF(ISNA(VLOOKUP($C19,'NorAm Stoneham SS'!$A$17:$E$992,5,FALSE))=TRUE,"0",VLOOKUP($C19,'NorAm Stoneham SS'!$A$17:$E$992,5,FALSE))</f>
        <v>341.92758997294953</v>
      </c>
      <c r="AI19" s="129">
        <f>IF(ISNA(VLOOKUP($C19,'NorAm Stoneham BA'!$A$17:$E$991,5,FALSE))=TRUE,"0",VLOOKUP($C19,'NorAm Stoneham BA'!$A$17:$E$991,5,FALSE))</f>
        <v>385.8729197837439</v>
      </c>
      <c r="AJ19" s="129" t="str">
        <f>IF(ISNA(VLOOKUP($C19,'WC SUI SS'!$A$17:$E$991,5,FALSE))=TRUE,"0",VLOOKUP($C19,'WC SUI SS'!$A$17:$E$991,5,FALSE))</f>
        <v>0</v>
      </c>
      <c r="AK19" s="129">
        <f>IF(ISNA(VLOOKUP($C19,'JrNats HP'!$A$17:$E$991,5,FALSE))=TRUE,"0",VLOOKUP($C19,'JrNats HP'!$A$17:$E$991,5,FALSE))</f>
        <v>135.28</v>
      </c>
      <c r="AL19" s="129">
        <f>IF(ISNA(VLOOKUP($C19,'JrNats SS'!$A$17:$E$991,5,FALSE))=TRUE,"0",VLOOKUP($C19,'JrNats SS'!$A$17:$E$991,5,FALSE))</f>
        <v>179.06531460794736</v>
      </c>
      <c r="AM19" s="129">
        <f>IF(ISNA(VLOOKUP($C19,'JrNats BA'!$A$17:$E$991,5,FALSE))=TRUE,"0",VLOOKUP($C19,'JrNats BA'!$A$17:$E$991,5,FALSE))</f>
        <v>142.74303535131045</v>
      </c>
      <c r="AN19" s="196"/>
      <c r="AO19" s="129"/>
    </row>
    <row r="20" spans="1:42" ht="17" customHeight="1" x14ac:dyDescent="0.15">
      <c r="A20" s="98" t="s">
        <v>231</v>
      </c>
      <c r="B20" s="98" t="s">
        <v>112</v>
      </c>
      <c r="C20" s="99" t="s">
        <v>86</v>
      </c>
      <c r="D20" s="71"/>
      <c r="E20" s="71">
        <f t="shared" si="0"/>
        <v>15</v>
      </c>
      <c r="F20" s="139">
        <f t="shared" si="1"/>
        <v>15</v>
      </c>
      <c r="G20" s="129">
        <f t="shared" si="2"/>
        <v>375.19615905944255</v>
      </c>
      <c r="H20" s="129">
        <f t="shared" si="3"/>
        <v>332.46675746564603</v>
      </c>
      <c r="I20" s="129">
        <f t="shared" si="4"/>
        <v>303.6446340499848</v>
      </c>
      <c r="J20" s="129">
        <f t="shared" si="5"/>
        <v>1011.3075505750734</v>
      </c>
      <c r="K20" s="130"/>
      <c r="L20" s="129" t="str">
        <f>IF(ISNA(VLOOKUP($C20,'CC Calgary BA'!$A$17:$E$973,5,FALSE))=TRUE,"0",VLOOKUP($C20,'CC Calgary BA'!$A$17:$E$973,5,FALSE))</f>
        <v>0</v>
      </c>
      <c r="M20" s="129" t="str">
        <f>IF(ISNA(VLOOKUP($C20,'CC Calgary HP'!$A$17:$E$1000,5,FALSE))=TRUE,"0",VLOOKUP($C20,'CC Calgary HP'!$A$17:$E$1000,5,FALSE))</f>
        <v>0</v>
      </c>
      <c r="N20" s="129" t="str">
        <f>IF(ISNA(VLOOKUP($C20,'CC Calgary SS'!$A$17:$E$974,5,FALSE))=TRUE,"0",VLOOKUP($C20,'CC Calgary SS'!$A$17:$E$974,5,FALSE))</f>
        <v>0</v>
      </c>
      <c r="O20" s="129">
        <f>IF(ISNA(VLOOKUP($C20,'TT MSLM -1'!$A$17:$E$1000,5,FALSE))=TRUE,"0",VLOOKUP($C20,'TT MSLM -1'!$A$17:$E$1000,5,FALSE))</f>
        <v>144.42516657351715</v>
      </c>
      <c r="P20" s="129">
        <f>IF(ISNA(VLOOKUP($C20,'TT MSLM -2'!$A$17:$E$1000,5,FALSE))=TRUE,"0",VLOOKUP($C20,'TT MSLM -2'!$A$17:$E$1000,5,FALSE))</f>
        <v>221.22723806847847</v>
      </c>
      <c r="Q20" s="129" t="str">
        <f>IF(ISNA(VLOOKUP($C20,'NorAm Mammoth SS -1'!$A$17:$E$1000,5,FALSE))=TRUE,"0",VLOOKUP($C20,'NorAm Mammoth SS -1'!$A$17:$E$1000,5,FALSE))</f>
        <v>0</v>
      </c>
      <c r="R20" s="129" t="str">
        <f>IF(ISNA(VLOOKUP($C20,'NorAm Mammoth SS -2'!$A$17:$E$1000,5,FALSE))=TRUE,"0",VLOOKUP($C20,'NorAm Mammoth SS -2'!$A$17:$E$1000,5,FALSE))</f>
        <v>0</v>
      </c>
      <c r="S20" s="129" t="str">
        <f>IF(ISNA(VLOOKUP($C20,'Groms GP'!$A$17:$E$1000,5,FALSE))=TRUE,"0",VLOOKUP($C20,'Groms GP'!$A$17:$E$1000,5,FALSE))</f>
        <v>0</v>
      </c>
      <c r="T20" s="129">
        <f>IF(ISNA(VLOOKUP($C20,'CC SunPeaks SS'!$A$17:$E$1000,5,FALSE))=TRUE,"0",VLOOKUP($C20,'CC SunPeaks SS'!$A$17:$E$1000,5,FALSE))</f>
        <v>204.97816630343371</v>
      </c>
      <c r="U20" s="129">
        <f>IF(ISNA(VLOOKUP($C20,'CC SunPeaks BA'!$A$17:$E$1000,5,FALSE))=TRUE,"0",VLOOKUP($C20,'CC SunPeaks BA'!$A$17:$E$1000,5,FALSE))</f>
        <v>375.19615905944255</v>
      </c>
      <c r="V20" s="129" t="str">
        <f>IF(ISNA(VLOOKUP($C20,'NorAm Calgary SS'!$A$17:$E$1000,5,FALSE))=TRUE,"0",VLOOKUP($C20,'NorAm Calgary SS'!$A$17:$E$1000,5,FALSE))</f>
        <v>0</v>
      </c>
      <c r="W20" s="129" t="str">
        <f>IF(ISNA(VLOOKUP($C20,'NorAm Calgary BA'!$A$17:$E$1000,5,FALSE))=TRUE,"0",VLOOKUP($C20,'NorAm Calgary BA'!$A$17:$E$1000,5,FALSE))</f>
        <v>0</v>
      </c>
      <c r="X20" s="129" t="str">
        <f>IF(ISNA(VLOOKUP($C20,'FzFest CF'!$A$17:$E$1000,5,FALSE))=TRUE,"0",VLOOKUP($C20,'FzFest CF'!$A$17:$E$1000,5,FALSE))</f>
        <v>0</v>
      </c>
      <c r="Y20" s="129" t="str">
        <f>IF(ISNA(VLOOKUP($C20,'Groms BV'!$A$17:$E$1000,5,FALSE))=TRUE,"0",VLOOKUP($C20,'Groms BV'!$A$17:$E$1000,5,FALSE))</f>
        <v>0</v>
      </c>
      <c r="Z20" s="129" t="str">
        <f>IF(ISNA(VLOOKUP($C20,'NorAm Aspen BA'!$A$17:$E$1000,5,FALSE))=TRUE,"0",VLOOKUP($C20,'NorAm Aspen BA'!$A$17:$E$1000,5,FALSE))</f>
        <v>0</v>
      </c>
      <c r="AA20" s="129" t="str">
        <f>IF(ISNA(VLOOKUP($C20,'NorAm Aspen SS'!$A$17:$E$992,5,FALSE))=TRUE,"0",VLOOKUP($C20,'NorAm Aspen SS'!$A$17:$E$992,5,FALSE))</f>
        <v>0</v>
      </c>
      <c r="AB20" s="129" t="str">
        <f>IF(ISNA(VLOOKUP($C20,'JJ Evergreen'!$A$17:$E$1000,5,FALSE))=TRUE,"0",VLOOKUP($C20,'JJ Evergreen'!$A$17:$E$1000,5,FALSE))</f>
        <v>0</v>
      </c>
      <c r="AC20" s="129">
        <f>IF(ISNA(VLOOKUP($C20,'TT Horseshoe -1'!$A$17:$E$992,5,FALSE))=TRUE,"0",VLOOKUP($C20,'TT Horseshoe -1'!$A$17:$E$992,5,FALSE))</f>
        <v>242.39485343433898</v>
      </c>
      <c r="AD20" s="129" t="str">
        <f>IF(ISNA(VLOOKUP($C20,'TT PROV SS'!$A$17:$E$967,5,FALSE))=TRUE,"0",VLOOKUP($C20,'TT PROV SS'!$A$17:$E$967,5,FALSE))</f>
        <v>0</v>
      </c>
      <c r="AE20" s="129">
        <f>IF(ISNA(VLOOKUP($C20,'TT PROV BA'!$A$17:$E$992,5,FALSE))=TRUE,"0",VLOOKUP($C20,'TT PROV BA'!$A$17:$E$992,5,FALSE))</f>
        <v>292.14662730000003</v>
      </c>
      <c r="AF20" s="129">
        <f>IF(ISNA(VLOOKUP($C20,'CC Horseshoe SS'!$A$17:$E$992,5,FALSE))=TRUE,"0",VLOOKUP($C20,'CC Horseshoe SS'!$A$17:$E$992,5,FALSE))</f>
        <v>303.6446340499848</v>
      </c>
      <c r="AG20" s="129">
        <f>IF(ISNA(VLOOKUP($C20,'CC Horseshoe BA'!$A$17:$E$988,5,FALSE))=TRUE,"0",VLOOKUP($C20,'CC Horseshoe BA'!$A$17:$E$988,5,FALSE))</f>
        <v>332.46675746564603</v>
      </c>
      <c r="AH20" s="129" t="str">
        <f>IF(ISNA(VLOOKUP($C20,'NorAm Stoneham SS'!$A$17:$E$992,5,FALSE))=TRUE,"0",VLOOKUP($C20,'NorAm Stoneham SS'!$A$17:$E$992,5,FALSE))</f>
        <v>0</v>
      </c>
      <c r="AI20" s="129" t="str">
        <f>IF(ISNA(VLOOKUP($C20,'NorAm Stoneham BA'!$A$17:$E$991,5,FALSE))=TRUE,"0",VLOOKUP($C20,'NorAm Stoneham BA'!$A$17:$E$991,5,FALSE))</f>
        <v>0</v>
      </c>
      <c r="AJ20" s="129" t="str">
        <f>IF(ISNA(VLOOKUP($C20,'WC SUI SS'!$A$17:$E$991,5,FALSE))=TRUE,"0",VLOOKUP($C20,'WC SUI SS'!$A$17:$E$991,5,FALSE))</f>
        <v>0</v>
      </c>
      <c r="AK20" s="129" t="str">
        <f>IF(ISNA(VLOOKUP($C20,'JrNats HP'!$A$17:$E$991,5,FALSE))=TRUE,"0",VLOOKUP($C20,'JrNats HP'!$A$17:$E$991,5,FALSE))</f>
        <v>0</v>
      </c>
      <c r="AL20" s="129" t="str">
        <f>IF(ISNA(VLOOKUP($C20,'JrNats SS'!$A$17:$E$991,5,FALSE))=TRUE,"0",VLOOKUP($C20,'JrNats SS'!$A$17:$E$991,5,FALSE))</f>
        <v>0</v>
      </c>
      <c r="AM20" s="129" t="str">
        <f>IF(ISNA(VLOOKUP($C20,'JrNats BA'!$A$17:$E$991,5,FALSE))=TRUE,"0",VLOOKUP($C20,'JrNats BA'!$A$17:$E$991,5,FALSE))</f>
        <v>0</v>
      </c>
      <c r="AN20" s="196"/>
      <c r="AO20" s="129"/>
      <c r="AP20" s="135"/>
    </row>
    <row r="21" spans="1:42" ht="17" customHeight="1" x14ac:dyDescent="0.15">
      <c r="A21" s="98" t="s">
        <v>92</v>
      </c>
      <c r="B21" s="98" t="s">
        <v>112</v>
      </c>
      <c r="C21" s="99" t="s">
        <v>69</v>
      </c>
      <c r="D21" s="71"/>
      <c r="E21" s="71">
        <f t="shared" si="0"/>
        <v>16</v>
      </c>
      <c r="F21" s="139">
        <f t="shared" si="1"/>
        <v>16</v>
      </c>
      <c r="G21" s="129">
        <f t="shared" si="2"/>
        <v>330</v>
      </c>
      <c r="H21" s="129">
        <f t="shared" si="3"/>
        <v>322.56755976210638</v>
      </c>
      <c r="I21" s="129">
        <f t="shared" si="4"/>
        <v>320.10000000000002</v>
      </c>
      <c r="J21" s="129">
        <f t="shared" si="5"/>
        <v>972.66755976210641</v>
      </c>
      <c r="K21" s="130"/>
      <c r="L21" s="129" t="str">
        <f>IF(ISNA(VLOOKUP($C21,'CC Calgary BA'!$A$17:$E$973,5,FALSE))=TRUE,"0",VLOOKUP($C21,'CC Calgary BA'!$A$17:$E$973,5,FALSE))</f>
        <v>0</v>
      </c>
      <c r="M21" s="129" t="str">
        <f>IF(ISNA(VLOOKUP($C21,'CC Calgary HP'!$A$17:$E$1000,5,FALSE))=TRUE,"0",VLOOKUP($C21,'CC Calgary HP'!$A$17:$E$1000,5,FALSE))</f>
        <v>0</v>
      </c>
      <c r="N21" s="129" t="str">
        <f>IF(ISNA(VLOOKUP($C21,'CC Calgary SS'!$A$17:$E$974,5,FALSE))=TRUE,"0",VLOOKUP($C21,'CC Calgary SS'!$A$17:$E$974,5,FALSE))</f>
        <v>0</v>
      </c>
      <c r="O21" s="129">
        <f>IF(ISNA(VLOOKUP($C21,'TT MSLM -1'!$A$17:$E$1000,5,FALSE))=TRUE,"0",VLOOKUP($C21,'TT MSLM -1'!$A$17:$E$1000,5,FALSE))</f>
        <v>249.89160147869998</v>
      </c>
      <c r="P21" s="129">
        <f>IF(ISNA(VLOOKUP($C21,'TT MSLM -2'!$A$17:$E$1000,5,FALSE))=TRUE,"0",VLOOKUP($C21,'TT MSLM -2'!$A$17:$E$1000,5,FALSE))</f>
        <v>214.59042092642412</v>
      </c>
      <c r="Q21" s="129" t="str">
        <f>IF(ISNA(VLOOKUP($C21,'NorAm Mammoth SS -1'!$A$17:$E$1000,5,FALSE))=TRUE,"0",VLOOKUP($C21,'NorAm Mammoth SS -1'!$A$17:$E$1000,5,FALSE))</f>
        <v>0</v>
      </c>
      <c r="R21" s="129" t="str">
        <f>IF(ISNA(VLOOKUP($C21,'NorAm Mammoth SS -2'!$A$17:$E$1000,5,FALSE))=TRUE,"0",VLOOKUP($C21,'NorAm Mammoth SS -2'!$A$17:$E$1000,5,FALSE))</f>
        <v>0</v>
      </c>
      <c r="S21" s="129" t="str">
        <f>IF(ISNA(VLOOKUP($C21,'Groms GP'!$A$17:$E$1000,5,FALSE))=TRUE,"0",VLOOKUP($C21,'Groms GP'!$A$17:$E$1000,5,FALSE))</f>
        <v>0</v>
      </c>
      <c r="T21" s="129" t="str">
        <f>IF(ISNA(VLOOKUP($C21,'CC SunPeaks SS'!$A$17:$E$1000,5,FALSE))=TRUE,"0",VLOOKUP($C21,'CC SunPeaks SS'!$A$17:$E$1000,5,FALSE))</f>
        <v>0</v>
      </c>
      <c r="U21" s="129" t="str">
        <f>IF(ISNA(VLOOKUP($C21,'CC SunPeaks BA'!$A$17:$E$1000,5,FALSE))=TRUE,"0",VLOOKUP($C21,'CC SunPeaks BA'!$A$17:$E$1000,5,FALSE))</f>
        <v>0</v>
      </c>
      <c r="V21" s="129" t="str">
        <f>IF(ISNA(VLOOKUP($C21,'NorAm Calgary SS'!$A$17:$E$1000,5,FALSE))=TRUE,"0",VLOOKUP($C21,'NorAm Calgary SS'!$A$17:$E$1000,5,FALSE))</f>
        <v>0</v>
      </c>
      <c r="W21" s="129" t="str">
        <f>IF(ISNA(VLOOKUP($C21,'NorAm Calgary BA'!$A$17:$E$1000,5,FALSE))=TRUE,"0",VLOOKUP($C21,'NorAm Calgary BA'!$A$17:$E$1000,5,FALSE))</f>
        <v>0</v>
      </c>
      <c r="X21" s="129" t="str">
        <f>IF(ISNA(VLOOKUP($C21,'FzFest CF'!$A$17:$E$1000,5,FALSE))=TRUE,"0",VLOOKUP($C21,'FzFest CF'!$A$17:$E$1000,5,FALSE))</f>
        <v>0</v>
      </c>
      <c r="Y21" s="129" t="str">
        <f>IF(ISNA(VLOOKUP($C21,'Groms BV'!$A$17:$E$1000,5,FALSE))=TRUE,"0",VLOOKUP($C21,'Groms BV'!$A$17:$E$1000,5,FALSE))</f>
        <v>0</v>
      </c>
      <c r="Z21" s="129" t="str">
        <f>IF(ISNA(VLOOKUP($C21,'NorAm Aspen BA'!$A$17:$E$1000,5,FALSE))=TRUE,"0",VLOOKUP($C21,'NorAm Aspen BA'!$A$17:$E$1000,5,FALSE))</f>
        <v>0</v>
      </c>
      <c r="AA21" s="129" t="str">
        <f>IF(ISNA(VLOOKUP($C21,'NorAm Aspen SS'!$A$17:$E$992,5,FALSE))=TRUE,"0",VLOOKUP($C21,'NorAm Aspen SS'!$A$17:$E$992,5,FALSE))</f>
        <v>0</v>
      </c>
      <c r="AB21" s="129" t="str">
        <f>IF(ISNA(VLOOKUP($C21,'JJ Evergreen'!$A$17:$E$1000,5,FALSE))=TRUE,"0",VLOOKUP($C21,'JJ Evergreen'!$A$17:$E$1000,5,FALSE))</f>
        <v>0</v>
      </c>
      <c r="AC21" s="129">
        <f>IF(ISNA(VLOOKUP($C21,'TT Horseshoe -1'!$A$17:$E$992,5,FALSE))=TRUE,"0",VLOOKUP($C21,'TT Horseshoe -1'!$A$17:$E$992,5,FALSE))</f>
        <v>184.27609603880569</v>
      </c>
      <c r="AD21" s="129">
        <f>IF(ISNA(VLOOKUP($C21,'TT PROV SS'!$A$17:$E$967,5,FALSE))=TRUE,"0",VLOOKUP($C21,'TT PROV SS'!$A$17:$E$967,5,FALSE))</f>
        <v>330</v>
      </c>
      <c r="AE21" s="129">
        <f>IF(ISNA(VLOOKUP($C21,'TT PROV BA'!$A$17:$E$992,5,FALSE))=TRUE,"0",VLOOKUP($C21,'TT PROV BA'!$A$17:$E$992,5,FALSE))</f>
        <v>320.10000000000002</v>
      </c>
      <c r="AF21" s="129">
        <f>IF(ISNA(VLOOKUP($C21,'CC Horseshoe SS'!$A$17:$E$992,5,FALSE))=TRUE,"0",VLOOKUP($C21,'CC Horseshoe SS'!$A$17:$E$992,5,FALSE))</f>
        <v>322.56755976210638</v>
      </c>
      <c r="AG21" s="129">
        <f>IF(ISNA(VLOOKUP($C21,'CC Horseshoe BA'!$A$17:$E$988,5,FALSE))=TRUE,"0",VLOOKUP($C21,'CC Horseshoe BA'!$A$17:$E$988,5,FALSE))</f>
        <v>281.54431554591707</v>
      </c>
      <c r="AH21" s="129" t="str">
        <f>IF(ISNA(VLOOKUP($C21,'NorAm Stoneham SS'!$A$17:$E$992,5,FALSE))=TRUE,"0",VLOOKUP($C21,'NorAm Stoneham SS'!$A$17:$E$992,5,FALSE))</f>
        <v>0</v>
      </c>
      <c r="AI21" s="129" t="str">
        <f>IF(ISNA(VLOOKUP($C21,'NorAm Stoneham BA'!$A$17:$E$991,5,FALSE))=TRUE,"0",VLOOKUP($C21,'NorAm Stoneham BA'!$A$17:$E$991,5,FALSE))</f>
        <v>0</v>
      </c>
      <c r="AJ21" s="129" t="str">
        <f>IF(ISNA(VLOOKUP($C21,'WC SUI SS'!$A$17:$E$991,5,FALSE))=TRUE,"0",VLOOKUP($C21,'WC SUI SS'!$A$17:$E$991,5,FALSE))</f>
        <v>0</v>
      </c>
      <c r="AK21" s="129">
        <f>IF(ISNA(VLOOKUP($C21,'JrNats HP'!$A$17:$E$991,5,FALSE))=TRUE,"0",VLOOKUP($C21,'JrNats HP'!$A$17:$E$991,5,FALSE))</f>
        <v>194.97</v>
      </c>
      <c r="AL21" s="129">
        <f>IF(ISNA(VLOOKUP($C21,'JrNats SS'!$A$17:$E$991,5,FALSE))=TRUE,"0",VLOOKUP($C21,'JrNats SS'!$A$17:$E$991,5,FALSE))</f>
        <v>138.49286147372518</v>
      </c>
      <c r="AM21" s="129">
        <f>IF(ISNA(VLOOKUP($C21,'JrNats BA'!$A$17:$E$991,5,FALSE))=TRUE,"0",VLOOKUP($C21,'JrNats BA'!$A$17:$E$991,5,FALSE))</f>
        <v>281.78933694633139</v>
      </c>
      <c r="AN21" s="196"/>
      <c r="AO21" s="129"/>
    </row>
    <row r="22" spans="1:42" ht="17" customHeight="1" x14ac:dyDescent="0.15">
      <c r="A22" s="98" t="s">
        <v>225</v>
      </c>
      <c r="B22" s="98" t="s">
        <v>112</v>
      </c>
      <c r="C22" s="99" t="s">
        <v>215</v>
      </c>
      <c r="D22" s="71"/>
      <c r="E22" s="71">
        <f t="shared" si="0"/>
        <v>17</v>
      </c>
      <c r="F22" s="139">
        <f t="shared" si="1"/>
        <v>17</v>
      </c>
      <c r="G22" s="129">
        <f t="shared" si="2"/>
        <v>348.19082911495286</v>
      </c>
      <c r="H22" s="129">
        <f t="shared" si="3"/>
        <v>327.76475403832853</v>
      </c>
      <c r="I22" s="129">
        <f t="shared" si="4"/>
        <v>282.27</v>
      </c>
      <c r="J22" s="129">
        <f t="shared" si="5"/>
        <v>958.22558315328138</v>
      </c>
      <c r="K22" s="130"/>
      <c r="L22" s="129">
        <v>0</v>
      </c>
      <c r="M22" s="129">
        <v>0</v>
      </c>
      <c r="N22" s="129" t="str">
        <f>IF(ISNA(VLOOKUP($C22,'CC Calgary SS'!$A$17:$E$974,5,FALSE))=TRUE,"0",VLOOKUP($C22,'CC Calgary SS'!$A$17:$E$974,5,FALSE))</f>
        <v>0</v>
      </c>
      <c r="O22" s="129" t="str">
        <f>IF(ISNA(VLOOKUP($C22,'TT MSLM -1'!$A$17:$E$1000,5,FALSE))=TRUE,"0",VLOOKUP($C22,'TT MSLM -1'!$A$17:$E$1000,5,FALSE))</f>
        <v>0</v>
      </c>
      <c r="P22" s="129" t="str">
        <f>IF(ISNA(VLOOKUP($C22,'TT MSLM -2'!$A$17:$E$1000,5,FALSE))=TRUE,"0",VLOOKUP($C22,'TT MSLM -2'!$A$17:$E$1000,5,FALSE))</f>
        <v>0</v>
      </c>
      <c r="Q22" s="129" t="str">
        <f>IF(ISNA(VLOOKUP($C22,'NorAm Mammoth SS -1'!$A$17:$E$1000,5,FALSE))=TRUE,"0",VLOOKUP($C22,'NorAm Mammoth SS -1'!$A$17:$E$1000,5,FALSE))</f>
        <v>0</v>
      </c>
      <c r="R22" s="129" t="str">
        <f>IF(ISNA(VLOOKUP($C22,'NorAm Mammoth SS -2'!$A$17:$E$1000,5,FALSE))=TRUE,"0",VLOOKUP($C22,'NorAm Mammoth SS -2'!$A$17:$E$1000,5,FALSE))</f>
        <v>0</v>
      </c>
      <c r="S22" s="129" t="str">
        <f>IF(ISNA(VLOOKUP($C22,'Groms GP'!$A$17:$E$1000,5,FALSE))=TRUE,"0",VLOOKUP($C22,'Groms GP'!$A$17:$E$1000,5,FALSE))</f>
        <v>0</v>
      </c>
      <c r="T22" s="129" t="str">
        <f>IF(ISNA(VLOOKUP($C22,'CC SunPeaks SS'!$A$17:$E$1000,5,FALSE))=TRUE,"0",VLOOKUP($C22,'CC SunPeaks SS'!$A$17:$E$1000,5,FALSE))</f>
        <v>0</v>
      </c>
      <c r="U22" s="129" t="str">
        <f>IF(ISNA(VLOOKUP($C22,'CC SunPeaks BA'!$A$17:$E$1000,5,FALSE))=TRUE,"0",VLOOKUP($C22,'CC SunPeaks BA'!$A$17:$E$1000,5,FALSE))</f>
        <v>0</v>
      </c>
      <c r="V22" s="129" t="str">
        <f>IF(ISNA(VLOOKUP($C22,'NorAm Calgary SS'!$A$17:$E$1000,5,FALSE))=TRUE,"0",VLOOKUP($C22,'NorAm Calgary SS'!$A$17:$E$1000,5,FALSE))</f>
        <v>0</v>
      </c>
      <c r="W22" s="129" t="str">
        <f>IF(ISNA(VLOOKUP($C22,'NorAm Calgary BA'!$A$17:$E$1000,5,FALSE))=TRUE,"0",VLOOKUP($C22,'NorAm Calgary BA'!$A$17:$E$1000,5,FALSE))</f>
        <v>0</v>
      </c>
      <c r="X22" s="129" t="str">
        <f>IF(ISNA(VLOOKUP($C22,'FzFest CF'!$A$17:$E$1000,5,FALSE))=TRUE,"0",VLOOKUP($C22,'FzFest CF'!$A$17:$E$1000,5,FALSE))</f>
        <v>0</v>
      </c>
      <c r="Y22" s="129" t="str">
        <f>IF(ISNA(VLOOKUP($C22,'Groms BV'!$A$17:$E$1000,5,FALSE))=TRUE,"0",VLOOKUP($C22,'Groms BV'!$A$17:$E$1000,5,FALSE))</f>
        <v>0</v>
      </c>
      <c r="Z22" s="129" t="str">
        <f>IF(ISNA(VLOOKUP($C22,'NorAm Aspen BA'!$A$17:$E$1000,5,FALSE))=TRUE,"0",VLOOKUP($C22,'NorAm Aspen BA'!$A$17:$E$1000,5,FALSE))</f>
        <v>0</v>
      </c>
      <c r="AA22" s="129" t="str">
        <f>IF(ISNA(VLOOKUP($C22,'NorAm Aspen SS'!$A$17:$E$992,5,FALSE))=TRUE,"0",VLOOKUP($C22,'NorAm Aspen SS'!$A$17:$E$992,5,FALSE))</f>
        <v>0</v>
      </c>
      <c r="AB22" s="129" t="str">
        <f>IF(ISNA(VLOOKUP($C22,'JJ Evergreen'!$A$17:$E$1000,5,FALSE))=TRUE,"0",VLOOKUP($C22,'JJ Evergreen'!$A$17:$E$1000,5,FALSE))</f>
        <v>0</v>
      </c>
      <c r="AC22" s="129">
        <f>IF(ISNA(VLOOKUP($C22,'TT Horseshoe -1'!$A$17:$E$992,5,FALSE))=TRUE,"0",VLOOKUP($C22,'TT Horseshoe -1'!$A$17:$E$992,5,FALSE))</f>
        <v>282.27</v>
      </c>
      <c r="AD22" s="129" t="str">
        <f>IF(ISNA(VLOOKUP($C22,'TT PROV SS'!$A$17:$E$967,5,FALSE))=TRUE,"0",VLOOKUP($C22,'TT PROV SS'!$A$17:$E$967,5,FALSE))</f>
        <v>0</v>
      </c>
      <c r="AE22" s="129" t="str">
        <f>IF(ISNA(VLOOKUP($C22,'TT PROV BA'!$A$17:$E$992,5,FALSE))=TRUE,"0",VLOOKUP($C22,'TT PROV BA'!$A$17:$E$992,5,FALSE))</f>
        <v>0</v>
      </c>
      <c r="AF22" s="129" t="str">
        <f>IF(ISNA(VLOOKUP($C22,'CC Horseshoe SS'!$A$17:$E$992,5,FALSE))=TRUE,"0",VLOOKUP($C22,'CC Horseshoe SS'!$A$17:$E$992,5,FALSE))</f>
        <v>0</v>
      </c>
      <c r="AG22" s="129" t="str">
        <f>IF(ISNA(VLOOKUP($C22,'CC Horseshoe BA'!$A$17:$E$988,5,FALSE))=TRUE,"0",VLOOKUP($C22,'CC Horseshoe BA'!$A$17:$E$988,5,FALSE))</f>
        <v>0</v>
      </c>
      <c r="AH22" s="129" t="str">
        <f>IF(ISNA(VLOOKUP($C22,'NorAm Stoneham SS'!$A$17:$E$992,5,FALSE))=TRUE,"0",VLOOKUP($C22,'NorAm Stoneham SS'!$A$17:$E$992,5,FALSE))</f>
        <v>0</v>
      </c>
      <c r="AI22" s="129" t="str">
        <f>IF(ISNA(VLOOKUP($C22,'NorAm Stoneham BA'!$A$17:$E$991,5,FALSE))=TRUE,"0",VLOOKUP($C22,'NorAm Stoneham BA'!$A$17:$E$991,5,FALSE))</f>
        <v>0</v>
      </c>
      <c r="AJ22" s="129" t="str">
        <f>IF(ISNA(VLOOKUP($C22,'WC SUI SS'!$A$17:$E$991,5,FALSE))=TRUE,"0",VLOOKUP($C22,'WC SUI SS'!$A$17:$E$991,5,FALSE))</f>
        <v>0</v>
      </c>
      <c r="AK22" s="129">
        <f>IF(ISNA(VLOOKUP($C22,'JrNats HP'!$A$17:$E$991,5,FALSE))=TRUE,"0",VLOOKUP($C22,'JrNats HP'!$A$17:$E$991,5,FALSE))</f>
        <v>162.41</v>
      </c>
      <c r="AL22" s="129">
        <f>IF(ISNA(VLOOKUP($C22,'JrNats SS'!$A$17:$E$991,5,FALSE))=TRUE,"0",VLOOKUP($C22,'JrNats SS'!$A$17:$E$991,5,FALSE))</f>
        <v>348.19082911495286</v>
      </c>
      <c r="AM22" s="129">
        <f>IF(ISNA(VLOOKUP($C22,'JrNats BA'!$A$17:$E$991,5,FALSE))=TRUE,"0",VLOOKUP($C22,'JrNats BA'!$A$17:$E$991,5,FALSE))</f>
        <v>327.76475403832853</v>
      </c>
      <c r="AN22" s="196"/>
      <c r="AO22" s="129"/>
    </row>
    <row r="23" spans="1:42" ht="17" customHeight="1" x14ac:dyDescent="0.15">
      <c r="A23" s="98" t="s">
        <v>230</v>
      </c>
      <c r="B23" s="98" t="s">
        <v>111</v>
      </c>
      <c r="C23" s="99" t="s">
        <v>106</v>
      </c>
      <c r="D23" s="71"/>
      <c r="E23" s="71">
        <f t="shared" si="0"/>
        <v>18</v>
      </c>
      <c r="F23" s="139">
        <f t="shared" si="1"/>
        <v>18</v>
      </c>
      <c r="G23" s="129">
        <f t="shared" si="2"/>
        <v>332.75609547038431</v>
      </c>
      <c r="H23" s="129">
        <f t="shared" si="3"/>
        <v>310.49700000000001</v>
      </c>
      <c r="I23" s="129">
        <f t="shared" si="4"/>
        <v>285.83179243240312</v>
      </c>
      <c r="J23" s="129">
        <f t="shared" si="5"/>
        <v>929.08488790278739</v>
      </c>
      <c r="K23" s="130"/>
      <c r="L23" s="129" t="str">
        <f>IF(ISNA(VLOOKUP($C23,'CC Calgary BA'!$A$17:$E$973,5,FALSE))=TRUE,"0",VLOOKUP($C23,'CC Calgary BA'!$A$17:$E$973,5,FALSE))</f>
        <v>0</v>
      </c>
      <c r="M23" s="129" t="str">
        <f>IF(ISNA(VLOOKUP($C23,'CC Calgary HP'!$A$17:$E$1000,5,FALSE))=TRUE,"0",VLOOKUP($C23,'CC Calgary HP'!$A$17:$E$1000,5,FALSE))</f>
        <v>0</v>
      </c>
      <c r="N23" s="129" t="str">
        <f>IF(ISNA(VLOOKUP($C23,'CC Calgary SS'!$A$17:$E$974,5,FALSE))=TRUE,"0",VLOOKUP($C23,'CC Calgary SS'!$A$17:$E$974,5,FALSE))</f>
        <v>0</v>
      </c>
      <c r="O23" s="129" t="str">
        <f>IF(ISNA(VLOOKUP($C23,'TT MSLM -1'!$A$17:$E$1000,5,FALSE))=TRUE,"0",VLOOKUP($C23,'TT MSLM -1'!$A$17:$E$1000,5,FALSE))</f>
        <v>0</v>
      </c>
      <c r="P23" s="129">
        <f>IF(ISNA(VLOOKUP($C23,'TT MSLM -2'!$A$17:$E$1000,5,FALSE))=TRUE,"0",VLOOKUP($C23,'TT MSLM -2'!$A$17:$E$1000,5,FALSE))</f>
        <v>265.58784299999996</v>
      </c>
      <c r="Q23" s="129" t="str">
        <f>IF(ISNA(VLOOKUP($C23,'NorAm Mammoth SS -1'!$A$17:$E$1000,5,FALSE))=TRUE,"0",VLOOKUP($C23,'NorAm Mammoth SS -1'!$A$17:$E$1000,5,FALSE))</f>
        <v>0</v>
      </c>
      <c r="R23" s="129" t="str">
        <f>IF(ISNA(VLOOKUP($C23,'NorAm Mammoth SS -2'!$A$17:$E$1000,5,FALSE))=TRUE,"0",VLOOKUP($C23,'NorAm Mammoth SS -2'!$A$17:$E$1000,5,FALSE))</f>
        <v>0</v>
      </c>
      <c r="S23" s="129" t="str">
        <f>IF(ISNA(VLOOKUP($C23,'Groms GP'!$A$17:$E$1000,5,FALSE))=TRUE,"0",VLOOKUP($C23,'Groms GP'!$A$17:$E$1000,5,FALSE))</f>
        <v>0</v>
      </c>
      <c r="T23" s="129">
        <f>IF(ISNA(VLOOKUP($C23,'CC SunPeaks SS'!$A$17:$E$1000,5,FALSE))=TRUE,"0",VLOOKUP($C23,'CC SunPeaks SS'!$A$17:$E$1000,5,FALSE))</f>
        <v>285.83179243240312</v>
      </c>
      <c r="U23" s="129">
        <f>IF(ISNA(VLOOKUP($C23,'CC SunPeaks BA'!$A$17:$E$1000,5,FALSE))=TRUE,"0",VLOOKUP($C23,'CC SunPeaks BA'!$A$17:$E$1000,5,FALSE))</f>
        <v>198.87494140174897</v>
      </c>
      <c r="V23" s="129" t="str">
        <f>IF(ISNA(VLOOKUP($C23,'NorAm Calgary SS'!$A$17:$E$1000,5,FALSE))=TRUE,"0",VLOOKUP($C23,'NorAm Calgary SS'!$A$17:$E$1000,5,FALSE))</f>
        <v>0</v>
      </c>
      <c r="W23" s="129" t="str">
        <f>IF(ISNA(VLOOKUP($C23,'NorAm Calgary BA'!$A$17:$E$1000,5,FALSE))=TRUE,"0",VLOOKUP($C23,'NorAm Calgary BA'!$A$17:$E$1000,5,FALSE))</f>
        <v>0</v>
      </c>
      <c r="X23" s="129" t="str">
        <f>IF(ISNA(VLOOKUP($C23,'FzFest CF'!$A$17:$E$1000,5,FALSE))=TRUE,"0",VLOOKUP($C23,'FzFest CF'!$A$17:$E$1000,5,FALSE))</f>
        <v>0</v>
      </c>
      <c r="Y23" s="129" t="str">
        <f>IF(ISNA(VLOOKUP($C23,'Groms BV'!$A$17:$E$1000,5,FALSE))=TRUE,"0",VLOOKUP($C23,'Groms BV'!$A$17:$E$1000,5,FALSE))</f>
        <v>0</v>
      </c>
      <c r="Z23" s="129" t="str">
        <f>IF(ISNA(VLOOKUP($C23,'NorAm Aspen BA'!$A$17:$E$1000,5,FALSE))=TRUE,"0",VLOOKUP($C23,'NorAm Aspen BA'!$A$17:$E$1000,5,FALSE))</f>
        <v>0</v>
      </c>
      <c r="AA23" s="129" t="str">
        <f>IF(ISNA(VLOOKUP($C23,'NorAm Aspen SS'!$A$17:$E$992,5,FALSE))=TRUE,"0",VLOOKUP($C23,'NorAm Aspen SS'!$A$17:$E$992,5,FALSE))</f>
        <v>0</v>
      </c>
      <c r="AB23" s="129" t="str">
        <f>IF(ISNA(VLOOKUP($C23,'JJ Evergreen'!$A$17:$E$1000,5,FALSE))=TRUE,"0",VLOOKUP($C23,'JJ Evergreen'!$A$17:$E$1000,5,FALSE))</f>
        <v>0</v>
      </c>
      <c r="AC23" s="129">
        <f>IF(ISNA(VLOOKUP($C23,'TT Horseshoe -1'!$A$17:$E$992,5,FALSE))=TRUE,"0",VLOOKUP($C23,'TT Horseshoe -1'!$A$17:$E$992,5,FALSE))</f>
        <v>265.58784299999996</v>
      </c>
      <c r="AD23" s="129">
        <f>IF(ISNA(VLOOKUP($C23,'TT PROV SS'!$A$17:$E$967,5,FALSE))=TRUE,"0",VLOOKUP($C23,'TT PROV SS'!$A$17:$E$967,5,FALSE))</f>
        <v>163.78111673285443</v>
      </c>
      <c r="AE23" s="129">
        <f>IF(ISNA(VLOOKUP($C23,'TT PROV BA'!$A$17:$E$992,5,FALSE))=TRUE,"0",VLOOKUP($C23,'TT PROV BA'!$A$17:$E$992,5,FALSE))</f>
        <v>310.49700000000001</v>
      </c>
      <c r="AF23" s="129" t="str">
        <f>IF(ISNA(VLOOKUP($C23,'CC Horseshoe SS'!$A$17:$E$992,5,FALSE))=TRUE,"0",VLOOKUP($C23,'CC Horseshoe SS'!$A$17:$E$992,5,FALSE))</f>
        <v>0</v>
      </c>
      <c r="AG23" s="129" t="str">
        <f>IF(ISNA(VLOOKUP($C23,'CC Horseshoe BA'!$A$17:$E$988,5,FALSE))=TRUE,"0",VLOOKUP($C23,'CC Horseshoe BA'!$A$17:$E$988,5,FALSE))</f>
        <v>0</v>
      </c>
      <c r="AH23" s="129" t="str">
        <f>IF(ISNA(VLOOKUP($C23,'NorAm Stoneham SS'!$A$17:$E$992,5,FALSE))=TRUE,"0",VLOOKUP($C23,'NorAm Stoneham SS'!$A$17:$E$992,5,FALSE))</f>
        <v>0</v>
      </c>
      <c r="AI23" s="129" t="str">
        <f>IF(ISNA(VLOOKUP($C23,'NorAm Stoneham BA'!$A$17:$E$991,5,FALSE))=TRUE,"0",VLOOKUP($C23,'NorAm Stoneham BA'!$A$17:$E$991,5,FALSE))</f>
        <v>0</v>
      </c>
      <c r="AJ23" s="129" t="str">
        <f>IF(ISNA(VLOOKUP($C23,'WC SUI SS'!$A$17:$E$991,5,FALSE))=TRUE,"0",VLOOKUP($C23,'WC SUI SS'!$A$17:$E$991,5,FALSE))</f>
        <v>0</v>
      </c>
      <c r="AK23" s="129" t="str">
        <f>IF(ISNA(VLOOKUP($C23,'JrNats HP'!$A$17:$E$991,5,FALSE))=TRUE,"0",VLOOKUP($C23,'JrNats HP'!$A$17:$E$991,5,FALSE))</f>
        <v>0</v>
      </c>
      <c r="AL23" s="129" t="str">
        <f>IF(ISNA(VLOOKUP($C23,'JrNats SS'!$A$17:$E$991,5,FALSE))=TRUE,"0",VLOOKUP($C23,'JrNats SS'!$A$17:$E$991,5,FALSE))</f>
        <v>0</v>
      </c>
      <c r="AM23" s="129">
        <f>IF(ISNA(VLOOKUP($C23,'JrNats BA'!$A$17:$E$991,5,FALSE))=TRUE,"0",VLOOKUP($C23,'JrNats BA'!$A$17:$E$991,5,FALSE))</f>
        <v>332.75609547038431</v>
      </c>
      <c r="AN23" s="196"/>
      <c r="AO23" s="129"/>
      <c r="AP23" s="135"/>
    </row>
    <row r="24" spans="1:42" ht="17" customHeight="1" x14ac:dyDescent="0.15">
      <c r="A24" s="98" t="s">
        <v>230</v>
      </c>
      <c r="B24" s="98" t="s">
        <v>111</v>
      </c>
      <c r="C24" s="99" t="s">
        <v>68</v>
      </c>
      <c r="D24" s="71"/>
      <c r="E24" s="71">
        <f t="shared" si="0"/>
        <v>19</v>
      </c>
      <c r="F24" s="139">
        <f t="shared" si="1"/>
        <v>19</v>
      </c>
      <c r="G24" s="129">
        <f t="shared" si="2"/>
        <v>312.96311067018968</v>
      </c>
      <c r="H24" s="129">
        <f t="shared" si="3"/>
        <v>301.18209000000002</v>
      </c>
      <c r="I24" s="129">
        <f t="shared" si="4"/>
        <v>290.18456084507932</v>
      </c>
      <c r="J24" s="129">
        <f t="shared" si="5"/>
        <v>904.32976151526907</v>
      </c>
      <c r="K24" s="130"/>
      <c r="L24" s="129" t="str">
        <f>IF(ISNA(VLOOKUP($C24,'CC Calgary BA'!$A$17:$E$973,5,FALSE))=TRUE,"0",VLOOKUP($C24,'CC Calgary BA'!$A$17:$E$973,5,FALSE))</f>
        <v>0</v>
      </c>
      <c r="M24" s="129" t="str">
        <f>IF(ISNA(VLOOKUP($C24,'CC Calgary HP'!$A$17:$E$1000,5,FALSE))=TRUE,"0",VLOOKUP($C24,'CC Calgary HP'!$A$17:$E$1000,5,FALSE))</f>
        <v>0</v>
      </c>
      <c r="N24" s="129" t="str">
        <f>IF(ISNA(VLOOKUP($C24,'CC Calgary SS'!$A$17:$E$974,5,FALSE))=TRUE,"0",VLOOKUP($C24,'CC Calgary SS'!$A$17:$E$974,5,FALSE))</f>
        <v>0</v>
      </c>
      <c r="O24" s="129">
        <f>IF(ISNA(VLOOKUP($C24,'TT MSLM -1'!$A$17:$E$1000,5,FALSE))=TRUE,"0",VLOOKUP($C24,'TT MSLM -1'!$A$17:$E$1000,5,FALSE))</f>
        <v>257.62020770999999</v>
      </c>
      <c r="P24" s="129">
        <f>IF(ISNA(VLOOKUP($C24,'TT MSLM -2'!$A$17:$E$1000,5,FALSE))=TRUE,"0",VLOOKUP($C24,'TT MSLM -2'!$A$17:$E$1000,5,FALSE))</f>
        <v>228.06931759636956</v>
      </c>
      <c r="Q24" s="129" t="str">
        <f>IF(ISNA(VLOOKUP($C24,'NorAm Mammoth SS -1'!$A$17:$E$1000,5,FALSE))=TRUE,"0",VLOOKUP($C24,'NorAm Mammoth SS -1'!$A$17:$E$1000,5,FALSE))</f>
        <v>0</v>
      </c>
      <c r="R24" s="129" t="str">
        <f>IF(ISNA(VLOOKUP($C24,'NorAm Mammoth SS -2'!$A$17:$E$1000,5,FALSE))=TRUE,"0",VLOOKUP($C24,'NorAm Mammoth SS -2'!$A$17:$E$1000,5,FALSE))</f>
        <v>0</v>
      </c>
      <c r="S24" s="129" t="str">
        <f>IF(ISNA(VLOOKUP($C24,'Groms GP'!$A$17:$E$1000,5,FALSE))=TRUE,"0",VLOOKUP($C24,'Groms GP'!$A$17:$E$1000,5,FALSE))</f>
        <v>0</v>
      </c>
      <c r="T24" s="129">
        <f>IF(ISNA(VLOOKUP($C24,'CC SunPeaks SS'!$A$17:$E$1000,5,FALSE))=TRUE,"0",VLOOKUP($C24,'CC SunPeaks SS'!$A$17:$E$1000,5,FALSE))</f>
        <v>269.06391354727936</v>
      </c>
      <c r="U24" s="129">
        <f>IF(ISNA(VLOOKUP($C24,'CC SunPeaks BA'!$A$17:$E$1000,5,FALSE))=TRUE,"0",VLOOKUP($C24,'CC SunPeaks BA'!$A$17:$E$1000,5,FALSE))</f>
        <v>204.97816630343371</v>
      </c>
      <c r="V24" s="129" t="str">
        <f>IF(ISNA(VLOOKUP($C24,'NorAm Calgary SS'!$A$17:$E$1000,5,FALSE))=TRUE,"0",VLOOKUP($C24,'NorAm Calgary SS'!$A$17:$E$1000,5,FALSE))</f>
        <v>0</v>
      </c>
      <c r="W24" s="129" t="str">
        <f>IF(ISNA(VLOOKUP($C24,'NorAm Calgary BA'!$A$17:$E$1000,5,FALSE))=TRUE,"0",VLOOKUP($C24,'NorAm Calgary BA'!$A$17:$E$1000,5,FALSE))</f>
        <v>0</v>
      </c>
      <c r="X24" s="129" t="str">
        <f>IF(ISNA(VLOOKUP($C24,'FzFest CF'!$A$17:$E$1000,5,FALSE))=TRUE,"0",VLOOKUP($C24,'FzFest CF'!$A$17:$E$1000,5,FALSE))</f>
        <v>0</v>
      </c>
      <c r="Y24" s="129" t="str">
        <f>IF(ISNA(VLOOKUP($C24,'Groms BV'!$A$17:$E$1000,5,FALSE))=TRUE,"0",VLOOKUP($C24,'Groms BV'!$A$17:$E$1000,5,FALSE))</f>
        <v>0</v>
      </c>
      <c r="Z24" s="129" t="str">
        <f>IF(ISNA(VLOOKUP($C24,'NorAm Aspen BA'!$A$17:$E$1000,5,FALSE))=TRUE,"0",VLOOKUP($C24,'NorAm Aspen BA'!$A$17:$E$1000,5,FALSE))</f>
        <v>0</v>
      </c>
      <c r="AA24" s="129" t="str">
        <f>IF(ISNA(VLOOKUP($C24,'NorAm Aspen SS'!$A$17:$E$992,5,FALSE))=TRUE,"0",VLOOKUP($C24,'NorAm Aspen SS'!$A$17:$E$992,5,FALSE))</f>
        <v>0</v>
      </c>
      <c r="AB24" s="129" t="str">
        <f>IF(ISNA(VLOOKUP($C24,'JJ Evergreen'!$A$17:$E$1000,5,FALSE))=TRUE,"0",VLOOKUP($C24,'JJ Evergreen'!$A$17:$E$1000,5,FALSE))</f>
        <v>0</v>
      </c>
      <c r="AC24" s="129">
        <f>IF(ISNA(VLOOKUP($C24,'TT Horseshoe -1'!$A$17:$E$992,5,FALSE))=TRUE,"0",VLOOKUP($C24,'TT Horseshoe -1'!$A$17:$E$992,5,FALSE))</f>
        <v>100.20829856252855</v>
      </c>
      <c r="AD24" s="129">
        <f>IF(ISNA(VLOOKUP($C24,'TT PROV SS'!$A$17:$E$967,5,FALSE))=TRUE,"0",VLOOKUP($C24,'TT PROV SS'!$A$17:$E$967,5,FALSE))</f>
        <v>301.18209000000002</v>
      </c>
      <c r="AE24" s="129">
        <f>IF(ISNA(VLOOKUP($C24,'TT PROV BA'!$A$17:$E$992,5,FALSE))=TRUE,"0",VLOOKUP($C24,'TT PROV BA'!$A$17:$E$992,5,FALSE))</f>
        <v>222.09893975463967</v>
      </c>
      <c r="AF24" s="129">
        <f>IF(ISNA(VLOOKUP($C24,'CC Horseshoe SS'!$A$17:$E$992,5,FALSE))=TRUE,"0",VLOOKUP($C24,'CC Horseshoe SS'!$A$17:$E$992,5,FALSE))</f>
        <v>312.96311067018968</v>
      </c>
      <c r="AG24" s="129">
        <f>IF(ISNA(VLOOKUP($C24,'CC Horseshoe BA'!$A$17:$E$988,5,FALSE))=TRUE,"0",VLOOKUP($C24,'CC Horseshoe BA'!$A$17:$E$988,5,FALSE))</f>
        <v>290.18456084507932</v>
      </c>
      <c r="AH24" s="129" t="str">
        <f>IF(ISNA(VLOOKUP($C24,'NorAm Stoneham SS'!$A$17:$E$992,5,FALSE))=TRUE,"0",VLOOKUP($C24,'NorAm Stoneham SS'!$A$17:$E$992,5,FALSE))</f>
        <v>0</v>
      </c>
      <c r="AI24" s="129" t="str">
        <f>IF(ISNA(VLOOKUP($C24,'NorAm Stoneham BA'!$A$17:$E$991,5,FALSE))=TRUE,"0",VLOOKUP($C24,'NorAm Stoneham BA'!$A$17:$E$991,5,FALSE))</f>
        <v>0</v>
      </c>
      <c r="AJ24" s="129" t="str">
        <f>IF(ISNA(VLOOKUP($C24,'WC SUI SS'!$A$17:$E$991,5,FALSE))=TRUE,"0",VLOOKUP($C24,'WC SUI SS'!$A$17:$E$991,5,FALSE))</f>
        <v>0</v>
      </c>
      <c r="AK24" s="129" t="str">
        <f>IF(ISNA(VLOOKUP($C24,'JrNats HP'!$A$17:$E$991,5,FALSE))=TRUE,"0",VLOOKUP($C24,'JrNats HP'!$A$17:$E$991,5,FALSE))</f>
        <v>0</v>
      </c>
      <c r="AL24" s="129" t="str">
        <f>IF(ISNA(VLOOKUP($C24,'JrNats SS'!$A$17:$E$991,5,FALSE))=TRUE,"0",VLOOKUP($C24,'JrNats SS'!$A$17:$E$991,5,FALSE))</f>
        <v>0</v>
      </c>
      <c r="AM24" s="129" t="str">
        <f>IF(ISNA(VLOOKUP($C24,'JrNats BA'!$A$17:$E$991,5,FALSE))=TRUE,"0",VLOOKUP($C24,'JrNats BA'!$A$17:$E$991,5,FALSE))</f>
        <v>0</v>
      </c>
      <c r="AN24" s="196"/>
      <c r="AO24" s="129"/>
    </row>
    <row r="25" spans="1:42" ht="17" customHeight="1" x14ac:dyDescent="0.15">
      <c r="A25" s="98" t="s">
        <v>228</v>
      </c>
      <c r="B25" s="98" t="s">
        <v>111</v>
      </c>
      <c r="C25" s="99" t="s">
        <v>119</v>
      </c>
      <c r="D25" s="71"/>
      <c r="E25" s="71">
        <f t="shared" si="0"/>
        <v>20</v>
      </c>
      <c r="F25" s="139">
        <f t="shared" si="1"/>
        <v>20</v>
      </c>
      <c r="G25" s="129">
        <f t="shared" si="2"/>
        <v>342.66974924955139</v>
      </c>
      <c r="H25" s="129">
        <f t="shared" si="3"/>
        <v>289.7</v>
      </c>
      <c r="I25" s="129">
        <f t="shared" si="4"/>
        <v>269.06391354727936</v>
      </c>
      <c r="J25" s="129">
        <f t="shared" si="5"/>
        <v>901.43366279683073</v>
      </c>
      <c r="K25" s="130"/>
      <c r="L25" s="129">
        <v>0</v>
      </c>
      <c r="M25" s="129">
        <v>0</v>
      </c>
      <c r="N25" s="129" t="str">
        <f>IF(ISNA(VLOOKUP($C25,'CC Calgary SS'!$A$17:$E$974,5,FALSE))=TRUE,"0",VLOOKUP($C25,'CC Calgary SS'!$A$17:$E$974,5,FALSE))</f>
        <v>0</v>
      </c>
      <c r="O25" s="129" t="str">
        <f>IF(ISNA(VLOOKUP($C25,'TT MSLM -1'!$A$17:$E$1000,5,FALSE))=TRUE,"0",VLOOKUP($C25,'TT MSLM -1'!$A$17:$E$1000,5,FALSE))</f>
        <v>0</v>
      </c>
      <c r="P25" s="129" t="str">
        <f>IF(ISNA(VLOOKUP($C25,'TT MSLM -2'!$A$17:$E$1000,5,FALSE))=TRUE,"0",VLOOKUP($C25,'TT MSLM -2'!$A$17:$E$1000,5,FALSE))</f>
        <v>0</v>
      </c>
      <c r="Q25" s="129" t="str">
        <f>IF(ISNA(VLOOKUP($C25,'NorAm Mammoth SS -1'!$A$17:$E$1000,5,FALSE))=TRUE,"0",VLOOKUP($C25,'NorAm Mammoth SS -1'!$A$17:$E$1000,5,FALSE))</f>
        <v>0</v>
      </c>
      <c r="R25" s="129" t="str">
        <f>IF(ISNA(VLOOKUP($C25,'NorAm Mammoth SS -2'!$A$17:$E$1000,5,FALSE))=TRUE,"0",VLOOKUP($C25,'NorAm Mammoth SS -2'!$A$17:$E$1000,5,FALSE))</f>
        <v>0</v>
      </c>
      <c r="S25" s="129" t="str">
        <f>IF(ISNA(VLOOKUP($C25,'Groms GP'!$A$17:$E$1000,5,FALSE))=TRUE,"0",VLOOKUP($C25,'Groms GP'!$A$17:$E$1000,5,FALSE))</f>
        <v>0</v>
      </c>
      <c r="T25" s="129">
        <f>IF(ISNA(VLOOKUP($C25,'CC SunPeaks SS'!$A$17:$E$1000,5,FALSE))=TRUE,"0",VLOOKUP($C25,'CC SunPeaks SS'!$A$17:$E$1000,5,FALSE))</f>
        <v>342.66974924955139</v>
      </c>
      <c r="U25" s="129">
        <f>IF(ISNA(VLOOKUP($C25,'CC SunPeaks BA'!$A$17:$E$1000,5,FALSE))=TRUE,"0",VLOOKUP($C25,'CC SunPeaks BA'!$A$17:$E$1000,5,FALSE))</f>
        <v>245.73829331963356</v>
      </c>
      <c r="V25" s="129" t="str">
        <f>IF(ISNA(VLOOKUP($C25,'NorAm Calgary SS'!$A$17:$E$1000,5,FALSE))=TRUE,"0",VLOOKUP($C25,'NorAm Calgary SS'!$A$17:$E$1000,5,FALSE))</f>
        <v>0</v>
      </c>
      <c r="W25" s="129" t="str">
        <f>IF(ISNA(VLOOKUP($C25,'NorAm Calgary BA'!$A$17:$E$1000,5,FALSE))=TRUE,"0",VLOOKUP($C25,'NorAm Calgary BA'!$A$17:$E$1000,5,FALSE))</f>
        <v>0</v>
      </c>
      <c r="X25" s="129" t="str">
        <f>IF(ISNA(VLOOKUP($C25,'FzFest CF'!$A$17:$E$1000,5,FALSE))=TRUE,"0",VLOOKUP($C25,'FzFest CF'!$A$17:$E$1000,5,FALSE))</f>
        <v>0</v>
      </c>
      <c r="Y25" s="129" t="str">
        <f>IF(ISNA(VLOOKUP($C25,'Groms BV'!$A$17:$E$1000,5,FALSE))=TRUE,"0",VLOOKUP($C25,'Groms BV'!$A$17:$E$1000,5,FALSE))</f>
        <v>0</v>
      </c>
      <c r="Z25" s="129" t="str">
        <f>IF(ISNA(VLOOKUP($C25,'NorAm Aspen BA'!$A$17:$E$1000,5,FALSE))=TRUE,"0",VLOOKUP($C25,'NorAm Aspen BA'!$A$17:$E$1000,5,FALSE))</f>
        <v>0</v>
      </c>
      <c r="AA25" s="129" t="str">
        <f>IF(ISNA(VLOOKUP($C25,'NorAm Aspen SS'!$A$17:$E$992,5,FALSE))=TRUE,"0",VLOOKUP($C25,'NorAm Aspen SS'!$A$17:$E$992,5,FALSE))</f>
        <v>0</v>
      </c>
      <c r="AB25" s="129" t="str">
        <f>IF(ISNA(VLOOKUP($C25,'JJ Evergreen'!$A$17:$E$1000,5,FALSE))=TRUE,"0",VLOOKUP($C25,'JJ Evergreen'!$A$17:$E$1000,5,FALSE))</f>
        <v>0</v>
      </c>
      <c r="AC25" s="129" t="str">
        <f>IF(ISNA(VLOOKUP($C25,'TT Horseshoe -1'!$A$17:$E$992,5,FALSE))=TRUE,"0",VLOOKUP($C25,'TT Horseshoe -1'!$A$17:$E$992,5,FALSE))</f>
        <v>0</v>
      </c>
      <c r="AD25" s="129" t="str">
        <f>IF(ISNA(VLOOKUP($C25,'TT PROV SS'!$A$17:$E$967,5,FALSE))=TRUE,"0",VLOOKUP($C25,'TT PROV SS'!$A$17:$E$967,5,FALSE))</f>
        <v>0</v>
      </c>
      <c r="AE25" s="129" t="str">
        <f>IF(ISNA(VLOOKUP($C25,'TT PROV BA'!$A$17:$E$992,5,FALSE))=TRUE,"0",VLOOKUP($C25,'TT PROV BA'!$A$17:$E$992,5,FALSE))</f>
        <v>0</v>
      </c>
      <c r="AF25" s="129">
        <f>IF(ISNA(VLOOKUP($C25,'CC Horseshoe SS'!$A$17:$E$992,5,FALSE))=TRUE,"0",VLOOKUP($C25,'CC Horseshoe SS'!$A$17:$E$992,5,FALSE))</f>
        <v>269.06391354727936</v>
      </c>
      <c r="AG25" s="129">
        <f>IF(ISNA(VLOOKUP($C25,'CC Horseshoe BA'!$A$17:$E$988,5,FALSE))=TRUE,"0",VLOOKUP($C25,'CC Horseshoe BA'!$A$17:$E$988,5,FALSE))</f>
        <v>0</v>
      </c>
      <c r="AH25" s="129" t="str">
        <f>IF(ISNA(VLOOKUP($C25,'NorAm Stoneham SS'!$A$17:$E$992,5,FALSE))=TRUE,"0",VLOOKUP($C25,'NorAm Stoneham SS'!$A$17:$E$992,5,FALSE))</f>
        <v>0</v>
      </c>
      <c r="AI25" s="129" t="str">
        <f>IF(ISNA(VLOOKUP($C25,'NorAm Stoneham BA'!$A$17:$E$991,5,FALSE))=TRUE,"0",VLOOKUP($C25,'NorAm Stoneham BA'!$A$17:$E$991,5,FALSE))</f>
        <v>0</v>
      </c>
      <c r="AJ25" s="129" t="str">
        <f>IF(ISNA(VLOOKUP($C25,'WC SUI SS'!$A$17:$E$991,5,FALSE))=TRUE,"0",VLOOKUP($C25,'WC SUI SS'!$A$17:$E$991,5,FALSE))</f>
        <v>0</v>
      </c>
      <c r="AK25" s="129">
        <f>IF(ISNA(VLOOKUP($C25,'JrNats HP'!$A$17:$E$991,5,FALSE))=TRUE,"0",VLOOKUP($C25,'JrNats HP'!$A$17:$E$991,5,FALSE))</f>
        <v>289.7</v>
      </c>
      <c r="AL25" s="129">
        <f>IF(ISNA(VLOOKUP($C25,'JrNats SS'!$A$17:$E$991,5,FALSE))=TRUE,"0",VLOOKUP($C25,'JrNats SS'!$A$17:$E$991,5,FALSE))</f>
        <v>261.27972340730599</v>
      </c>
      <c r="AM25" s="129">
        <f>IF(ISNA(VLOOKUP($C25,'JrNats BA'!$A$17:$E$991,5,FALSE))=TRUE,"0",VLOOKUP($C25,'JrNats BA'!$A$17:$E$991,5,FALSE))</f>
        <v>166.0323147057812</v>
      </c>
      <c r="AN25" s="196"/>
      <c r="AO25" s="129"/>
    </row>
    <row r="26" spans="1:42" ht="17" customHeight="1" x14ac:dyDescent="0.15">
      <c r="A26" s="98" t="s">
        <v>93</v>
      </c>
      <c r="B26" s="98" t="s">
        <v>112</v>
      </c>
      <c r="C26" s="99" t="s">
        <v>65</v>
      </c>
      <c r="D26" s="71"/>
      <c r="E26" s="71">
        <f t="shared" si="0"/>
        <v>21</v>
      </c>
      <c r="F26" s="139">
        <f t="shared" si="1"/>
        <v>21</v>
      </c>
      <c r="G26" s="129">
        <f t="shared" si="2"/>
        <v>320.10000000000002</v>
      </c>
      <c r="H26" s="129">
        <f t="shared" si="3"/>
        <v>282.27</v>
      </c>
      <c r="I26" s="129">
        <f t="shared" si="4"/>
        <v>242.39485343433898</v>
      </c>
      <c r="J26" s="129">
        <f t="shared" si="5"/>
        <v>844.76485343433899</v>
      </c>
      <c r="K26" s="130"/>
      <c r="L26" s="129" t="str">
        <f>IF(ISNA(VLOOKUP($C26,'CC Calgary BA'!$A$17:$E$973,5,FALSE))=TRUE,"0",VLOOKUP($C26,'CC Calgary BA'!$A$17:$E$973,5,FALSE))</f>
        <v>0</v>
      </c>
      <c r="M26" s="129" t="str">
        <f>IF(ISNA(VLOOKUP($C26,'CC Calgary HP'!$A$17:$E$1000,5,FALSE))=TRUE,"0",VLOOKUP($C26,'CC Calgary HP'!$A$17:$E$1000,5,FALSE))</f>
        <v>0</v>
      </c>
      <c r="N26" s="129" t="str">
        <f>IF(ISNA(VLOOKUP($C26,'CC Calgary SS'!$A$17:$E$974,5,FALSE))=TRUE,"0",VLOOKUP($C26,'CC Calgary SS'!$A$17:$E$974,5,FALSE))</f>
        <v>0</v>
      </c>
      <c r="O26" s="129">
        <f>IF(ISNA(VLOOKUP($C26,'TT MSLM -1'!$A$17:$E$1000,5,FALSE))=TRUE,"0",VLOOKUP($C26,'TT MSLM -1'!$A$17:$E$1000,5,FALSE))</f>
        <v>282.27</v>
      </c>
      <c r="P26" s="129">
        <f>IF(ISNA(VLOOKUP($C26,'TT MSLM -2'!$A$17:$E$1000,5,FALSE))=TRUE,"0",VLOOKUP($C26,'TT MSLM -2'!$A$17:$E$1000,5,FALSE))</f>
        <v>242.39485343433898</v>
      </c>
      <c r="Q26" s="129" t="str">
        <f>IF(ISNA(VLOOKUP($C26,'NorAm Mammoth SS -1'!$A$17:$E$1000,5,FALSE))=TRUE,"0",VLOOKUP($C26,'NorAm Mammoth SS -1'!$A$17:$E$1000,5,FALSE))</f>
        <v>0</v>
      </c>
      <c r="R26" s="129" t="str">
        <f>IF(ISNA(VLOOKUP($C26,'NorAm Mammoth SS -2'!$A$17:$E$1000,5,FALSE))=TRUE,"0",VLOOKUP($C26,'NorAm Mammoth SS -2'!$A$17:$E$1000,5,FALSE))</f>
        <v>0</v>
      </c>
      <c r="S26" s="129" t="str">
        <f>IF(ISNA(VLOOKUP($C26,'Groms GP'!$A$17:$E$1000,5,FALSE))=TRUE,"0",VLOOKUP($C26,'Groms GP'!$A$17:$E$1000,5,FALSE))</f>
        <v>0</v>
      </c>
      <c r="T26" s="129" t="str">
        <f>IF(ISNA(VLOOKUP($C26,'CC SunPeaks SS'!$A$17:$E$1000,5,FALSE))=TRUE,"0",VLOOKUP($C26,'CC SunPeaks SS'!$A$17:$E$1000,5,FALSE))</f>
        <v>0</v>
      </c>
      <c r="U26" s="129" t="str">
        <f>IF(ISNA(VLOOKUP($C26,'CC SunPeaks BA'!$A$17:$E$1000,5,FALSE))=TRUE,"0",VLOOKUP($C26,'CC SunPeaks BA'!$A$17:$E$1000,5,FALSE))</f>
        <v>0</v>
      </c>
      <c r="V26" s="129" t="str">
        <f>IF(ISNA(VLOOKUP($C26,'NorAm Calgary SS'!$A$17:$E$1000,5,FALSE))=TRUE,"0",VLOOKUP($C26,'NorAm Calgary SS'!$A$17:$E$1000,5,FALSE))</f>
        <v>0</v>
      </c>
      <c r="W26" s="129" t="str">
        <f>IF(ISNA(VLOOKUP($C26,'NorAm Calgary BA'!$A$17:$E$1000,5,FALSE))=TRUE,"0",VLOOKUP($C26,'NorAm Calgary BA'!$A$17:$E$1000,5,FALSE))</f>
        <v>0</v>
      </c>
      <c r="X26" s="129" t="str">
        <f>IF(ISNA(VLOOKUP($C26,'FzFest CF'!$A$17:$E$1000,5,FALSE))=TRUE,"0",VLOOKUP($C26,'FzFest CF'!$A$17:$E$1000,5,FALSE))</f>
        <v>0</v>
      </c>
      <c r="Y26" s="129" t="str">
        <f>IF(ISNA(VLOOKUP($C26,'Groms BV'!$A$17:$E$1000,5,FALSE))=TRUE,"0",VLOOKUP($C26,'Groms BV'!$A$17:$E$1000,5,FALSE))</f>
        <v>0</v>
      </c>
      <c r="Z26" s="129" t="str">
        <f>IF(ISNA(VLOOKUP($C26,'NorAm Aspen BA'!$A$17:$E$1000,5,FALSE))=TRUE,"0",VLOOKUP($C26,'NorAm Aspen BA'!$A$17:$E$1000,5,FALSE))</f>
        <v>0</v>
      </c>
      <c r="AA26" s="129" t="str">
        <f>IF(ISNA(VLOOKUP($C26,'NorAm Aspen SS'!$A$17:$E$992,5,FALSE))=TRUE,"0",VLOOKUP($C26,'NorAm Aspen SS'!$A$17:$E$992,5,FALSE))</f>
        <v>0</v>
      </c>
      <c r="AB26" s="129" t="str">
        <f>IF(ISNA(VLOOKUP($C26,'JJ Evergreen'!$A$17:$E$1000,5,FALSE))=TRUE,"0",VLOOKUP($C26,'JJ Evergreen'!$A$17:$E$1000,5,FALSE))</f>
        <v>0</v>
      </c>
      <c r="AC26" s="129">
        <f>IF(ISNA(VLOOKUP($C26,'TT Horseshoe -1'!$A$17:$E$992,5,FALSE))=TRUE,"0",VLOOKUP($C26,'TT Horseshoe -1'!$A$17:$E$992,5,FALSE))</f>
        <v>221.22723806847847</v>
      </c>
      <c r="AD26" s="129">
        <f>IF(ISNA(VLOOKUP($C26,'TT PROV SS'!$A$17:$E$967,5,FALSE))=TRUE,"0",VLOOKUP($C26,'TT PROV SS'!$A$17:$E$967,5,FALSE))</f>
        <v>320.10000000000002</v>
      </c>
      <c r="AE26" s="129">
        <f>IF(ISNA(VLOOKUP($C26,'TT PROV BA'!$A$17:$E$992,5,FALSE))=TRUE,"0",VLOOKUP($C26,'TT PROV BA'!$A$17:$E$992,5,FALSE))</f>
        <v>174.06856917085176</v>
      </c>
      <c r="AF26" s="129" t="str">
        <f>IF(ISNA(VLOOKUP($C26,'CC Horseshoe SS'!$A$17:$E$992,5,FALSE))=TRUE,"0",VLOOKUP($C26,'CC Horseshoe SS'!$A$17:$E$992,5,FALSE))</f>
        <v>0</v>
      </c>
      <c r="AG26" s="129" t="str">
        <f>IF(ISNA(VLOOKUP($C26,'CC Horseshoe BA'!$A$17:$E$988,5,FALSE))=TRUE,"0",VLOOKUP($C26,'CC Horseshoe BA'!$A$17:$E$988,5,FALSE))</f>
        <v>0</v>
      </c>
      <c r="AH26" s="129" t="str">
        <f>IF(ISNA(VLOOKUP($C26,'NorAm Stoneham SS'!$A$17:$E$992,5,FALSE))=TRUE,"0",VLOOKUP($C26,'NorAm Stoneham SS'!$A$17:$E$992,5,FALSE))</f>
        <v>0</v>
      </c>
      <c r="AI26" s="129" t="str">
        <f>IF(ISNA(VLOOKUP($C26,'NorAm Stoneham BA'!$A$17:$E$991,5,FALSE))=TRUE,"0",VLOOKUP($C26,'NorAm Stoneham BA'!$A$17:$E$991,5,FALSE))</f>
        <v>0</v>
      </c>
      <c r="AJ26" s="129" t="str">
        <f>IF(ISNA(VLOOKUP($C26,'WC SUI SS'!$A$17:$E$991,5,FALSE))=TRUE,"0",VLOOKUP($C26,'WC SUI SS'!$A$17:$E$991,5,FALSE))</f>
        <v>0</v>
      </c>
      <c r="AK26" s="129">
        <f>IF(ISNA(VLOOKUP($C26,'JrNats HP'!$A$17:$E$991,5,FALSE))=TRUE,"0",VLOOKUP($C26,'JrNats HP'!$A$17:$E$991,5,FALSE))</f>
        <v>167.43</v>
      </c>
      <c r="AL26" s="129">
        <f>IF(ISNA(VLOOKUP($C26,'JrNats SS'!$A$17:$E$991,5,FALSE))=TRUE,"0",VLOOKUP($C26,'JrNats SS'!$A$17:$E$991,5,FALSE))</f>
        <v>205.15655398376978</v>
      </c>
      <c r="AM26" s="129">
        <f>IF(ISNA(VLOOKUP($C26,'JrNats BA'!$A$17:$E$991,5,FALSE))=TRUE,"0",VLOOKUP($C26,'JrNats BA'!$A$17:$E$991,5,FALSE))</f>
        <v>158.67237199738531</v>
      </c>
      <c r="AN26" s="196"/>
      <c r="AO26" s="129"/>
    </row>
    <row r="27" spans="1:42" ht="17" customHeight="1" x14ac:dyDescent="0.15">
      <c r="A27" s="98" t="s">
        <v>94</v>
      </c>
      <c r="B27" s="98" t="s">
        <v>113</v>
      </c>
      <c r="C27" s="99" t="s">
        <v>70</v>
      </c>
      <c r="D27" s="71"/>
      <c r="E27" s="71">
        <f t="shared" si="0"/>
        <v>22</v>
      </c>
      <c r="F27" s="139">
        <f t="shared" si="1"/>
        <v>22</v>
      </c>
      <c r="G27" s="129">
        <f t="shared" si="2"/>
        <v>301.18209000000002</v>
      </c>
      <c r="H27" s="129">
        <f t="shared" si="3"/>
        <v>273.80189999999999</v>
      </c>
      <c r="I27" s="129">
        <f t="shared" si="4"/>
        <v>266.63433877777288</v>
      </c>
      <c r="J27" s="129">
        <f t="shared" si="5"/>
        <v>841.61832877777283</v>
      </c>
      <c r="K27" s="130"/>
      <c r="L27" s="129" t="str">
        <f>IF(ISNA(VLOOKUP($C27,'CC Calgary BA'!$A$17:$E$973,5,FALSE))=TRUE,"0",VLOOKUP($C27,'CC Calgary BA'!$A$17:$E$973,5,FALSE))</f>
        <v>0</v>
      </c>
      <c r="M27" s="129" t="str">
        <f>IF(ISNA(VLOOKUP($C27,'CC Calgary HP'!$A$17:$E$1000,5,FALSE))=TRUE,"0",VLOOKUP($C27,'CC Calgary HP'!$A$17:$E$1000,5,FALSE))</f>
        <v>0</v>
      </c>
      <c r="N27" s="129" t="str">
        <f>IF(ISNA(VLOOKUP($C27,'CC Calgary SS'!$A$17:$E$974,5,FALSE))=TRUE,"0",VLOOKUP($C27,'CC Calgary SS'!$A$17:$E$974,5,FALSE))</f>
        <v>0</v>
      </c>
      <c r="O27" s="129">
        <f>IF(ISNA(VLOOKUP($C27,'TT MSLM -1'!$A$17:$E$1000,5,FALSE))=TRUE,"0",VLOOKUP($C27,'TT MSLM -1'!$A$17:$E$1000,5,FALSE))</f>
        <v>242.39485343433898</v>
      </c>
      <c r="P27" s="129">
        <f>IF(ISNA(VLOOKUP($C27,'TT MSLM -2'!$A$17:$E$1000,5,FALSE))=TRUE,"0",VLOOKUP($C27,'TT MSLM -2'!$A$17:$E$1000,5,FALSE))</f>
        <v>273.80189999999999</v>
      </c>
      <c r="Q27" s="129" t="str">
        <f>IF(ISNA(VLOOKUP($C27,'NorAm Mammoth SS -1'!$A$17:$E$1000,5,FALSE))=TRUE,"0",VLOOKUP($C27,'NorAm Mammoth SS -1'!$A$17:$E$1000,5,FALSE))</f>
        <v>0</v>
      </c>
      <c r="R27" s="129" t="str">
        <f>IF(ISNA(VLOOKUP($C27,'NorAm Mammoth SS -2'!$A$17:$E$1000,5,FALSE))=TRUE,"0",VLOOKUP($C27,'NorAm Mammoth SS -2'!$A$17:$E$1000,5,FALSE))</f>
        <v>0</v>
      </c>
      <c r="S27" s="129" t="str">
        <f>IF(ISNA(VLOOKUP($C27,'Groms GP'!$A$17:$E$1000,5,FALSE))=TRUE,"0",VLOOKUP($C27,'Groms GP'!$A$17:$E$1000,5,FALSE))</f>
        <v>0</v>
      </c>
      <c r="T27" s="129" t="str">
        <f>IF(ISNA(VLOOKUP($C27,'CC SunPeaks SS'!$A$17:$E$1000,5,FALSE))=TRUE,"0",VLOOKUP($C27,'CC SunPeaks SS'!$A$17:$E$1000,5,FALSE))</f>
        <v>0</v>
      </c>
      <c r="U27" s="129" t="str">
        <f>IF(ISNA(VLOOKUP($C27,'CC SunPeaks BA'!$A$17:$E$1000,5,FALSE))=TRUE,"0",VLOOKUP($C27,'CC SunPeaks BA'!$A$17:$E$1000,5,FALSE))</f>
        <v>0</v>
      </c>
      <c r="V27" s="129" t="str">
        <f>IF(ISNA(VLOOKUP($C27,'NorAm Calgary SS'!$A$17:$E$1000,5,FALSE))=TRUE,"0",VLOOKUP($C27,'NorAm Calgary SS'!$A$17:$E$1000,5,FALSE))</f>
        <v>0</v>
      </c>
      <c r="W27" s="129" t="str">
        <f>IF(ISNA(VLOOKUP($C27,'NorAm Calgary BA'!$A$17:$E$1000,5,FALSE))=TRUE,"0",VLOOKUP($C27,'NorAm Calgary BA'!$A$17:$E$1000,5,FALSE))</f>
        <v>0</v>
      </c>
      <c r="X27" s="129" t="str">
        <f>IF(ISNA(VLOOKUP($C27,'FzFest CF'!$A$17:$E$1000,5,FALSE))=TRUE,"0",VLOOKUP($C27,'FzFest CF'!$A$17:$E$1000,5,FALSE))</f>
        <v>0</v>
      </c>
      <c r="Y27" s="129" t="str">
        <f>IF(ISNA(VLOOKUP($C27,'Groms BV'!$A$17:$E$1000,5,FALSE))=TRUE,"0",VLOOKUP($C27,'Groms BV'!$A$17:$E$1000,5,FALSE))</f>
        <v>0</v>
      </c>
      <c r="Z27" s="129" t="str">
        <f>IF(ISNA(VLOOKUP($C27,'NorAm Aspen BA'!$A$17:$E$1000,5,FALSE))=TRUE,"0",VLOOKUP($C27,'NorAm Aspen BA'!$A$17:$E$1000,5,FALSE))</f>
        <v>0</v>
      </c>
      <c r="AA27" s="129" t="str">
        <f>IF(ISNA(VLOOKUP($C27,'NorAm Aspen SS'!$A$17:$E$992,5,FALSE))=TRUE,"0",VLOOKUP($C27,'NorAm Aspen SS'!$A$17:$E$992,5,FALSE))</f>
        <v>0</v>
      </c>
      <c r="AB27" s="129" t="str">
        <f>IF(ISNA(VLOOKUP($C27,'JJ Evergreen'!$A$17:$E$1000,5,FALSE))=TRUE,"0",VLOOKUP($C27,'JJ Evergreen'!$A$17:$E$1000,5,FALSE))</f>
        <v>0</v>
      </c>
      <c r="AC27" s="129">
        <f>IF(ISNA(VLOOKUP($C27,'TT Horseshoe -1'!$A$17:$E$992,5,FALSE))=TRUE,"0",VLOOKUP($C27,'TT Horseshoe -1'!$A$17:$E$992,5,FALSE))</f>
        <v>109.79649728054687</v>
      </c>
      <c r="AD27" s="129">
        <f>IF(ISNA(VLOOKUP($C27,'TT PROV SS'!$A$17:$E$967,5,FALSE))=TRUE,"0",VLOOKUP($C27,'TT PROV SS'!$A$17:$E$967,5,FALSE))</f>
        <v>266.63433877777288</v>
      </c>
      <c r="AE27" s="129">
        <f>IF(ISNA(VLOOKUP($C27,'TT PROV BA'!$A$17:$E$992,5,FALSE))=TRUE,"0",VLOOKUP($C27,'TT PROV BA'!$A$17:$E$992,5,FALSE))</f>
        <v>301.18209000000002</v>
      </c>
      <c r="AF27" s="129">
        <f>IF(ISNA(VLOOKUP($C27,'CC Horseshoe SS'!$A$17:$E$992,5,FALSE))=TRUE,"0",VLOOKUP($C27,'CC Horseshoe SS'!$A$17:$E$992,5,FALSE))</f>
        <v>0</v>
      </c>
      <c r="AG27" s="129" t="str">
        <f>IF(ISNA(VLOOKUP($C27,'CC Horseshoe BA'!$A$17:$E$988,5,FALSE))=TRUE,"0",VLOOKUP($C27,'CC Horseshoe BA'!$A$17:$E$988,5,FALSE))</f>
        <v>0</v>
      </c>
      <c r="AH27" s="129" t="str">
        <f>IF(ISNA(VLOOKUP($C27,'NorAm Stoneham SS'!$A$17:$E$992,5,FALSE))=TRUE,"0",VLOOKUP($C27,'NorAm Stoneham SS'!$A$17:$E$992,5,FALSE))</f>
        <v>0</v>
      </c>
      <c r="AI27" s="129" t="str">
        <f>IF(ISNA(VLOOKUP($C27,'NorAm Stoneham BA'!$A$17:$E$991,5,FALSE))=TRUE,"0",VLOOKUP($C27,'NorAm Stoneham BA'!$A$17:$E$991,5,FALSE))</f>
        <v>0</v>
      </c>
      <c r="AJ27" s="129" t="str">
        <f>IF(ISNA(VLOOKUP($C27,'WC SUI SS'!$A$17:$E$991,5,FALSE))=TRUE,"0",VLOOKUP($C27,'WC SUI SS'!$A$17:$E$991,5,FALSE))</f>
        <v>0</v>
      </c>
      <c r="AK27" s="129" t="str">
        <f>IF(ISNA(VLOOKUP($C27,'JrNats HP'!$A$17:$E$991,5,FALSE))=TRUE,"0",VLOOKUP($C27,'JrNats HP'!$A$17:$E$991,5,FALSE))</f>
        <v>0</v>
      </c>
      <c r="AL27" s="129" t="str">
        <f>IF(ISNA(VLOOKUP($C27,'JrNats SS'!$A$17:$E$991,5,FALSE))=TRUE,"0",VLOOKUP($C27,'JrNats SS'!$A$17:$E$991,5,FALSE))</f>
        <v>0</v>
      </c>
      <c r="AM27" s="129" t="str">
        <f>IF(ISNA(VLOOKUP($C27,'JrNats BA'!$A$17:$E$991,5,FALSE))=TRUE,"0",VLOOKUP($C27,'JrNats BA'!$A$17:$E$991,5,FALSE))</f>
        <v>0</v>
      </c>
      <c r="AN27" s="196"/>
      <c r="AO27" s="129"/>
    </row>
    <row r="28" spans="1:42" ht="17" customHeight="1" x14ac:dyDescent="0.15">
      <c r="A28" s="98" t="s">
        <v>91</v>
      </c>
      <c r="B28" s="98" t="s">
        <v>113</v>
      </c>
      <c r="C28" s="99" t="s">
        <v>67</v>
      </c>
      <c r="D28" s="71"/>
      <c r="E28" s="71">
        <f t="shared" si="0"/>
        <v>23</v>
      </c>
      <c r="F28" s="139">
        <f t="shared" si="1"/>
        <v>23</v>
      </c>
      <c r="G28" s="129">
        <f t="shared" si="2"/>
        <v>292.14662730000003</v>
      </c>
      <c r="H28" s="129">
        <f t="shared" si="3"/>
        <v>283.38222848100003</v>
      </c>
      <c r="I28" s="129">
        <f t="shared" si="4"/>
        <v>265.58784299999996</v>
      </c>
      <c r="J28" s="129">
        <f t="shared" si="5"/>
        <v>841.11669878099997</v>
      </c>
      <c r="K28" s="130"/>
      <c r="L28" s="129" t="str">
        <f>IF(ISNA(VLOOKUP($C28,'CC Calgary BA'!$A$17:$E$973,5,FALSE))=TRUE,"0",VLOOKUP($C28,'CC Calgary BA'!$A$17:$E$973,5,FALSE))</f>
        <v>0</v>
      </c>
      <c r="M28" s="129" t="str">
        <f>IF(ISNA(VLOOKUP($C28,'CC Calgary HP'!$A$17:$E$1000,5,FALSE))=TRUE,"0",VLOOKUP($C28,'CC Calgary HP'!$A$17:$E$1000,5,FALSE))</f>
        <v>0</v>
      </c>
      <c r="N28" s="129" t="str">
        <f>IF(ISNA(VLOOKUP($C28,'CC Calgary SS'!$A$17:$E$974,5,FALSE))=TRUE,"0",VLOOKUP($C28,'CC Calgary SS'!$A$17:$E$974,5,FALSE))</f>
        <v>0</v>
      </c>
      <c r="O28" s="129">
        <f>IF(ISNA(VLOOKUP($C28,'TT MSLM -1'!$A$17:$E$1000,5,FALSE))=TRUE,"0",VLOOKUP($C28,'TT MSLM -1'!$A$17:$E$1000,5,FALSE))</f>
        <v>265.58784299999996</v>
      </c>
      <c r="P28" s="129">
        <f>IF(ISNA(VLOOKUP($C28,'TT MSLM -2'!$A$17:$E$1000,5,FALSE))=TRUE,"0",VLOOKUP($C28,'TT MSLM -2'!$A$17:$E$1000,5,FALSE))</f>
        <v>257.62020770999999</v>
      </c>
      <c r="Q28" s="129" t="str">
        <f>IF(ISNA(VLOOKUP($C28,'NorAm Mammoth SS -1'!$A$17:$E$1000,5,FALSE))=TRUE,"0",VLOOKUP($C28,'NorAm Mammoth SS -1'!$A$17:$E$1000,5,FALSE))</f>
        <v>0</v>
      </c>
      <c r="R28" s="129" t="str">
        <f>IF(ISNA(VLOOKUP($C28,'NorAm Mammoth SS -2'!$A$17:$E$1000,5,FALSE))=TRUE,"0",VLOOKUP($C28,'NorAm Mammoth SS -2'!$A$17:$E$1000,5,FALSE))</f>
        <v>0</v>
      </c>
      <c r="S28" s="129" t="str">
        <f>IF(ISNA(VLOOKUP($C28,'Groms GP'!$A$17:$E$1000,5,FALSE))=TRUE,"0",VLOOKUP($C28,'Groms GP'!$A$17:$E$1000,5,FALSE))</f>
        <v>0</v>
      </c>
      <c r="T28" s="129" t="str">
        <f>IF(ISNA(VLOOKUP($C28,'CC SunPeaks SS'!$A$17:$E$1000,5,FALSE))=TRUE,"0",VLOOKUP($C28,'CC SunPeaks SS'!$A$17:$E$1000,5,FALSE))</f>
        <v>0</v>
      </c>
      <c r="U28" s="129" t="str">
        <f>IF(ISNA(VLOOKUP($C28,'CC SunPeaks BA'!$A$17:$E$1000,5,FALSE))=TRUE,"0",VLOOKUP($C28,'CC SunPeaks BA'!$A$17:$E$1000,5,FALSE))</f>
        <v>0</v>
      </c>
      <c r="V28" s="129" t="str">
        <f>IF(ISNA(VLOOKUP($C28,'NorAm Calgary SS'!$A$17:$E$1000,5,FALSE))=TRUE,"0",VLOOKUP($C28,'NorAm Calgary SS'!$A$17:$E$1000,5,FALSE))</f>
        <v>0</v>
      </c>
      <c r="W28" s="129" t="str">
        <f>IF(ISNA(VLOOKUP($C28,'NorAm Calgary BA'!$A$17:$E$1000,5,FALSE))=TRUE,"0",VLOOKUP($C28,'NorAm Calgary BA'!$A$17:$E$1000,5,FALSE))</f>
        <v>0</v>
      </c>
      <c r="X28" s="129" t="str">
        <f>IF(ISNA(VLOOKUP($C28,'FzFest CF'!$A$17:$E$1000,5,FALSE))=TRUE,"0",VLOOKUP($C28,'FzFest CF'!$A$17:$E$1000,5,FALSE))</f>
        <v>0</v>
      </c>
      <c r="Y28" s="129" t="str">
        <f>IF(ISNA(VLOOKUP($C28,'Groms BV'!$A$17:$E$1000,5,FALSE))=TRUE,"0",VLOOKUP($C28,'Groms BV'!$A$17:$E$1000,5,FALSE))</f>
        <v>0</v>
      </c>
      <c r="Z28" s="129" t="str">
        <f>IF(ISNA(VLOOKUP($C28,'NorAm Aspen BA'!$A$17:$E$1000,5,FALSE))=TRUE,"0",VLOOKUP($C28,'NorAm Aspen BA'!$A$17:$E$1000,5,FALSE))</f>
        <v>0</v>
      </c>
      <c r="AA28" s="129" t="str">
        <f>IF(ISNA(VLOOKUP($C28,'NorAm Aspen SS'!$A$17:$E$992,5,FALSE))=TRUE,"0",VLOOKUP($C28,'NorAm Aspen SS'!$A$17:$E$992,5,FALSE))</f>
        <v>0</v>
      </c>
      <c r="AB28" s="129" t="str">
        <f>IF(ISNA(VLOOKUP($C28,'JJ Evergreen'!$A$17:$E$1000,5,FALSE))=TRUE,"0",VLOOKUP($C28,'JJ Evergreen'!$A$17:$E$1000,5,FALSE))</f>
        <v>0</v>
      </c>
      <c r="AC28" s="129">
        <f>IF(ISNA(VLOOKUP($C28,'TT Horseshoe -1'!$A$17:$E$992,5,FALSE))=TRUE,"0",VLOOKUP($C28,'TT Horseshoe -1'!$A$17:$E$992,5,FALSE))</f>
        <v>228.06931759636956</v>
      </c>
      <c r="AD28" s="129">
        <f>IF(ISNA(VLOOKUP($C28,'TT PROV SS'!$A$17:$E$967,5,FALSE))=TRUE,"0",VLOOKUP($C28,'TT PROV SS'!$A$17:$E$967,5,FALSE))</f>
        <v>292.14662730000003</v>
      </c>
      <c r="AE28" s="129">
        <f>IF(ISNA(VLOOKUP($C28,'TT PROV BA'!$A$17:$E$992,5,FALSE))=TRUE,"0",VLOOKUP($C28,'TT PROV BA'!$A$17:$E$992,5,FALSE))</f>
        <v>283.38222848100003</v>
      </c>
      <c r="AF28" s="129" t="str">
        <f>IF(ISNA(VLOOKUP($C28,'CC Horseshoe SS'!$A$17:$E$992,5,FALSE))=TRUE,"0",VLOOKUP($C28,'CC Horseshoe SS'!$A$17:$E$992,5,FALSE))</f>
        <v>0</v>
      </c>
      <c r="AG28" s="129" t="str">
        <f>IF(ISNA(VLOOKUP($C28,'CC Horseshoe BA'!$A$17:$E$988,5,FALSE))=TRUE,"0",VLOOKUP($C28,'CC Horseshoe BA'!$A$17:$E$988,5,FALSE))</f>
        <v>0</v>
      </c>
      <c r="AH28" s="129" t="str">
        <f>IF(ISNA(VLOOKUP($C28,'NorAm Stoneham SS'!$A$17:$E$992,5,FALSE))=TRUE,"0",VLOOKUP($C28,'NorAm Stoneham SS'!$A$17:$E$992,5,FALSE))</f>
        <v>0</v>
      </c>
      <c r="AI28" s="129" t="str">
        <f>IF(ISNA(VLOOKUP($C28,'NorAm Stoneham BA'!$A$17:$E$991,5,FALSE))=TRUE,"0",VLOOKUP($C28,'NorAm Stoneham BA'!$A$17:$E$991,5,FALSE))</f>
        <v>0</v>
      </c>
      <c r="AJ28" s="129" t="str">
        <f>IF(ISNA(VLOOKUP($C28,'WC SUI SS'!$A$17:$E$991,5,FALSE))=TRUE,"0",VLOOKUP($C28,'WC SUI SS'!$A$17:$E$991,5,FALSE))</f>
        <v>0</v>
      </c>
      <c r="AK28" s="129" t="str">
        <f>IF(ISNA(VLOOKUP($C28,'JrNats HP'!$A$17:$E$991,5,FALSE))=TRUE,"0",VLOOKUP($C28,'JrNats HP'!$A$17:$E$991,5,FALSE))</f>
        <v>0</v>
      </c>
      <c r="AL28" s="129" t="str">
        <f>IF(ISNA(VLOOKUP($C28,'JrNats SS'!$A$17:$E$991,5,FALSE))=TRUE,"0",VLOOKUP($C28,'JrNats SS'!$A$17:$E$991,5,FALSE))</f>
        <v>0</v>
      </c>
      <c r="AM28" s="129" t="str">
        <f>IF(ISNA(VLOOKUP($C28,'JrNats BA'!$A$17:$E$991,5,FALSE))=TRUE,"0",VLOOKUP($C28,'JrNats BA'!$A$17:$E$991,5,FALSE))</f>
        <v>0</v>
      </c>
      <c r="AN28" s="196"/>
      <c r="AO28" s="129"/>
    </row>
    <row r="29" spans="1:42" ht="17" customHeight="1" x14ac:dyDescent="0.15">
      <c r="A29" s="98" t="s">
        <v>91</v>
      </c>
      <c r="B29" s="98" t="s">
        <v>113</v>
      </c>
      <c r="C29" s="99" t="s">
        <v>72</v>
      </c>
      <c r="D29" s="71"/>
      <c r="E29" s="71">
        <f t="shared" si="0"/>
        <v>24</v>
      </c>
      <c r="F29" s="139">
        <f t="shared" si="1"/>
        <v>24</v>
      </c>
      <c r="G29" s="129">
        <f t="shared" si="2"/>
        <v>300</v>
      </c>
      <c r="H29" s="129">
        <f t="shared" si="3"/>
        <v>274.88076162657001</v>
      </c>
      <c r="I29" s="129">
        <f t="shared" si="4"/>
        <v>250.8762493560065</v>
      </c>
      <c r="J29" s="129">
        <f t="shared" si="5"/>
        <v>825.7570109825765</v>
      </c>
      <c r="K29" s="130"/>
      <c r="L29" s="129" t="str">
        <f>IF(ISNA(VLOOKUP($C29,'CC Calgary BA'!$A$17:$E$973,5,FALSE))=TRUE,"0",VLOOKUP($C29,'CC Calgary BA'!$A$17:$E$973,5,FALSE))</f>
        <v>0</v>
      </c>
      <c r="M29" s="129" t="str">
        <f>IF(ISNA(VLOOKUP($C29,'CC Calgary HP'!$A$17:$E$1000,5,FALSE))=TRUE,"0",VLOOKUP($C29,'CC Calgary HP'!$A$17:$E$1000,5,FALSE))</f>
        <v>0</v>
      </c>
      <c r="N29" s="129" t="str">
        <f>IF(ISNA(VLOOKUP($C29,'CC Calgary SS'!$A$17:$E$974,5,FALSE))=TRUE,"0",VLOOKUP($C29,'CC Calgary SS'!$A$17:$E$974,5,FALSE))</f>
        <v>0</v>
      </c>
      <c r="O29" s="129">
        <f>IF(ISNA(VLOOKUP($C29,'TT MSLM -1'!$A$17:$E$1000,5,FALSE))=TRUE,"0",VLOOKUP($C29,'TT MSLM -1'!$A$17:$E$1000,5,FALSE))</f>
        <v>228.06931759636956</v>
      </c>
      <c r="P29" s="129">
        <f>IF(ISNA(VLOOKUP($C29,'TT MSLM -2'!$A$17:$E$1000,5,FALSE))=TRUE,"0",VLOOKUP($C29,'TT MSLM -2'!$A$17:$E$1000,5,FALSE))</f>
        <v>249.89160147869998</v>
      </c>
      <c r="Q29" s="129" t="str">
        <f>IF(ISNA(VLOOKUP($C29,'NorAm Mammoth SS -1'!$A$17:$E$1000,5,FALSE))=TRUE,"0",VLOOKUP($C29,'NorAm Mammoth SS -1'!$A$17:$E$1000,5,FALSE))</f>
        <v>0</v>
      </c>
      <c r="R29" s="129" t="str">
        <f>IF(ISNA(VLOOKUP($C29,'NorAm Mammoth SS -2'!$A$17:$E$1000,5,FALSE))=TRUE,"0",VLOOKUP($C29,'NorAm Mammoth SS -2'!$A$17:$E$1000,5,FALSE))</f>
        <v>0</v>
      </c>
      <c r="S29" s="129" t="str">
        <f>IF(ISNA(VLOOKUP($C29,'Groms GP'!$A$17:$E$1000,5,FALSE))=TRUE,"0",VLOOKUP($C29,'Groms GP'!$A$17:$E$1000,5,FALSE))</f>
        <v>0</v>
      </c>
      <c r="T29" s="129" t="str">
        <f>IF(ISNA(VLOOKUP($C29,'CC SunPeaks SS'!$A$17:$E$1000,5,FALSE))=TRUE,"0",VLOOKUP($C29,'CC SunPeaks SS'!$A$17:$E$1000,5,FALSE))</f>
        <v>0</v>
      </c>
      <c r="U29" s="129" t="str">
        <f>IF(ISNA(VLOOKUP($C29,'CC SunPeaks BA'!$A$17:$E$1000,5,FALSE))=TRUE,"0",VLOOKUP($C29,'CC SunPeaks BA'!$A$17:$E$1000,5,FALSE))</f>
        <v>0</v>
      </c>
      <c r="V29" s="129" t="str">
        <f>IF(ISNA(VLOOKUP($C29,'NorAm Calgary SS'!$A$17:$E$1000,5,FALSE))=TRUE,"0",VLOOKUP($C29,'NorAm Calgary SS'!$A$17:$E$1000,5,FALSE))</f>
        <v>0</v>
      </c>
      <c r="W29" s="129" t="str">
        <f>IF(ISNA(VLOOKUP($C29,'NorAm Calgary BA'!$A$17:$E$1000,5,FALSE))=TRUE,"0",VLOOKUP($C29,'NorAm Calgary BA'!$A$17:$E$1000,5,FALSE))</f>
        <v>0</v>
      </c>
      <c r="X29" s="129" t="str">
        <f>IF(ISNA(VLOOKUP($C29,'FzFest CF'!$A$17:$E$1000,5,FALSE))=TRUE,"0",VLOOKUP($C29,'FzFest CF'!$A$17:$E$1000,5,FALSE))</f>
        <v>0</v>
      </c>
      <c r="Y29" s="129" t="str">
        <f>IF(ISNA(VLOOKUP($C29,'Groms BV'!$A$17:$E$1000,5,FALSE))=TRUE,"0",VLOOKUP($C29,'Groms BV'!$A$17:$E$1000,5,FALSE))</f>
        <v>0</v>
      </c>
      <c r="Z29" s="129" t="str">
        <f>IF(ISNA(VLOOKUP($C29,'NorAm Aspen BA'!$A$17:$E$1000,5,FALSE))=TRUE,"0",VLOOKUP($C29,'NorAm Aspen BA'!$A$17:$E$1000,5,FALSE))</f>
        <v>0</v>
      </c>
      <c r="AA29" s="129" t="str">
        <f>IF(ISNA(VLOOKUP($C29,'NorAm Aspen SS'!$A$17:$E$992,5,FALSE))=TRUE,"0",VLOOKUP($C29,'NorAm Aspen SS'!$A$17:$E$992,5,FALSE))</f>
        <v>0</v>
      </c>
      <c r="AB29" s="129" t="str">
        <f>IF(ISNA(VLOOKUP($C29,'JJ Evergreen'!$A$17:$E$1000,5,FALSE))=TRUE,"0",VLOOKUP($C29,'JJ Evergreen'!$A$17:$E$1000,5,FALSE))</f>
        <v>0</v>
      </c>
      <c r="AC29" s="129">
        <f>IF(ISNA(VLOOKUP($C29,'TT Horseshoe -1'!$A$17:$E$992,5,FALSE))=TRUE,"0",VLOOKUP($C29,'TT Horseshoe -1'!$A$17:$E$992,5,FALSE))</f>
        <v>300</v>
      </c>
      <c r="AD29" s="129">
        <f>IF(ISNA(VLOOKUP($C29,'TT PROV SS'!$A$17:$E$967,5,FALSE))=TRUE,"0",VLOOKUP($C29,'TT PROV SS'!$A$17:$E$967,5,FALSE))</f>
        <v>274.88076162657001</v>
      </c>
      <c r="AE29" s="129">
        <f>IF(ISNA(VLOOKUP($C29,'TT PROV BA'!$A$17:$E$992,5,FALSE))=TRUE,"0",VLOOKUP($C29,'TT PROV BA'!$A$17:$E$992,5,FALSE))</f>
        <v>250.8762493560065</v>
      </c>
      <c r="AF29" s="129" t="str">
        <f>IF(ISNA(VLOOKUP($C29,'CC Horseshoe SS'!$A$17:$E$992,5,FALSE))=TRUE,"0",VLOOKUP($C29,'CC Horseshoe SS'!$A$17:$E$992,5,FALSE))</f>
        <v>0</v>
      </c>
      <c r="AG29" s="129" t="str">
        <f>IF(ISNA(VLOOKUP($C29,'CC Horseshoe BA'!$A$17:$E$988,5,FALSE))=TRUE,"0",VLOOKUP($C29,'CC Horseshoe BA'!$A$17:$E$988,5,FALSE))</f>
        <v>0</v>
      </c>
      <c r="AH29" s="129" t="str">
        <f>IF(ISNA(VLOOKUP($C29,'NorAm Stoneham SS'!$A$17:$E$992,5,FALSE))=TRUE,"0",VLOOKUP($C29,'NorAm Stoneham SS'!$A$17:$E$992,5,FALSE))</f>
        <v>0</v>
      </c>
      <c r="AI29" s="129" t="str">
        <f>IF(ISNA(VLOOKUP($C29,'NorAm Stoneham BA'!$A$17:$E$991,5,FALSE))=TRUE,"0",VLOOKUP($C29,'NorAm Stoneham BA'!$A$17:$E$991,5,FALSE))</f>
        <v>0</v>
      </c>
      <c r="AJ29" s="129" t="str">
        <f>IF(ISNA(VLOOKUP($C29,'WC SUI SS'!$A$17:$E$991,5,FALSE))=TRUE,"0",VLOOKUP($C29,'WC SUI SS'!$A$17:$E$991,5,FALSE))</f>
        <v>0</v>
      </c>
      <c r="AK29" s="129" t="str">
        <f>IF(ISNA(VLOOKUP($C29,'JrNats HP'!$A$17:$E$991,5,FALSE))=TRUE,"0",VLOOKUP($C29,'JrNats HP'!$A$17:$E$991,5,FALSE))</f>
        <v>0</v>
      </c>
      <c r="AL29" s="129" t="str">
        <f>IF(ISNA(VLOOKUP($C29,'JrNats SS'!$A$17:$E$991,5,FALSE))=TRUE,"0",VLOOKUP($C29,'JrNats SS'!$A$17:$E$991,5,FALSE))</f>
        <v>0</v>
      </c>
      <c r="AM29" s="129" t="str">
        <f>IF(ISNA(VLOOKUP($C29,'JrNats BA'!$A$17:$E$991,5,FALSE))=TRUE,"0",VLOOKUP($C29,'JrNats BA'!$A$17:$E$991,5,FALSE))</f>
        <v>0</v>
      </c>
      <c r="AN29" s="196"/>
      <c r="AO29" s="129"/>
    </row>
    <row r="30" spans="1:42" ht="17" customHeight="1" x14ac:dyDescent="0.15">
      <c r="A30" s="98" t="s">
        <v>93</v>
      </c>
      <c r="B30" s="98" t="s">
        <v>111</v>
      </c>
      <c r="C30" s="99" t="s">
        <v>78</v>
      </c>
      <c r="D30" s="71"/>
      <c r="E30" s="71">
        <f t="shared" si="0"/>
        <v>25</v>
      </c>
      <c r="F30" s="139">
        <f t="shared" si="1"/>
        <v>25</v>
      </c>
      <c r="G30" s="129">
        <f t="shared" si="2"/>
        <v>283.38222848100003</v>
      </c>
      <c r="H30" s="129">
        <f t="shared" si="3"/>
        <v>274.88076162657001</v>
      </c>
      <c r="I30" s="129">
        <f t="shared" si="4"/>
        <v>249.89160147869998</v>
      </c>
      <c r="J30" s="129">
        <f t="shared" si="5"/>
        <v>808.15459158626993</v>
      </c>
      <c r="K30" s="130"/>
      <c r="L30" s="129" t="str">
        <f>IF(ISNA(VLOOKUP($C30,'CC Calgary BA'!$A$17:$E$973,5,FALSE))=TRUE,"0",VLOOKUP($C30,'CC Calgary BA'!$A$17:$E$973,5,FALSE))</f>
        <v>0</v>
      </c>
      <c r="M30" s="129" t="str">
        <f>IF(ISNA(VLOOKUP($C30,'CC Calgary HP'!$A$17:$E$1000,5,FALSE))=TRUE,"0",VLOOKUP($C30,'CC Calgary HP'!$A$17:$E$1000,5,FALSE))</f>
        <v>0</v>
      </c>
      <c r="N30" s="129" t="str">
        <f>IF(ISNA(VLOOKUP($C30,'CC Calgary SS'!$A$17:$E$974,5,FALSE))=TRUE,"0",VLOOKUP($C30,'CC Calgary SS'!$A$17:$E$974,5,FALSE))</f>
        <v>0</v>
      </c>
      <c r="O30" s="129">
        <f>IF(ISNA(VLOOKUP($C30,'TT MSLM -1'!$A$17:$E$1000,5,FALSE))=TRUE,"0",VLOOKUP($C30,'TT MSLM -1'!$A$17:$E$1000,5,FALSE))</f>
        <v>189.97535674103679</v>
      </c>
      <c r="P30" s="129">
        <f>IF(ISNA(VLOOKUP($C30,'TT MSLM -2'!$A$17:$E$1000,5,FALSE))=TRUE,"0",VLOOKUP($C30,'TT MSLM -2'!$A$17:$E$1000,5,FALSE))</f>
        <v>144.42516657351715</v>
      </c>
      <c r="Q30" s="129" t="str">
        <f>IF(ISNA(VLOOKUP($C30,'NorAm Mammoth SS -1'!$A$17:$E$1000,5,FALSE))=TRUE,"0",VLOOKUP($C30,'NorAm Mammoth SS -1'!$A$17:$E$1000,5,FALSE))</f>
        <v>0</v>
      </c>
      <c r="R30" s="129" t="str">
        <f>IF(ISNA(VLOOKUP($C30,'NorAm Mammoth SS -2'!$A$17:$E$1000,5,FALSE))=TRUE,"0",VLOOKUP($C30,'NorAm Mammoth SS -2'!$A$17:$E$1000,5,FALSE))</f>
        <v>0</v>
      </c>
      <c r="S30" s="129" t="str">
        <f>IF(ISNA(VLOOKUP($C30,'Groms GP'!$A$17:$E$1000,5,FALSE))=TRUE,"0",VLOOKUP($C30,'Groms GP'!$A$17:$E$1000,5,FALSE))</f>
        <v>0</v>
      </c>
      <c r="T30" s="129" t="str">
        <f>IF(ISNA(VLOOKUP($C30,'CC SunPeaks SS'!$A$17:$E$1000,5,FALSE))=TRUE,"0",VLOOKUP($C30,'CC SunPeaks SS'!$A$17:$E$1000,5,FALSE))</f>
        <v>0</v>
      </c>
      <c r="U30" s="129" t="str">
        <f>IF(ISNA(VLOOKUP($C30,'CC SunPeaks BA'!$A$17:$E$1000,5,FALSE))=TRUE,"0",VLOOKUP($C30,'CC SunPeaks BA'!$A$17:$E$1000,5,FALSE))</f>
        <v>0</v>
      </c>
      <c r="V30" s="129" t="str">
        <f>IF(ISNA(VLOOKUP($C30,'NorAm Calgary SS'!$A$17:$E$1000,5,FALSE))=TRUE,"0",VLOOKUP($C30,'NorAm Calgary SS'!$A$17:$E$1000,5,FALSE))</f>
        <v>0</v>
      </c>
      <c r="W30" s="129" t="str">
        <f>IF(ISNA(VLOOKUP($C30,'NorAm Calgary BA'!$A$17:$E$1000,5,FALSE))=TRUE,"0",VLOOKUP($C30,'NorAm Calgary BA'!$A$17:$E$1000,5,FALSE))</f>
        <v>0</v>
      </c>
      <c r="X30" s="129" t="str">
        <f>IF(ISNA(VLOOKUP($C30,'FzFest CF'!$A$17:$E$1000,5,FALSE))=TRUE,"0",VLOOKUP($C30,'FzFest CF'!$A$17:$E$1000,5,FALSE))</f>
        <v>0</v>
      </c>
      <c r="Y30" s="129" t="str">
        <f>IF(ISNA(VLOOKUP($C30,'Groms BV'!$A$17:$E$1000,5,FALSE))=TRUE,"0",VLOOKUP($C30,'Groms BV'!$A$17:$E$1000,5,FALSE))</f>
        <v>0</v>
      </c>
      <c r="Z30" s="129" t="str">
        <f>IF(ISNA(VLOOKUP($C30,'NorAm Aspen BA'!$A$17:$E$1000,5,FALSE))=TRUE,"0",VLOOKUP($C30,'NorAm Aspen BA'!$A$17:$E$1000,5,FALSE))</f>
        <v>0</v>
      </c>
      <c r="AA30" s="129" t="str">
        <f>IF(ISNA(VLOOKUP($C30,'NorAm Aspen SS'!$A$17:$E$992,5,FALSE))=TRUE,"0",VLOOKUP($C30,'NorAm Aspen SS'!$A$17:$E$992,5,FALSE))</f>
        <v>0</v>
      </c>
      <c r="AB30" s="129" t="str">
        <f>IF(ISNA(VLOOKUP($C30,'JJ Evergreen'!$A$17:$E$1000,5,FALSE))=TRUE,"0",VLOOKUP($C30,'JJ Evergreen'!$A$17:$E$1000,5,FALSE))</f>
        <v>0</v>
      </c>
      <c r="AC30" s="129">
        <f>IF(ISNA(VLOOKUP($C30,'TT Horseshoe -1'!$A$17:$E$992,5,FALSE))=TRUE,"0",VLOOKUP($C30,'TT Horseshoe -1'!$A$17:$E$992,5,FALSE))</f>
        <v>249.89160147869998</v>
      </c>
      <c r="AD30" s="129">
        <f>IF(ISNA(VLOOKUP($C30,'TT PROV SS'!$A$17:$E$967,5,FALSE))=TRUE,"0",VLOOKUP($C30,'TT PROV SS'!$A$17:$E$967,5,FALSE))</f>
        <v>283.38222848100003</v>
      </c>
      <c r="AE30" s="129">
        <f>IF(ISNA(VLOOKUP($C30,'TT PROV BA'!$A$17:$E$992,5,FALSE))=TRUE,"0",VLOOKUP($C30,'TT PROV BA'!$A$17:$E$992,5,FALSE))</f>
        <v>274.88076162657001</v>
      </c>
      <c r="AF30" s="129" t="str">
        <f>IF(ISNA(VLOOKUP($C30,'CC Horseshoe SS'!$A$17:$E$992,5,FALSE))=TRUE,"0",VLOOKUP($C30,'CC Horseshoe SS'!$A$17:$E$992,5,FALSE))</f>
        <v>0</v>
      </c>
      <c r="AG30" s="129" t="str">
        <f>IF(ISNA(VLOOKUP($C30,'CC Horseshoe BA'!$A$17:$E$988,5,FALSE))=TRUE,"0",VLOOKUP($C30,'CC Horseshoe BA'!$A$17:$E$988,5,FALSE))</f>
        <v>0</v>
      </c>
      <c r="AH30" s="129" t="str">
        <f>IF(ISNA(VLOOKUP($C30,'NorAm Stoneham SS'!$A$17:$E$992,5,FALSE))=TRUE,"0",VLOOKUP($C30,'NorAm Stoneham SS'!$A$17:$E$992,5,FALSE))</f>
        <v>0</v>
      </c>
      <c r="AI30" s="129" t="str">
        <f>IF(ISNA(VLOOKUP($C30,'NorAm Stoneham BA'!$A$17:$E$991,5,FALSE))=TRUE,"0",VLOOKUP($C30,'NorAm Stoneham BA'!$A$17:$E$991,5,FALSE))</f>
        <v>0</v>
      </c>
      <c r="AJ30" s="129" t="str">
        <f>IF(ISNA(VLOOKUP($C30,'WC SUI SS'!$A$17:$E$991,5,FALSE))=TRUE,"0",VLOOKUP($C30,'WC SUI SS'!$A$17:$E$991,5,FALSE))</f>
        <v>0</v>
      </c>
      <c r="AK30" s="129" t="str">
        <f>IF(ISNA(VLOOKUP($C30,'JrNats HP'!$A$17:$E$991,5,FALSE))=TRUE,"0",VLOOKUP($C30,'JrNats HP'!$A$17:$E$991,5,FALSE))</f>
        <v>0</v>
      </c>
      <c r="AL30" s="129" t="str">
        <f>IF(ISNA(VLOOKUP($C30,'JrNats SS'!$A$17:$E$991,5,FALSE))=TRUE,"0",VLOOKUP($C30,'JrNats SS'!$A$17:$E$991,5,FALSE))</f>
        <v>0</v>
      </c>
      <c r="AM30" s="129" t="str">
        <f>IF(ISNA(VLOOKUP($C30,'JrNats BA'!$A$17:$E$991,5,FALSE))=TRUE,"0",VLOOKUP($C30,'JrNats BA'!$A$17:$E$991,5,FALSE))</f>
        <v>0</v>
      </c>
      <c r="AN30" s="196"/>
      <c r="AO30" s="129"/>
    </row>
    <row r="31" spans="1:42" ht="17" customHeight="1" x14ac:dyDescent="0.15">
      <c r="A31" s="98" t="s">
        <v>94</v>
      </c>
      <c r="B31" s="98" t="s">
        <v>113</v>
      </c>
      <c r="C31" s="99" t="s">
        <v>73</v>
      </c>
      <c r="D31" s="71"/>
      <c r="E31" s="71">
        <f t="shared" si="0"/>
        <v>26</v>
      </c>
      <c r="F31" s="139">
        <f t="shared" si="1"/>
        <v>26</v>
      </c>
      <c r="G31" s="129">
        <f t="shared" si="2"/>
        <v>258.63530861443968</v>
      </c>
      <c r="H31" s="129">
        <f t="shared" si="3"/>
        <v>250.8762493560065</v>
      </c>
      <c r="I31" s="129">
        <f t="shared" si="4"/>
        <v>221.22723806847847</v>
      </c>
      <c r="J31" s="129">
        <f t="shared" si="5"/>
        <v>730.73879603892465</v>
      </c>
      <c r="K31" s="130"/>
      <c r="L31" s="129" t="str">
        <f>IF(ISNA(VLOOKUP($C31,'CC Calgary BA'!$A$17:$E$973,5,FALSE))=TRUE,"0",VLOOKUP($C31,'CC Calgary BA'!$A$17:$E$973,5,FALSE))</f>
        <v>0</v>
      </c>
      <c r="M31" s="129" t="str">
        <f>IF(ISNA(VLOOKUP($C31,'CC Calgary HP'!$A$17:$E$1000,5,FALSE))=TRUE,"0",VLOOKUP($C31,'CC Calgary HP'!$A$17:$E$1000,5,FALSE))</f>
        <v>0</v>
      </c>
      <c r="N31" s="129" t="str">
        <f>IF(ISNA(VLOOKUP($C31,'CC Calgary SS'!$A$17:$E$974,5,FALSE))=TRUE,"0",VLOOKUP($C31,'CC Calgary SS'!$A$17:$E$974,5,FALSE))</f>
        <v>0</v>
      </c>
      <c r="O31" s="129">
        <f>IF(ISNA(VLOOKUP($C31,'TT MSLM -1'!$A$17:$E$1000,5,FALSE))=TRUE,"0",VLOOKUP($C31,'TT MSLM -1'!$A$17:$E$1000,5,FALSE))</f>
        <v>221.22723806847847</v>
      </c>
      <c r="P31" s="129">
        <f>IF(ISNA(VLOOKUP($C31,'TT MSLM -2'!$A$17:$E$1000,5,FALSE))=TRUE,"0",VLOOKUP($C31,'TT MSLM -2'!$A$17:$E$1000,5,FALSE))</f>
        <v>131.81295005215162</v>
      </c>
      <c r="Q31" s="129" t="str">
        <f>IF(ISNA(VLOOKUP($C31,'NorAm Mammoth SS -1'!$A$17:$E$1000,5,FALSE))=TRUE,"0",VLOOKUP($C31,'NorAm Mammoth SS -1'!$A$17:$E$1000,5,FALSE))</f>
        <v>0</v>
      </c>
      <c r="R31" s="129" t="str">
        <f>IF(ISNA(VLOOKUP($C31,'NorAm Mammoth SS -2'!$A$17:$E$1000,5,FALSE))=TRUE,"0",VLOOKUP($C31,'NorAm Mammoth SS -2'!$A$17:$E$1000,5,FALSE))</f>
        <v>0</v>
      </c>
      <c r="S31" s="129" t="str">
        <f>IF(ISNA(VLOOKUP($C31,'Groms GP'!$A$17:$E$1000,5,FALSE))=TRUE,"0",VLOOKUP($C31,'Groms GP'!$A$17:$E$1000,5,FALSE))</f>
        <v>0</v>
      </c>
      <c r="T31" s="129" t="str">
        <f>IF(ISNA(VLOOKUP($C31,'CC SunPeaks SS'!$A$17:$E$1000,5,FALSE))=TRUE,"0",VLOOKUP($C31,'CC SunPeaks SS'!$A$17:$E$1000,5,FALSE))</f>
        <v>0</v>
      </c>
      <c r="U31" s="129" t="str">
        <f>IF(ISNA(VLOOKUP($C31,'CC SunPeaks BA'!$A$17:$E$1000,5,FALSE))=TRUE,"0",VLOOKUP($C31,'CC SunPeaks BA'!$A$17:$E$1000,5,FALSE))</f>
        <v>0</v>
      </c>
      <c r="V31" s="129" t="str">
        <f>IF(ISNA(VLOOKUP($C31,'NorAm Calgary SS'!$A$17:$E$1000,5,FALSE))=TRUE,"0",VLOOKUP($C31,'NorAm Calgary SS'!$A$17:$E$1000,5,FALSE))</f>
        <v>0</v>
      </c>
      <c r="W31" s="129" t="str">
        <f>IF(ISNA(VLOOKUP($C31,'NorAm Calgary BA'!$A$17:$E$1000,5,FALSE))=TRUE,"0",VLOOKUP($C31,'NorAm Calgary BA'!$A$17:$E$1000,5,FALSE))</f>
        <v>0</v>
      </c>
      <c r="X31" s="129" t="str">
        <f>IF(ISNA(VLOOKUP($C31,'FzFest CF'!$A$17:$E$1000,5,FALSE))=TRUE,"0",VLOOKUP($C31,'FzFest CF'!$A$17:$E$1000,5,FALSE))</f>
        <v>0</v>
      </c>
      <c r="Y31" s="129" t="str">
        <f>IF(ISNA(VLOOKUP($C31,'Groms BV'!$A$17:$E$1000,5,FALSE))=TRUE,"0",VLOOKUP($C31,'Groms BV'!$A$17:$E$1000,5,FALSE))</f>
        <v>0</v>
      </c>
      <c r="Z31" s="129" t="str">
        <f>IF(ISNA(VLOOKUP($C31,'NorAm Aspen BA'!$A$17:$E$1000,5,FALSE))=TRUE,"0",VLOOKUP($C31,'NorAm Aspen BA'!$A$17:$E$1000,5,FALSE))</f>
        <v>0</v>
      </c>
      <c r="AA31" s="129" t="str">
        <f>IF(ISNA(VLOOKUP($C31,'NorAm Aspen SS'!$A$17:$E$992,5,FALSE))=TRUE,"0",VLOOKUP($C31,'NorAm Aspen SS'!$A$17:$E$992,5,FALSE))</f>
        <v>0</v>
      </c>
      <c r="AB31" s="129" t="str">
        <f>IF(ISNA(VLOOKUP($C31,'JJ Evergreen'!$A$17:$E$1000,5,FALSE))=TRUE,"0",VLOOKUP($C31,'JJ Evergreen'!$A$17:$E$1000,5,FALSE))</f>
        <v>0</v>
      </c>
      <c r="AC31" s="129">
        <f>IF(ISNA(VLOOKUP($C31,'TT Horseshoe -1'!$A$17:$E$992,5,FALSE))=TRUE,"0",VLOOKUP($C31,'TT Horseshoe -1'!$A$17:$E$992,5,FALSE))</f>
        <v>173.3853787629123</v>
      </c>
      <c r="AD31" s="129">
        <f>IF(ISNA(VLOOKUP($C31,'TT PROV SS'!$A$17:$E$967,5,FALSE))=TRUE,"0",VLOOKUP($C31,'TT PROV SS'!$A$17:$E$967,5,FALSE))</f>
        <v>250.8762493560065</v>
      </c>
      <c r="AE31" s="129">
        <f>IF(ISNA(VLOOKUP($C31,'TT PROV BA'!$A$17:$E$992,5,FALSE))=TRUE,"0",VLOOKUP($C31,'TT PROV BA'!$A$17:$E$992,5,FALSE))</f>
        <v>258.63530861443968</v>
      </c>
      <c r="AF31" s="129" t="str">
        <f>IF(ISNA(VLOOKUP($C31,'CC Horseshoe SS'!$A$17:$E$992,5,FALSE))=TRUE,"0",VLOOKUP($C31,'CC Horseshoe SS'!$A$17:$E$992,5,FALSE))</f>
        <v>0</v>
      </c>
      <c r="AG31" s="129" t="str">
        <f>IF(ISNA(VLOOKUP($C31,'CC Horseshoe BA'!$A$17:$E$988,5,FALSE))=TRUE,"0",VLOOKUP($C31,'CC Horseshoe BA'!$A$17:$E$988,5,FALSE))</f>
        <v>0</v>
      </c>
      <c r="AH31" s="129" t="str">
        <f>IF(ISNA(VLOOKUP($C31,'NorAm Stoneham SS'!$A$17:$E$992,5,FALSE))=TRUE,"0",VLOOKUP($C31,'NorAm Stoneham SS'!$A$17:$E$992,5,FALSE))</f>
        <v>0</v>
      </c>
      <c r="AI31" s="129" t="str">
        <f>IF(ISNA(VLOOKUP($C31,'NorAm Stoneham BA'!$A$17:$E$991,5,FALSE))=TRUE,"0",VLOOKUP($C31,'NorAm Stoneham BA'!$A$17:$E$991,5,FALSE))</f>
        <v>0</v>
      </c>
      <c r="AJ31" s="129" t="str">
        <f>IF(ISNA(VLOOKUP($C31,'WC SUI SS'!$A$17:$E$991,5,FALSE))=TRUE,"0",VLOOKUP($C31,'WC SUI SS'!$A$17:$E$991,5,FALSE))</f>
        <v>0</v>
      </c>
      <c r="AK31" s="129" t="str">
        <f>IF(ISNA(VLOOKUP($C31,'JrNats HP'!$A$17:$E$991,5,FALSE))=TRUE,"0",VLOOKUP($C31,'JrNats HP'!$A$17:$E$991,5,FALSE))</f>
        <v>0</v>
      </c>
      <c r="AL31" s="129" t="str">
        <f>IF(ISNA(VLOOKUP($C31,'JrNats SS'!$A$17:$E$991,5,FALSE))=TRUE,"0",VLOOKUP($C31,'JrNats SS'!$A$17:$E$991,5,FALSE))</f>
        <v>0</v>
      </c>
      <c r="AM31" s="129" t="str">
        <f>IF(ISNA(VLOOKUP($C31,'JrNats BA'!$A$17:$E$991,5,FALSE))=TRUE,"0",VLOOKUP($C31,'JrNats BA'!$A$17:$E$991,5,FALSE))</f>
        <v>0</v>
      </c>
      <c r="AN31" s="196"/>
      <c r="AO31" s="129"/>
    </row>
    <row r="32" spans="1:42" ht="17" customHeight="1" x14ac:dyDescent="0.15">
      <c r="A32" s="98" t="s">
        <v>92</v>
      </c>
      <c r="B32" s="98" t="s">
        <v>113</v>
      </c>
      <c r="C32" s="99" t="s">
        <v>82</v>
      </c>
      <c r="D32" s="71"/>
      <c r="E32" s="71">
        <f t="shared" si="0"/>
        <v>27</v>
      </c>
      <c r="F32" s="139">
        <f t="shared" si="1"/>
        <v>27</v>
      </c>
      <c r="G32" s="129">
        <f t="shared" si="2"/>
        <v>257.62020770999999</v>
      </c>
      <c r="H32" s="129">
        <f t="shared" si="3"/>
        <v>228.96797912849451</v>
      </c>
      <c r="I32" s="129">
        <f t="shared" si="4"/>
        <v>208.97289241514045</v>
      </c>
      <c r="J32" s="129">
        <f t="shared" si="5"/>
        <v>695.56107925363494</v>
      </c>
      <c r="K32" s="130"/>
      <c r="L32" s="129" t="str">
        <f>IF(ISNA(VLOOKUP($C32,'CC Calgary BA'!$A$17:$E$973,5,FALSE))=TRUE,"0",VLOOKUP($C32,'CC Calgary BA'!$A$17:$E$973,5,FALSE))</f>
        <v>0</v>
      </c>
      <c r="M32" s="129" t="str">
        <f>IF(ISNA(VLOOKUP($C32,'CC Calgary HP'!$A$17:$E$1000,5,FALSE))=TRUE,"0",VLOOKUP($C32,'CC Calgary HP'!$A$17:$E$1000,5,FALSE))</f>
        <v>0</v>
      </c>
      <c r="N32" s="129" t="str">
        <f>IF(ISNA(VLOOKUP($C32,'CC Calgary SS'!$A$17:$E$974,5,FALSE))=TRUE,"0",VLOOKUP($C32,'CC Calgary SS'!$A$17:$E$974,5,FALSE))</f>
        <v>0</v>
      </c>
      <c r="O32" s="129">
        <f>IF(ISNA(VLOOKUP($C32,'TT MSLM -1'!$A$17:$E$1000,5,FALSE))=TRUE,"0",VLOOKUP($C32,'TT MSLM -1'!$A$17:$E$1000,5,FALSE))</f>
        <v>163.13830287802418</v>
      </c>
      <c r="P32" s="129">
        <f>IF(ISNA(VLOOKUP($C32,'TT MSLM -2'!$A$17:$E$1000,5,FALSE))=TRUE,"0",VLOOKUP($C32,'TT MSLM -2'!$A$17:$E$1000,5,FALSE))</f>
        <v>201.90812704967243</v>
      </c>
      <c r="Q32" s="129" t="str">
        <f>IF(ISNA(VLOOKUP($C32,'NorAm Mammoth SS -1'!$A$17:$E$1000,5,FALSE))=TRUE,"0",VLOOKUP($C32,'NorAm Mammoth SS -1'!$A$17:$E$1000,5,FALSE))</f>
        <v>0</v>
      </c>
      <c r="R32" s="129" t="str">
        <f>IF(ISNA(VLOOKUP($C32,'NorAm Mammoth SS -2'!$A$17:$E$1000,5,FALSE))=TRUE,"0",VLOOKUP($C32,'NorAm Mammoth SS -2'!$A$17:$E$1000,5,FALSE))</f>
        <v>0</v>
      </c>
      <c r="S32" s="129" t="str">
        <f>IF(ISNA(VLOOKUP($C32,'Groms GP'!$A$17:$E$1000,5,FALSE))=TRUE,"0",VLOOKUP($C32,'Groms GP'!$A$17:$E$1000,5,FALSE))</f>
        <v>0</v>
      </c>
      <c r="T32" s="129" t="str">
        <f>IF(ISNA(VLOOKUP($C32,'CC SunPeaks SS'!$A$17:$E$1000,5,FALSE))=TRUE,"0",VLOOKUP($C32,'CC SunPeaks SS'!$A$17:$E$1000,5,FALSE))</f>
        <v>0</v>
      </c>
      <c r="U32" s="129" t="str">
        <f>IF(ISNA(VLOOKUP($C32,'CC SunPeaks BA'!$A$17:$E$1000,5,FALSE))=TRUE,"0",VLOOKUP($C32,'CC SunPeaks BA'!$A$17:$E$1000,5,FALSE))</f>
        <v>0</v>
      </c>
      <c r="V32" s="129" t="str">
        <f>IF(ISNA(VLOOKUP($C32,'NorAm Calgary SS'!$A$17:$E$1000,5,FALSE))=TRUE,"0",VLOOKUP($C32,'NorAm Calgary SS'!$A$17:$E$1000,5,FALSE))</f>
        <v>0</v>
      </c>
      <c r="W32" s="129" t="str">
        <f>IF(ISNA(VLOOKUP($C32,'NorAm Calgary BA'!$A$17:$E$1000,5,FALSE))=TRUE,"0",VLOOKUP($C32,'NorAm Calgary BA'!$A$17:$E$1000,5,FALSE))</f>
        <v>0</v>
      </c>
      <c r="X32" s="129" t="str">
        <f>IF(ISNA(VLOOKUP($C32,'FzFest CF'!$A$17:$E$1000,5,FALSE))=TRUE,"0",VLOOKUP($C32,'FzFest CF'!$A$17:$E$1000,5,FALSE))</f>
        <v>0</v>
      </c>
      <c r="Y32" s="129" t="str">
        <f>IF(ISNA(VLOOKUP($C32,'Groms BV'!$A$17:$E$1000,5,FALSE))=TRUE,"0",VLOOKUP($C32,'Groms BV'!$A$17:$E$1000,5,FALSE))</f>
        <v>0</v>
      </c>
      <c r="Z32" s="129" t="str">
        <f>IF(ISNA(VLOOKUP($C32,'NorAm Aspen BA'!$A$17:$E$1000,5,FALSE))=TRUE,"0",VLOOKUP($C32,'NorAm Aspen BA'!$A$17:$E$1000,5,FALSE))</f>
        <v>0</v>
      </c>
      <c r="AA32" s="129" t="str">
        <f>IF(ISNA(VLOOKUP($C32,'NorAm Aspen SS'!$A$17:$E$992,5,FALSE))=TRUE,"0",VLOOKUP($C32,'NorAm Aspen SS'!$A$17:$E$992,5,FALSE))</f>
        <v>0</v>
      </c>
      <c r="AB32" s="129" t="str">
        <f>IF(ISNA(VLOOKUP($C32,'JJ Evergreen'!$A$17:$E$1000,5,FALSE))=TRUE,"0",VLOOKUP($C32,'JJ Evergreen'!$A$17:$E$1000,5,FALSE))</f>
        <v>0</v>
      </c>
      <c r="AC32" s="129">
        <f>IF(ISNA(VLOOKUP($C32,'TT Horseshoe -1'!$A$17:$E$992,5,FALSE))=TRUE,"0",VLOOKUP($C32,'TT Horseshoe -1'!$A$17:$E$992,5,FALSE))</f>
        <v>257.62020770999999</v>
      </c>
      <c r="AD32" s="129">
        <f>IF(ISNA(VLOOKUP($C32,'TT PROV SS'!$A$17:$E$967,5,FALSE))=TRUE,"0",VLOOKUP($C32,'TT PROV SS'!$A$17:$E$967,5,FALSE))</f>
        <v>228.96797912849451</v>
      </c>
      <c r="AE32" s="129">
        <f>IF(ISNA(VLOOKUP($C32,'TT PROV BA'!$A$17:$E$992,5,FALSE))=TRUE,"0",VLOOKUP($C32,'TT PROV BA'!$A$17:$E$992,5,FALSE))</f>
        <v>208.97289241514045</v>
      </c>
      <c r="AF32" s="129" t="str">
        <f>IF(ISNA(VLOOKUP($C32,'CC Horseshoe SS'!$A$17:$E$992,5,FALSE))=TRUE,"0",VLOOKUP($C32,'CC Horseshoe SS'!$A$17:$E$992,5,FALSE))</f>
        <v>0</v>
      </c>
      <c r="AG32" s="129" t="str">
        <f>IF(ISNA(VLOOKUP($C32,'CC Horseshoe BA'!$A$17:$E$988,5,FALSE))=TRUE,"0",VLOOKUP($C32,'CC Horseshoe BA'!$A$17:$E$988,5,FALSE))</f>
        <v>0</v>
      </c>
      <c r="AH32" s="129" t="str">
        <f>IF(ISNA(VLOOKUP($C32,'NorAm Stoneham SS'!$A$17:$E$992,5,FALSE))=TRUE,"0",VLOOKUP($C32,'NorAm Stoneham SS'!$A$17:$E$992,5,FALSE))</f>
        <v>0</v>
      </c>
      <c r="AI32" s="129" t="str">
        <f>IF(ISNA(VLOOKUP($C32,'NorAm Stoneham BA'!$A$17:$E$991,5,FALSE))=TRUE,"0",VLOOKUP($C32,'NorAm Stoneham BA'!$A$17:$E$991,5,FALSE))</f>
        <v>0</v>
      </c>
      <c r="AJ32" s="129" t="str">
        <f>IF(ISNA(VLOOKUP($C32,'WC SUI SS'!$A$17:$E$991,5,FALSE))=TRUE,"0",VLOOKUP($C32,'WC SUI SS'!$A$17:$E$991,5,FALSE))</f>
        <v>0</v>
      </c>
      <c r="AK32" s="129" t="str">
        <f>IF(ISNA(VLOOKUP($C32,'JrNats HP'!$A$17:$E$991,5,FALSE))=TRUE,"0",VLOOKUP($C32,'JrNats HP'!$A$17:$E$991,5,FALSE))</f>
        <v>0</v>
      </c>
      <c r="AL32" s="129" t="str">
        <f>IF(ISNA(VLOOKUP($C32,'JrNats SS'!$A$17:$E$991,5,FALSE))=TRUE,"0",VLOOKUP($C32,'JrNats SS'!$A$17:$E$991,5,FALSE))</f>
        <v>0</v>
      </c>
      <c r="AM32" s="129" t="str">
        <f>IF(ISNA(VLOOKUP($C32,'JrNats BA'!$A$17:$E$991,5,FALSE))=TRUE,"0",VLOOKUP($C32,'JrNats BA'!$A$17:$E$991,5,FALSE))</f>
        <v>0</v>
      </c>
      <c r="AN32" s="196"/>
      <c r="AO32" s="129"/>
    </row>
    <row r="33" spans="1:41" ht="17" customHeight="1" x14ac:dyDescent="0.15">
      <c r="A33" s="98" t="s">
        <v>91</v>
      </c>
      <c r="B33" s="98" t="s">
        <v>114</v>
      </c>
      <c r="C33" s="99" t="s">
        <v>77</v>
      </c>
      <c r="D33" s="71"/>
      <c r="E33" s="71">
        <f t="shared" si="0"/>
        <v>28</v>
      </c>
      <c r="F33" s="139">
        <f t="shared" si="1"/>
        <v>28</v>
      </c>
      <c r="G33" s="129">
        <f t="shared" si="2"/>
        <v>243.3499618753263</v>
      </c>
      <c r="H33" s="129">
        <f t="shared" si="3"/>
        <v>236.04946301906651</v>
      </c>
      <c r="I33" s="129">
        <f t="shared" si="4"/>
        <v>195.85088323818226</v>
      </c>
      <c r="J33" s="129">
        <f t="shared" si="5"/>
        <v>675.25030813257513</v>
      </c>
      <c r="K33" s="130"/>
      <c r="L33" s="129" t="str">
        <f>IF(ISNA(VLOOKUP($C33,'CC Calgary BA'!$A$17:$E$973,5,FALSE))=TRUE,"0",VLOOKUP($C33,'CC Calgary BA'!$A$17:$E$973,5,FALSE))</f>
        <v>0</v>
      </c>
      <c r="M33" s="129" t="str">
        <f>IF(ISNA(VLOOKUP($C33,'CC Calgary HP'!$A$17:$E$1000,5,FALSE))=TRUE,"0",VLOOKUP($C33,'CC Calgary HP'!$A$17:$E$1000,5,FALSE))</f>
        <v>0</v>
      </c>
      <c r="N33" s="129" t="str">
        <f>IF(ISNA(VLOOKUP($C33,'CC Calgary SS'!$A$17:$E$974,5,FALSE))=TRUE,"0",VLOOKUP($C33,'CC Calgary SS'!$A$17:$E$974,5,FALSE))</f>
        <v>0</v>
      </c>
      <c r="O33" s="129">
        <f>IF(ISNA(VLOOKUP($C33,'TT MSLM -1'!$A$17:$E$1000,5,FALSE))=TRUE,"0",VLOOKUP($C33,'TT MSLM -1'!$A$17:$E$1000,5,FALSE))</f>
        <v>195.85088323818226</v>
      </c>
      <c r="P33" s="129">
        <f>IF(ISNA(VLOOKUP($C33,'TT MSLM -2'!$A$17:$E$1000,5,FALSE))=TRUE,"0",VLOOKUP($C33,'TT MSLM -2'!$A$17:$E$1000,5,FALSE))</f>
        <v>173.3853787629123</v>
      </c>
      <c r="Q33" s="129" t="str">
        <f>IF(ISNA(VLOOKUP($C33,'NorAm Mammoth SS -1'!$A$17:$E$1000,5,FALSE))=TRUE,"0",VLOOKUP($C33,'NorAm Mammoth SS -1'!$A$17:$E$1000,5,FALSE))</f>
        <v>0</v>
      </c>
      <c r="R33" s="129" t="str">
        <f>IF(ISNA(VLOOKUP($C33,'NorAm Mammoth SS -2'!$A$17:$E$1000,5,FALSE))=TRUE,"0",VLOOKUP($C33,'NorAm Mammoth SS -2'!$A$17:$E$1000,5,FALSE))</f>
        <v>0</v>
      </c>
      <c r="S33" s="129" t="str">
        <f>IF(ISNA(VLOOKUP($C33,'Groms GP'!$A$17:$E$1000,5,FALSE))=TRUE,"0",VLOOKUP($C33,'Groms GP'!$A$17:$E$1000,5,FALSE))</f>
        <v>0</v>
      </c>
      <c r="T33" s="129" t="str">
        <f>IF(ISNA(VLOOKUP($C33,'CC SunPeaks SS'!$A$17:$E$1000,5,FALSE))=TRUE,"0",VLOOKUP($C33,'CC SunPeaks SS'!$A$17:$E$1000,5,FALSE))</f>
        <v>0</v>
      </c>
      <c r="U33" s="129" t="str">
        <f>IF(ISNA(VLOOKUP($C33,'CC SunPeaks BA'!$A$17:$E$1000,5,FALSE))=TRUE,"0",VLOOKUP($C33,'CC SunPeaks BA'!$A$17:$E$1000,5,FALSE))</f>
        <v>0</v>
      </c>
      <c r="V33" s="129" t="str">
        <f>IF(ISNA(VLOOKUP($C33,'NorAm Calgary SS'!$A$17:$E$1000,5,FALSE))=TRUE,"0",VLOOKUP($C33,'NorAm Calgary SS'!$A$17:$E$1000,5,FALSE))</f>
        <v>0</v>
      </c>
      <c r="W33" s="129" t="str">
        <f>IF(ISNA(VLOOKUP($C33,'NorAm Calgary BA'!$A$17:$E$1000,5,FALSE))=TRUE,"0",VLOOKUP($C33,'NorAm Calgary BA'!$A$17:$E$1000,5,FALSE))</f>
        <v>0</v>
      </c>
      <c r="X33" s="129" t="str">
        <f>IF(ISNA(VLOOKUP($C33,'FzFest CF'!$A$17:$E$1000,5,FALSE))=TRUE,"0",VLOOKUP($C33,'FzFest CF'!$A$17:$E$1000,5,FALSE))</f>
        <v>0</v>
      </c>
      <c r="Y33" s="129" t="str">
        <f>IF(ISNA(VLOOKUP($C33,'Groms BV'!$A$17:$E$1000,5,FALSE))=TRUE,"0",VLOOKUP($C33,'Groms BV'!$A$17:$E$1000,5,FALSE))</f>
        <v>0</v>
      </c>
      <c r="Z33" s="129" t="str">
        <f>IF(ISNA(VLOOKUP($C33,'NorAm Aspen BA'!$A$17:$E$1000,5,FALSE))=TRUE,"0",VLOOKUP($C33,'NorAm Aspen BA'!$A$17:$E$1000,5,FALSE))</f>
        <v>0</v>
      </c>
      <c r="AA33" s="129" t="str">
        <f>IF(ISNA(VLOOKUP($C33,'NorAm Aspen SS'!$A$17:$E$992,5,FALSE))=TRUE,"0",VLOOKUP($C33,'NorAm Aspen SS'!$A$17:$E$992,5,FALSE))</f>
        <v>0</v>
      </c>
      <c r="AB33" s="129" t="str">
        <f>IF(ISNA(VLOOKUP($C33,'JJ Evergreen'!$A$17:$E$1000,5,FALSE))=TRUE,"0",VLOOKUP($C33,'JJ Evergreen'!$A$17:$E$1000,5,FALSE))</f>
        <v>0</v>
      </c>
      <c r="AC33" s="129">
        <f>IF(ISNA(VLOOKUP($C33,'TT Horseshoe -1'!$A$17:$E$992,5,FALSE))=TRUE,"0",VLOOKUP($C33,'TT Horseshoe -1'!$A$17:$E$992,5,FALSE))</f>
        <v>189.97535674103679</v>
      </c>
      <c r="AD33" s="129">
        <f>IF(ISNA(VLOOKUP($C33,'TT PROV SS'!$A$17:$E$967,5,FALSE))=TRUE,"0",VLOOKUP($C33,'TT PROV SS'!$A$17:$E$967,5,FALSE))</f>
        <v>236.04946301906651</v>
      </c>
      <c r="AE33" s="129">
        <f>IF(ISNA(VLOOKUP($C33,'TT PROV BA'!$A$17:$E$992,5,FALSE))=TRUE,"0",VLOOKUP($C33,'TT PROV BA'!$A$17:$E$992,5,FALSE))</f>
        <v>243.3499618753263</v>
      </c>
      <c r="AF33" s="129" t="str">
        <f>IF(ISNA(VLOOKUP($C33,'CC Horseshoe SS'!$A$17:$E$992,5,FALSE))=TRUE,"0",VLOOKUP($C33,'CC Horseshoe SS'!$A$17:$E$992,5,FALSE))</f>
        <v>0</v>
      </c>
      <c r="AG33" s="129" t="str">
        <f>IF(ISNA(VLOOKUP($C33,'CC Horseshoe BA'!$A$17:$E$988,5,FALSE))=TRUE,"0",VLOOKUP($C33,'CC Horseshoe BA'!$A$17:$E$988,5,FALSE))</f>
        <v>0</v>
      </c>
      <c r="AH33" s="129" t="str">
        <f>IF(ISNA(VLOOKUP($C33,'NorAm Stoneham SS'!$A$17:$E$992,5,FALSE))=TRUE,"0",VLOOKUP($C33,'NorAm Stoneham SS'!$A$17:$E$992,5,FALSE))</f>
        <v>0</v>
      </c>
      <c r="AI33" s="129" t="str">
        <f>IF(ISNA(VLOOKUP($C33,'NorAm Stoneham BA'!$A$17:$E$991,5,FALSE))=TRUE,"0",VLOOKUP($C33,'NorAm Stoneham BA'!$A$17:$E$991,5,FALSE))</f>
        <v>0</v>
      </c>
      <c r="AJ33" s="129" t="str">
        <f>IF(ISNA(VLOOKUP($C33,'WC SUI SS'!$A$17:$E$991,5,FALSE))=TRUE,"0",VLOOKUP($C33,'WC SUI SS'!$A$17:$E$991,5,FALSE))</f>
        <v>0</v>
      </c>
      <c r="AK33" s="129" t="str">
        <f>IF(ISNA(VLOOKUP($C33,'JrNats HP'!$A$17:$E$991,5,FALSE))=TRUE,"0",VLOOKUP($C33,'JrNats HP'!$A$17:$E$991,5,FALSE))</f>
        <v>0</v>
      </c>
      <c r="AL33" s="129" t="str">
        <f>IF(ISNA(VLOOKUP($C33,'JrNats SS'!$A$17:$E$991,5,FALSE))=TRUE,"0",VLOOKUP($C33,'JrNats SS'!$A$17:$E$991,5,FALSE))</f>
        <v>0</v>
      </c>
      <c r="AM33" s="129" t="str">
        <f>IF(ISNA(VLOOKUP($C33,'JrNats BA'!$A$17:$E$991,5,FALSE))=TRUE,"0",VLOOKUP($C33,'JrNats BA'!$A$17:$E$991,5,FALSE))</f>
        <v>0</v>
      </c>
      <c r="AN33" s="196"/>
      <c r="AO33" s="129"/>
    </row>
    <row r="34" spans="1:41" ht="17" customHeight="1" x14ac:dyDescent="0.15">
      <c r="A34" s="98" t="s">
        <v>94</v>
      </c>
      <c r="B34" s="98" t="s">
        <v>113</v>
      </c>
      <c r="C34" s="99" t="s">
        <v>80</v>
      </c>
      <c r="D34" s="71"/>
      <c r="E34" s="71">
        <f t="shared" si="0"/>
        <v>29</v>
      </c>
      <c r="F34" s="139">
        <f t="shared" si="1"/>
        <v>29</v>
      </c>
      <c r="G34" s="129">
        <f t="shared" si="2"/>
        <v>228.96797912849451</v>
      </c>
      <c r="H34" s="129">
        <f t="shared" si="3"/>
        <v>222.09893975463967</v>
      </c>
      <c r="I34" s="129">
        <f t="shared" si="4"/>
        <v>195.85088323818226</v>
      </c>
      <c r="J34" s="129">
        <f t="shared" si="5"/>
        <v>646.91780212131641</v>
      </c>
      <c r="K34" s="130"/>
      <c r="L34" s="129" t="str">
        <f>IF(ISNA(VLOOKUP($C34,'CC Calgary BA'!$A$17:$E$973,5,FALSE))=TRUE,"0",VLOOKUP($C34,'CC Calgary BA'!$A$17:$E$973,5,FALSE))</f>
        <v>0</v>
      </c>
      <c r="M34" s="129" t="str">
        <f>IF(ISNA(VLOOKUP($C34,'CC Calgary HP'!$A$17:$E$1000,5,FALSE))=TRUE,"0",VLOOKUP($C34,'CC Calgary HP'!$A$17:$E$1000,5,FALSE))</f>
        <v>0</v>
      </c>
      <c r="N34" s="129" t="str">
        <f>IF(ISNA(VLOOKUP($C34,'CC Calgary SS'!$A$17:$E$974,5,FALSE))=TRUE,"0",VLOOKUP($C34,'CC Calgary SS'!$A$17:$E$974,5,FALSE))</f>
        <v>0</v>
      </c>
      <c r="O34" s="129">
        <f>IF(ISNA(VLOOKUP($C34,'TT MSLM -1'!$A$17:$E$1000,5,FALSE))=TRUE,"0",VLOOKUP($C34,'TT MSLM -1'!$A$17:$E$1000,5,FALSE))</f>
        <v>173.3853787629123</v>
      </c>
      <c r="P34" s="129">
        <f>IF(ISNA(VLOOKUP($C34,'TT MSLM -2'!$A$17:$E$1000,5,FALSE))=TRUE,"0",VLOOKUP($C34,'TT MSLM -2'!$A$17:$E$1000,5,FALSE))</f>
        <v>163.13830287802418</v>
      </c>
      <c r="Q34" s="129" t="str">
        <f>IF(ISNA(VLOOKUP($C34,'NorAm Mammoth SS -1'!$A$17:$E$1000,5,FALSE))=TRUE,"0",VLOOKUP($C34,'NorAm Mammoth SS -1'!$A$17:$E$1000,5,FALSE))</f>
        <v>0</v>
      </c>
      <c r="R34" s="129" t="str">
        <f>IF(ISNA(VLOOKUP($C34,'NorAm Mammoth SS -2'!$A$17:$E$1000,5,FALSE))=TRUE,"0",VLOOKUP($C34,'NorAm Mammoth SS -2'!$A$17:$E$1000,5,FALSE))</f>
        <v>0</v>
      </c>
      <c r="S34" s="129" t="str">
        <f>IF(ISNA(VLOOKUP($C34,'Groms GP'!$A$17:$E$1000,5,FALSE))=TRUE,"0",VLOOKUP($C34,'Groms GP'!$A$17:$E$1000,5,FALSE))</f>
        <v>0</v>
      </c>
      <c r="T34" s="129" t="str">
        <f>IF(ISNA(VLOOKUP($C34,'CC SunPeaks SS'!$A$17:$E$1000,5,FALSE))=TRUE,"0",VLOOKUP($C34,'CC SunPeaks SS'!$A$17:$E$1000,5,FALSE))</f>
        <v>0</v>
      </c>
      <c r="U34" s="129" t="str">
        <f>IF(ISNA(VLOOKUP($C34,'CC SunPeaks BA'!$A$17:$E$1000,5,FALSE))=TRUE,"0",VLOOKUP($C34,'CC SunPeaks BA'!$A$17:$E$1000,5,FALSE))</f>
        <v>0</v>
      </c>
      <c r="V34" s="129" t="str">
        <f>IF(ISNA(VLOOKUP($C34,'NorAm Calgary SS'!$A$17:$E$1000,5,FALSE))=TRUE,"0",VLOOKUP($C34,'NorAm Calgary SS'!$A$17:$E$1000,5,FALSE))</f>
        <v>0</v>
      </c>
      <c r="W34" s="129" t="str">
        <f>IF(ISNA(VLOOKUP($C34,'NorAm Calgary BA'!$A$17:$E$1000,5,FALSE))=TRUE,"0",VLOOKUP($C34,'NorAm Calgary BA'!$A$17:$E$1000,5,FALSE))</f>
        <v>0</v>
      </c>
      <c r="X34" s="129" t="str">
        <f>IF(ISNA(VLOOKUP($C34,'FzFest CF'!$A$17:$E$1000,5,FALSE))=TRUE,"0",VLOOKUP($C34,'FzFest CF'!$A$17:$E$1000,5,FALSE))</f>
        <v>0</v>
      </c>
      <c r="Y34" s="129" t="str">
        <f>IF(ISNA(VLOOKUP($C34,'Groms BV'!$A$17:$E$1000,5,FALSE))=TRUE,"0",VLOOKUP($C34,'Groms BV'!$A$17:$E$1000,5,FALSE))</f>
        <v>0</v>
      </c>
      <c r="Z34" s="129" t="str">
        <f>IF(ISNA(VLOOKUP($C34,'NorAm Aspen BA'!$A$17:$E$1000,5,FALSE))=TRUE,"0",VLOOKUP($C34,'NorAm Aspen BA'!$A$17:$E$1000,5,FALSE))</f>
        <v>0</v>
      </c>
      <c r="AA34" s="129" t="str">
        <f>IF(ISNA(VLOOKUP($C34,'NorAm Aspen SS'!$A$17:$E$992,5,FALSE))=TRUE,"0",VLOOKUP($C34,'NorAm Aspen SS'!$A$17:$E$992,5,FALSE))</f>
        <v>0</v>
      </c>
      <c r="AB34" s="129" t="str">
        <f>IF(ISNA(VLOOKUP($C34,'JJ Evergreen'!$A$17:$E$1000,5,FALSE))=TRUE,"0",VLOOKUP($C34,'JJ Evergreen'!$A$17:$E$1000,5,FALSE))</f>
        <v>0</v>
      </c>
      <c r="AC34" s="129">
        <f>IF(ISNA(VLOOKUP($C34,'TT Horseshoe -1'!$A$17:$E$992,5,FALSE))=TRUE,"0",VLOOKUP($C34,'TT Horseshoe -1'!$A$17:$E$992,5,FALSE))</f>
        <v>195.85088323818226</v>
      </c>
      <c r="AD34" s="129">
        <f>IF(ISNA(VLOOKUP($C34,'TT PROV SS'!$A$17:$E$967,5,FALSE))=TRUE,"0",VLOOKUP($C34,'TT PROV SS'!$A$17:$E$967,5,FALSE))</f>
        <v>222.09893975463967</v>
      </c>
      <c r="AE34" s="129">
        <f>IF(ISNA(VLOOKUP($C34,'TT PROV BA'!$A$17:$E$992,5,FALSE))=TRUE,"0",VLOOKUP($C34,'TT PROV BA'!$A$17:$E$992,5,FALSE))</f>
        <v>228.96797912849451</v>
      </c>
      <c r="AF34" s="129" t="str">
        <f>IF(ISNA(VLOOKUP($C34,'CC Horseshoe SS'!$A$17:$E$992,5,FALSE))=TRUE,"0",VLOOKUP($C34,'CC Horseshoe SS'!$A$17:$E$992,5,FALSE))</f>
        <v>0</v>
      </c>
      <c r="AG34" s="129" t="str">
        <f>IF(ISNA(VLOOKUP($C34,'CC Horseshoe BA'!$A$17:$E$988,5,FALSE))=TRUE,"0",VLOOKUP($C34,'CC Horseshoe BA'!$A$17:$E$988,5,FALSE))</f>
        <v>0</v>
      </c>
      <c r="AH34" s="129" t="str">
        <f>IF(ISNA(VLOOKUP($C34,'NorAm Stoneham SS'!$A$17:$E$992,5,FALSE))=TRUE,"0",VLOOKUP($C34,'NorAm Stoneham SS'!$A$17:$E$992,5,FALSE))</f>
        <v>0</v>
      </c>
      <c r="AI34" s="129" t="str">
        <f>IF(ISNA(VLOOKUP($C34,'NorAm Stoneham BA'!$A$17:$E$991,5,FALSE))=TRUE,"0",VLOOKUP($C34,'NorAm Stoneham BA'!$A$17:$E$991,5,FALSE))</f>
        <v>0</v>
      </c>
      <c r="AJ34" s="129" t="str">
        <f>IF(ISNA(VLOOKUP($C34,'WC SUI SS'!$A$17:$E$991,5,FALSE))=TRUE,"0",VLOOKUP($C34,'WC SUI SS'!$A$17:$E$991,5,FALSE))</f>
        <v>0</v>
      </c>
      <c r="AK34" s="129" t="str">
        <f>IF(ISNA(VLOOKUP($C34,'JrNats HP'!$A$17:$E$991,5,FALSE))=TRUE,"0",VLOOKUP($C34,'JrNats HP'!$A$17:$E$991,5,FALSE))</f>
        <v>0</v>
      </c>
      <c r="AL34" s="129" t="str">
        <f>IF(ISNA(VLOOKUP($C34,'JrNats SS'!$A$17:$E$991,5,FALSE))=TRUE,"0",VLOOKUP($C34,'JrNats SS'!$A$17:$E$991,5,FALSE))</f>
        <v>0</v>
      </c>
      <c r="AM34" s="129" t="str">
        <f>IF(ISNA(VLOOKUP($C34,'JrNats BA'!$A$17:$E$991,5,FALSE))=TRUE,"0",VLOOKUP($C34,'JrNats BA'!$A$17:$E$991,5,FALSE))</f>
        <v>0</v>
      </c>
      <c r="AN34" s="196"/>
      <c r="AO34" s="129"/>
    </row>
    <row r="35" spans="1:41" ht="17" customHeight="1" x14ac:dyDescent="0.15">
      <c r="A35" s="98" t="s">
        <v>94</v>
      </c>
      <c r="B35" s="98" t="s">
        <v>112</v>
      </c>
      <c r="C35" s="99" t="s">
        <v>75</v>
      </c>
      <c r="D35" s="71"/>
      <c r="E35" s="71">
        <f t="shared" si="0"/>
        <v>30</v>
      </c>
      <c r="F35" s="139">
        <f t="shared" si="1"/>
        <v>30</v>
      </c>
      <c r="G35" s="129">
        <f t="shared" si="2"/>
        <v>208.15270829863138</v>
      </c>
      <c r="H35" s="129">
        <f t="shared" si="3"/>
        <v>208.15270829863138</v>
      </c>
      <c r="I35" s="129">
        <f t="shared" si="4"/>
        <v>208.15270829863138</v>
      </c>
      <c r="J35" s="129">
        <f t="shared" si="5"/>
        <v>624.45812489589412</v>
      </c>
      <c r="K35" s="130"/>
      <c r="L35" s="129" t="str">
        <f>IF(ISNA(VLOOKUP($C35,'CC Calgary BA'!$A$17:$E$973,5,FALSE))=TRUE,"0",VLOOKUP($C35,'CC Calgary BA'!$A$17:$E$973,5,FALSE))</f>
        <v>0</v>
      </c>
      <c r="M35" s="129" t="str">
        <f>IF(ISNA(VLOOKUP($C35,'CC Calgary HP'!$A$17:$E$1000,5,FALSE))=TRUE,"0",VLOOKUP($C35,'CC Calgary HP'!$A$17:$E$1000,5,FALSE))</f>
        <v>0</v>
      </c>
      <c r="N35" s="129" t="str">
        <f>IF(ISNA(VLOOKUP($C35,'CC Calgary SS'!$A$17:$E$974,5,FALSE))=TRUE,"0",VLOOKUP($C35,'CC Calgary SS'!$A$17:$E$974,5,FALSE))</f>
        <v>0</v>
      </c>
      <c r="O35" s="129">
        <f>IF(ISNA(VLOOKUP($C35,'TT MSLM -1'!$A$17:$E$1000,5,FALSE))=TRUE,"0",VLOOKUP($C35,'TT MSLM -1'!$A$17:$E$1000,5,FALSE))</f>
        <v>208.15270829863138</v>
      </c>
      <c r="P35" s="129">
        <f>IF(ISNA(VLOOKUP($C35,'TT MSLM -2'!$A$17:$E$1000,5,FALSE))=TRUE,"0",VLOOKUP($C35,'TT MSLM -2'!$A$17:$E$1000,5,FALSE))</f>
        <v>208.15270829863138</v>
      </c>
      <c r="Q35" s="129" t="str">
        <f>IF(ISNA(VLOOKUP($C35,'NorAm Mammoth SS -1'!$A$17:$E$1000,5,FALSE))=TRUE,"0",VLOOKUP($C35,'NorAm Mammoth SS -1'!$A$17:$E$1000,5,FALSE))</f>
        <v>0</v>
      </c>
      <c r="R35" s="129" t="str">
        <f>IF(ISNA(VLOOKUP($C35,'NorAm Mammoth SS -2'!$A$17:$E$1000,5,FALSE))=TRUE,"0",VLOOKUP($C35,'NorAm Mammoth SS -2'!$A$17:$E$1000,5,FALSE))</f>
        <v>0</v>
      </c>
      <c r="S35" s="129" t="str">
        <f>IF(ISNA(VLOOKUP($C35,'Groms GP'!$A$17:$E$1000,5,FALSE))=TRUE,"0",VLOOKUP($C35,'Groms GP'!$A$17:$E$1000,5,FALSE))</f>
        <v>0</v>
      </c>
      <c r="T35" s="129" t="str">
        <f>IF(ISNA(VLOOKUP($C35,'CC SunPeaks SS'!$A$17:$E$1000,5,FALSE))=TRUE,"0",VLOOKUP($C35,'CC SunPeaks SS'!$A$17:$E$1000,5,FALSE))</f>
        <v>0</v>
      </c>
      <c r="U35" s="129" t="str">
        <f>IF(ISNA(VLOOKUP($C35,'CC SunPeaks BA'!$A$17:$E$1000,5,FALSE))=TRUE,"0",VLOOKUP($C35,'CC SunPeaks BA'!$A$17:$E$1000,5,FALSE))</f>
        <v>0</v>
      </c>
      <c r="V35" s="129" t="str">
        <f>IF(ISNA(VLOOKUP($C35,'NorAm Calgary SS'!$A$17:$E$1000,5,FALSE))=TRUE,"0",VLOOKUP($C35,'NorAm Calgary SS'!$A$17:$E$1000,5,FALSE))</f>
        <v>0</v>
      </c>
      <c r="W35" s="129" t="str">
        <f>IF(ISNA(VLOOKUP($C35,'NorAm Calgary BA'!$A$17:$E$1000,5,FALSE))=TRUE,"0",VLOOKUP($C35,'NorAm Calgary BA'!$A$17:$E$1000,5,FALSE))</f>
        <v>0</v>
      </c>
      <c r="X35" s="129" t="str">
        <f>IF(ISNA(VLOOKUP($C35,'FzFest CF'!$A$17:$E$1000,5,FALSE))=TRUE,"0",VLOOKUP($C35,'FzFest CF'!$A$17:$E$1000,5,FALSE))</f>
        <v>0</v>
      </c>
      <c r="Y35" s="129" t="str">
        <f>IF(ISNA(VLOOKUP($C35,'Groms BV'!$A$17:$E$1000,5,FALSE))=TRUE,"0",VLOOKUP($C35,'Groms BV'!$A$17:$E$1000,5,FALSE))</f>
        <v>0</v>
      </c>
      <c r="Z35" s="129" t="str">
        <f>IF(ISNA(VLOOKUP($C35,'NorAm Aspen BA'!$A$17:$E$1000,5,FALSE))=TRUE,"0",VLOOKUP($C35,'NorAm Aspen BA'!$A$17:$E$1000,5,FALSE))</f>
        <v>0</v>
      </c>
      <c r="AA35" s="129" t="str">
        <f>IF(ISNA(VLOOKUP($C35,'NorAm Aspen SS'!$A$17:$E$992,5,FALSE))=TRUE,"0",VLOOKUP($C35,'NorAm Aspen SS'!$A$17:$E$992,5,FALSE))</f>
        <v>0</v>
      </c>
      <c r="AB35" s="129" t="str">
        <f>IF(ISNA(VLOOKUP($C35,'JJ Evergreen'!$A$17:$E$1000,5,FALSE))=TRUE,"0",VLOOKUP($C35,'JJ Evergreen'!$A$17:$E$1000,5,FALSE))</f>
        <v>0</v>
      </c>
      <c r="AC35" s="129">
        <f>IF(ISNA(VLOOKUP($C35,'TT Horseshoe -1'!$A$17:$E$992,5,FALSE))=TRUE,"0",VLOOKUP($C35,'TT Horseshoe -1'!$A$17:$E$992,5,FALSE))</f>
        <v>208.15270829863138</v>
      </c>
      <c r="AD35" s="129">
        <f>IF(ISNA(VLOOKUP($C35,'TT PROV SS'!$A$17:$E$967,5,FALSE))=TRUE,"0",VLOOKUP($C35,'TT PROV SS'!$A$17:$E$967,5,FALSE))</f>
        <v>149.47860315192446</v>
      </c>
      <c r="AE35" s="129">
        <f>IF(ISNA(VLOOKUP($C35,'TT PROV BA'!$A$17:$E$992,5,FALSE))=TRUE,"0",VLOOKUP($C35,'TT PROV BA'!$A$17:$E$992,5,FALSE))</f>
        <v>0</v>
      </c>
      <c r="AF35" s="129" t="str">
        <f>IF(ISNA(VLOOKUP($C35,'CC Horseshoe SS'!$A$17:$E$992,5,FALSE))=TRUE,"0",VLOOKUP($C35,'CC Horseshoe SS'!$A$17:$E$992,5,FALSE))</f>
        <v>0</v>
      </c>
      <c r="AG35" s="129" t="str">
        <f>IF(ISNA(VLOOKUP($C35,'CC Horseshoe BA'!$A$17:$E$988,5,FALSE))=TRUE,"0",VLOOKUP($C35,'CC Horseshoe BA'!$A$17:$E$988,5,FALSE))</f>
        <v>0</v>
      </c>
      <c r="AH35" s="129" t="str">
        <f>IF(ISNA(VLOOKUP($C35,'NorAm Stoneham SS'!$A$17:$E$992,5,FALSE))=TRUE,"0",VLOOKUP($C35,'NorAm Stoneham SS'!$A$17:$E$992,5,FALSE))</f>
        <v>0</v>
      </c>
      <c r="AI35" s="129" t="str">
        <f>IF(ISNA(VLOOKUP($C35,'NorAm Stoneham BA'!$A$17:$E$991,5,FALSE))=TRUE,"0",VLOOKUP($C35,'NorAm Stoneham BA'!$A$17:$E$991,5,FALSE))</f>
        <v>0</v>
      </c>
      <c r="AJ35" s="129" t="str">
        <f>IF(ISNA(VLOOKUP($C35,'WC SUI SS'!$A$17:$E$991,5,FALSE))=TRUE,"0",VLOOKUP($C35,'WC SUI SS'!$A$17:$E$991,5,FALSE))</f>
        <v>0</v>
      </c>
      <c r="AK35" s="129" t="str">
        <f>IF(ISNA(VLOOKUP($C35,'JrNats HP'!$A$17:$E$991,5,FALSE))=TRUE,"0",VLOOKUP($C35,'JrNats HP'!$A$17:$E$991,5,FALSE))</f>
        <v>0</v>
      </c>
      <c r="AL35" s="129" t="str">
        <f>IF(ISNA(VLOOKUP($C35,'JrNats SS'!$A$17:$E$991,5,FALSE))=TRUE,"0",VLOOKUP($C35,'JrNats SS'!$A$17:$E$991,5,FALSE))</f>
        <v>0</v>
      </c>
      <c r="AM35" s="129" t="str">
        <f>IF(ISNA(VLOOKUP($C35,'JrNats BA'!$A$17:$E$991,5,FALSE))=TRUE,"0",VLOOKUP($C35,'JrNats BA'!$A$17:$E$991,5,FALSE))</f>
        <v>0</v>
      </c>
      <c r="AN35" s="196"/>
      <c r="AO35" s="129"/>
    </row>
    <row r="36" spans="1:41" ht="17" customHeight="1" x14ac:dyDescent="0.15">
      <c r="A36" s="98" t="s">
        <v>92</v>
      </c>
      <c r="B36" s="98" t="s">
        <v>113</v>
      </c>
      <c r="C36" s="99" t="s">
        <v>74</v>
      </c>
      <c r="D36" s="71"/>
      <c r="E36" s="71">
        <f t="shared" si="0"/>
        <v>31</v>
      </c>
      <c r="F36" s="139">
        <f t="shared" si="1"/>
        <v>31</v>
      </c>
      <c r="G36" s="129">
        <f t="shared" si="2"/>
        <v>215.43597156200047</v>
      </c>
      <c r="H36" s="129">
        <f t="shared" si="3"/>
        <v>214.59042092642412</v>
      </c>
      <c r="I36" s="129">
        <f t="shared" si="4"/>
        <v>184.27609603880569</v>
      </c>
      <c r="J36" s="129">
        <f t="shared" si="5"/>
        <v>614.30248852723025</v>
      </c>
      <c r="K36" s="130"/>
      <c r="L36" s="129" t="str">
        <f>IF(ISNA(VLOOKUP($C36,'CC Calgary BA'!$A$17:$E$973,5,FALSE))=TRUE,"0",VLOOKUP($C36,'CC Calgary BA'!$A$17:$E$973,5,FALSE))</f>
        <v>0</v>
      </c>
      <c r="M36" s="129" t="str">
        <f>IF(ISNA(VLOOKUP($C36,'CC Calgary HP'!$A$17:$E$1000,5,FALSE))=TRUE,"0",VLOOKUP($C36,'CC Calgary HP'!$A$17:$E$1000,5,FALSE))</f>
        <v>0</v>
      </c>
      <c r="N36" s="129" t="str">
        <f>IF(ISNA(VLOOKUP($C36,'CC Calgary SS'!$A$17:$E$974,5,FALSE))=TRUE,"0",VLOOKUP($C36,'CC Calgary SS'!$A$17:$E$974,5,FALSE))</f>
        <v>0</v>
      </c>
      <c r="O36" s="129">
        <f>IF(ISNA(VLOOKUP($C36,'TT MSLM -1'!$A$17:$E$1000,5,FALSE))=TRUE,"0",VLOOKUP($C36,'TT MSLM -1'!$A$17:$E$1000,5,FALSE))</f>
        <v>214.59042092642412</v>
      </c>
      <c r="P36" s="129">
        <f>IF(ISNA(VLOOKUP($C36,'TT MSLM -2'!$A$17:$E$1000,5,FALSE))=TRUE,"0",VLOOKUP($C36,'TT MSLM -2'!$A$17:$E$1000,5,FALSE))</f>
        <v>184.27609603880569</v>
      </c>
      <c r="Q36" s="129" t="str">
        <f>IF(ISNA(VLOOKUP($C36,'NorAm Mammoth SS -1'!$A$17:$E$1000,5,FALSE))=TRUE,"0",VLOOKUP($C36,'NorAm Mammoth SS -1'!$A$17:$E$1000,5,FALSE))</f>
        <v>0</v>
      </c>
      <c r="R36" s="129" t="str">
        <f>IF(ISNA(VLOOKUP($C36,'NorAm Mammoth SS -2'!$A$17:$E$1000,5,FALSE))=TRUE,"0",VLOOKUP($C36,'NorAm Mammoth SS -2'!$A$17:$E$1000,5,FALSE))</f>
        <v>0</v>
      </c>
      <c r="S36" s="129" t="str">
        <f>IF(ISNA(VLOOKUP($C36,'Groms GP'!$A$17:$E$1000,5,FALSE))=TRUE,"0",VLOOKUP($C36,'Groms GP'!$A$17:$E$1000,5,FALSE))</f>
        <v>0</v>
      </c>
      <c r="T36" s="129" t="str">
        <f>IF(ISNA(VLOOKUP($C36,'CC SunPeaks SS'!$A$17:$E$1000,5,FALSE))=TRUE,"0",VLOOKUP($C36,'CC SunPeaks SS'!$A$17:$E$1000,5,FALSE))</f>
        <v>0</v>
      </c>
      <c r="U36" s="129" t="str">
        <f>IF(ISNA(VLOOKUP($C36,'CC SunPeaks BA'!$A$17:$E$1000,5,FALSE))=TRUE,"0",VLOOKUP($C36,'CC SunPeaks BA'!$A$17:$E$1000,5,FALSE))</f>
        <v>0</v>
      </c>
      <c r="V36" s="129" t="str">
        <f>IF(ISNA(VLOOKUP($C36,'NorAm Calgary SS'!$A$17:$E$1000,5,FALSE))=TRUE,"0",VLOOKUP($C36,'NorAm Calgary SS'!$A$17:$E$1000,5,FALSE))</f>
        <v>0</v>
      </c>
      <c r="W36" s="129" t="str">
        <f>IF(ISNA(VLOOKUP($C36,'NorAm Calgary BA'!$A$17:$E$1000,5,FALSE))=TRUE,"0",VLOOKUP($C36,'NorAm Calgary BA'!$A$17:$E$1000,5,FALSE))</f>
        <v>0</v>
      </c>
      <c r="X36" s="129" t="str">
        <f>IF(ISNA(VLOOKUP($C36,'FzFest CF'!$A$17:$E$1000,5,FALSE))=TRUE,"0",VLOOKUP($C36,'FzFest CF'!$A$17:$E$1000,5,FALSE))</f>
        <v>0</v>
      </c>
      <c r="Y36" s="129" t="str">
        <f>IF(ISNA(VLOOKUP($C36,'Groms BV'!$A$17:$E$1000,5,FALSE))=TRUE,"0",VLOOKUP($C36,'Groms BV'!$A$17:$E$1000,5,FALSE))</f>
        <v>0</v>
      </c>
      <c r="Z36" s="129" t="str">
        <f>IF(ISNA(VLOOKUP($C36,'NorAm Aspen BA'!$A$17:$E$1000,5,FALSE))=TRUE,"0",VLOOKUP($C36,'NorAm Aspen BA'!$A$17:$E$1000,5,FALSE))</f>
        <v>0</v>
      </c>
      <c r="AA36" s="129" t="str">
        <f>IF(ISNA(VLOOKUP($C36,'NorAm Aspen SS'!$A$17:$E$992,5,FALSE))=TRUE,"0",VLOOKUP($C36,'NorAm Aspen SS'!$A$17:$E$992,5,FALSE))</f>
        <v>0</v>
      </c>
      <c r="AB36" s="129" t="str">
        <f>IF(ISNA(VLOOKUP($C36,'JJ Evergreen'!$A$17:$E$1000,5,FALSE))=TRUE,"0",VLOOKUP($C36,'JJ Evergreen'!$A$17:$E$1000,5,FALSE))</f>
        <v>0</v>
      </c>
      <c r="AC36" s="129">
        <f>IF(ISNA(VLOOKUP($C36,'TT Horseshoe -1'!$A$17:$E$992,5,FALSE))=TRUE,"0",VLOOKUP($C36,'TT Horseshoe -1'!$A$17:$E$992,5,FALSE))</f>
        <v>127.85856155058707</v>
      </c>
      <c r="AD36" s="129">
        <f>IF(ISNA(VLOOKUP($C36,'TT PROV SS'!$A$17:$E$967,5,FALSE))=TRUE,"0",VLOOKUP($C36,'TT PROV SS'!$A$17:$E$967,5,FALSE))</f>
        <v>215.43597156200047</v>
      </c>
      <c r="AE36" s="129" t="str">
        <f>IF(ISNA(VLOOKUP($C36,'TT PROV BA'!$A$17:$E$992,5,FALSE))=TRUE,"0",VLOOKUP($C36,'TT PROV BA'!$A$17:$E$992,5,FALSE))</f>
        <v>0</v>
      </c>
      <c r="AF36" s="129" t="str">
        <f>IF(ISNA(VLOOKUP($C36,'CC Horseshoe SS'!$A$17:$E$992,5,FALSE))=TRUE,"0",VLOOKUP($C36,'CC Horseshoe SS'!$A$17:$E$992,5,FALSE))</f>
        <v>0</v>
      </c>
      <c r="AG36" s="129" t="str">
        <f>IF(ISNA(VLOOKUP($C36,'CC Horseshoe BA'!$A$17:$E$988,5,FALSE))=TRUE,"0",VLOOKUP($C36,'CC Horseshoe BA'!$A$17:$E$988,5,FALSE))</f>
        <v>0</v>
      </c>
      <c r="AH36" s="129" t="str">
        <f>IF(ISNA(VLOOKUP($C36,'NorAm Stoneham SS'!$A$17:$E$992,5,FALSE))=TRUE,"0",VLOOKUP($C36,'NorAm Stoneham SS'!$A$17:$E$992,5,FALSE))</f>
        <v>0</v>
      </c>
      <c r="AI36" s="129" t="str">
        <f>IF(ISNA(VLOOKUP($C36,'NorAm Stoneham BA'!$A$17:$E$991,5,FALSE))=TRUE,"0",VLOOKUP($C36,'NorAm Stoneham BA'!$A$17:$E$991,5,FALSE))</f>
        <v>0</v>
      </c>
      <c r="AJ36" s="129" t="str">
        <f>IF(ISNA(VLOOKUP($C36,'WC SUI SS'!$A$17:$E$991,5,FALSE))=TRUE,"0",VLOOKUP($C36,'WC SUI SS'!$A$17:$E$991,5,FALSE))</f>
        <v>0</v>
      </c>
      <c r="AK36" s="129" t="str">
        <f>IF(ISNA(VLOOKUP($C36,'JrNats HP'!$A$17:$E$991,5,FALSE))=TRUE,"0",VLOOKUP($C36,'JrNats HP'!$A$17:$E$991,5,FALSE))</f>
        <v>0</v>
      </c>
      <c r="AL36" s="129" t="str">
        <f>IF(ISNA(VLOOKUP($C36,'JrNats SS'!$A$17:$E$991,5,FALSE))=TRUE,"0",VLOOKUP($C36,'JrNats SS'!$A$17:$E$991,5,FALSE))</f>
        <v>0</v>
      </c>
      <c r="AM36" s="129" t="str">
        <f>IF(ISNA(VLOOKUP($C36,'JrNats BA'!$A$17:$E$991,5,FALSE))=TRUE,"0",VLOOKUP($C36,'JrNats BA'!$A$17:$E$991,5,FALSE))</f>
        <v>0</v>
      </c>
      <c r="AN36" s="196"/>
      <c r="AO36" s="129"/>
    </row>
    <row r="37" spans="1:41" ht="17" customHeight="1" x14ac:dyDescent="0.15">
      <c r="A37" s="98" t="s">
        <v>92</v>
      </c>
      <c r="B37" s="98" t="s">
        <v>112</v>
      </c>
      <c r="C37" s="99" t="s">
        <v>81</v>
      </c>
      <c r="D37" s="71"/>
      <c r="E37" s="71">
        <f t="shared" si="0"/>
        <v>32</v>
      </c>
      <c r="F37" s="139">
        <f t="shared" si="1"/>
        <v>32</v>
      </c>
      <c r="G37" s="129">
        <f t="shared" si="2"/>
        <v>258.63530861443968</v>
      </c>
      <c r="H37" s="129">
        <f t="shared" si="3"/>
        <v>168.18381740002494</v>
      </c>
      <c r="I37" s="129">
        <f t="shared" si="4"/>
        <v>153.49682917793297</v>
      </c>
      <c r="J37" s="129">
        <f t="shared" si="5"/>
        <v>580.3159551923975</v>
      </c>
      <c r="K37" s="130"/>
      <c r="L37" s="129" t="str">
        <f>IF(ISNA(VLOOKUP($C37,'CC Calgary BA'!$A$17:$E$973,5,FALSE))=TRUE,"0",VLOOKUP($C37,'CC Calgary BA'!$A$17:$E$973,5,FALSE))</f>
        <v>0</v>
      </c>
      <c r="M37" s="129" t="str">
        <f>IF(ISNA(VLOOKUP($C37,'CC Calgary HP'!$A$17:$E$1000,5,FALSE))=TRUE,"0",VLOOKUP($C37,'CC Calgary HP'!$A$17:$E$1000,5,FALSE))</f>
        <v>0</v>
      </c>
      <c r="N37" s="129" t="str">
        <f>IF(ISNA(VLOOKUP($C37,'CC Calgary SS'!$A$17:$E$974,5,FALSE))=TRUE,"0",VLOOKUP($C37,'CC Calgary SS'!$A$17:$E$974,5,FALSE))</f>
        <v>0</v>
      </c>
      <c r="O37" s="129">
        <f>IF(ISNA(VLOOKUP($C37,'TT MSLM -1'!$A$17:$E$1000,5,FALSE))=TRUE,"0",VLOOKUP($C37,'TT MSLM -1'!$A$17:$E$1000,5,FALSE))</f>
        <v>168.18381740002494</v>
      </c>
      <c r="P37" s="129">
        <f>IF(ISNA(VLOOKUP($C37,'TT MSLM -2'!$A$17:$E$1000,5,FALSE))=TRUE,"0",VLOOKUP($C37,'TT MSLM -2'!$A$17:$E$1000,5,FALSE))</f>
        <v>153.49682917793297</v>
      </c>
      <c r="Q37" s="129" t="str">
        <f>IF(ISNA(VLOOKUP($C37,'NorAm Mammoth SS -1'!$A$17:$E$1000,5,FALSE))=TRUE,"0",VLOOKUP($C37,'NorAm Mammoth SS -1'!$A$17:$E$1000,5,FALSE))</f>
        <v>0</v>
      </c>
      <c r="R37" s="129" t="str">
        <f>IF(ISNA(VLOOKUP($C37,'NorAm Mammoth SS -2'!$A$17:$E$1000,5,FALSE))=TRUE,"0",VLOOKUP($C37,'NorAm Mammoth SS -2'!$A$17:$E$1000,5,FALSE))</f>
        <v>0</v>
      </c>
      <c r="S37" s="129" t="str">
        <f>IF(ISNA(VLOOKUP($C37,'Groms GP'!$A$17:$E$1000,5,FALSE))=TRUE,"0",VLOOKUP($C37,'Groms GP'!$A$17:$E$1000,5,FALSE))</f>
        <v>0</v>
      </c>
      <c r="T37" s="129" t="str">
        <f>IF(ISNA(VLOOKUP($C37,'CC SunPeaks SS'!$A$17:$E$1000,5,FALSE))=TRUE,"0",VLOOKUP($C37,'CC SunPeaks SS'!$A$17:$E$1000,5,FALSE))</f>
        <v>0</v>
      </c>
      <c r="U37" s="129" t="str">
        <f>IF(ISNA(VLOOKUP($C37,'CC SunPeaks BA'!$A$17:$E$1000,5,FALSE))=TRUE,"0",VLOOKUP($C37,'CC SunPeaks BA'!$A$17:$E$1000,5,FALSE))</f>
        <v>0</v>
      </c>
      <c r="V37" s="129" t="str">
        <f>IF(ISNA(VLOOKUP($C37,'NorAm Calgary SS'!$A$17:$E$1000,5,FALSE))=TRUE,"0",VLOOKUP($C37,'NorAm Calgary SS'!$A$17:$E$1000,5,FALSE))</f>
        <v>0</v>
      </c>
      <c r="W37" s="129" t="str">
        <f>IF(ISNA(VLOOKUP($C37,'NorAm Calgary BA'!$A$17:$E$1000,5,FALSE))=TRUE,"0",VLOOKUP($C37,'NorAm Calgary BA'!$A$17:$E$1000,5,FALSE))</f>
        <v>0</v>
      </c>
      <c r="X37" s="129" t="str">
        <f>IF(ISNA(VLOOKUP($C37,'FzFest CF'!$A$17:$E$1000,5,FALSE))=TRUE,"0",VLOOKUP($C37,'FzFest CF'!$A$17:$E$1000,5,FALSE))</f>
        <v>0</v>
      </c>
      <c r="Y37" s="129" t="str">
        <f>IF(ISNA(VLOOKUP($C37,'Groms BV'!$A$17:$E$1000,5,FALSE))=TRUE,"0",VLOOKUP($C37,'Groms BV'!$A$17:$E$1000,5,FALSE))</f>
        <v>0</v>
      </c>
      <c r="Z37" s="129" t="str">
        <f>IF(ISNA(VLOOKUP($C37,'NorAm Aspen BA'!$A$17:$E$1000,5,FALSE))=TRUE,"0",VLOOKUP($C37,'NorAm Aspen BA'!$A$17:$E$1000,5,FALSE))</f>
        <v>0</v>
      </c>
      <c r="AA37" s="129" t="str">
        <f>IF(ISNA(VLOOKUP($C37,'NorAm Aspen SS'!$A$17:$E$992,5,FALSE))=TRUE,"0",VLOOKUP($C37,'NorAm Aspen SS'!$A$17:$E$992,5,FALSE))</f>
        <v>0</v>
      </c>
      <c r="AB37" s="129" t="str">
        <f>IF(ISNA(VLOOKUP($C37,'JJ Evergreen'!$A$17:$E$1000,5,FALSE))=TRUE,"0",VLOOKUP($C37,'JJ Evergreen'!$A$17:$E$1000,5,FALSE))</f>
        <v>0</v>
      </c>
      <c r="AC37" s="129">
        <f>IF(ISNA(VLOOKUP($C37,'TT Horseshoe -1'!$A$17:$E$992,5,FALSE))=TRUE,"0",VLOOKUP($C37,'TT Horseshoe -1'!$A$17:$E$992,5,FALSE))</f>
        <v>97.202049605652704</v>
      </c>
      <c r="AD37" s="129">
        <f>IF(ISNA(VLOOKUP($C37,'TT PROV SS'!$A$17:$E$967,5,FALSE))=TRUE,"0",VLOOKUP($C37,'TT PROV SS'!$A$17:$E$967,5,FALSE))</f>
        <v>258.63530861443968</v>
      </c>
      <c r="AE37" s="129" t="str">
        <f>IF(ISNA(VLOOKUP($C37,'TT PROV BA'!$A$17:$E$992,5,FALSE))=TRUE,"0",VLOOKUP($C37,'TT PROV BA'!$A$17:$E$992,5,FALSE))</f>
        <v>0</v>
      </c>
      <c r="AF37" s="129" t="str">
        <f>IF(ISNA(VLOOKUP($C37,'CC Horseshoe SS'!$A$17:$E$992,5,FALSE))=TRUE,"0",VLOOKUP($C37,'CC Horseshoe SS'!$A$17:$E$992,5,FALSE))</f>
        <v>0</v>
      </c>
      <c r="AG37" s="129" t="str">
        <f>IF(ISNA(VLOOKUP($C37,'CC Horseshoe BA'!$A$17:$E$988,5,FALSE))=TRUE,"0",VLOOKUP($C37,'CC Horseshoe BA'!$A$17:$E$988,5,FALSE))</f>
        <v>0</v>
      </c>
      <c r="AH37" s="129" t="str">
        <f>IF(ISNA(VLOOKUP($C37,'NorAm Stoneham SS'!$A$17:$E$992,5,FALSE))=TRUE,"0",VLOOKUP($C37,'NorAm Stoneham SS'!$A$17:$E$992,5,FALSE))</f>
        <v>0</v>
      </c>
      <c r="AI37" s="129" t="str">
        <f>IF(ISNA(VLOOKUP($C37,'NorAm Stoneham BA'!$A$17:$E$991,5,FALSE))=TRUE,"0",VLOOKUP($C37,'NorAm Stoneham BA'!$A$17:$E$991,5,FALSE))</f>
        <v>0</v>
      </c>
      <c r="AJ37" s="129" t="str">
        <f>IF(ISNA(VLOOKUP($C37,'WC SUI SS'!$A$17:$E$991,5,FALSE))=TRUE,"0",VLOOKUP($C37,'WC SUI SS'!$A$17:$E$991,5,FALSE))</f>
        <v>0</v>
      </c>
      <c r="AK37" s="129" t="str">
        <f>IF(ISNA(VLOOKUP($C37,'JrNats HP'!$A$17:$E$991,5,FALSE))=TRUE,"0",VLOOKUP($C37,'JrNats HP'!$A$17:$E$991,5,FALSE))</f>
        <v>0</v>
      </c>
      <c r="AL37" s="129" t="str">
        <f>IF(ISNA(VLOOKUP($C37,'JrNats SS'!$A$17:$E$991,5,FALSE))=TRUE,"0",VLOOKUP($C37,'JrNats SS'!$A$17:$E$991,5,FALSE))</f>
        <v>0</v>
      </c>
      <c r="AM37" s="129" t="str">
        <f>IF(ISNA(VLOOKUP($C37,'JrNats BA'!$A$17:$E$991,5,FALSE))=TRUE,"0",VLOOKUP($C37,'JrNats BA'!$A$17:$E$991,5,FALSE))</f>
        <v>0</v>
      </c>
      <c r="AN37" s="196"/>
      <c r="AO37" s="129"/>
    </row>
    <row r="38" spans="1:41" ht="17" customHeight="1" x14ac:dyDescent="0.15">
      <c r="A38" s="98" t="s">
        <v>91</v>
      </c>
      <c r="B38" s="98" t="s">
        <v>113</v>
      </c>
      <c r="C38" s="99" t="s">
        <v>107</v>
      </c>
      <c r="D38" s="71"/>
      <c r="E38" s="71">
        <f t="shared" ref="E38:E69" si="6">F38</f>
        <v>33</v>
      </c>
      <c r="F38" s="139">
        <f t="shared" ref="F38:F69" si="7">RANK(J38,$J$6:$J$119,0)</f>
        <v>33</v>
      </c>
      <c r="G38" s="129">
        <f t="shared" ref="G38:G69" si="8">LARGE(($L38:$AO38),1)</f>
        <v>196.62259447340566</v>
      </c>
      <c r="H38" s="129">
        <f t="shared" ref="H38:H69" si="9">LARGE(($L38:$AO38),2)</f>
        <v>190.72391663920348</v>
      </c>
      <c r="I38" s="129">
        <f t="shared" ref="I38:I69" si="10">LARGE(($L38:$AO38),3)</f>
        <v>178.74781315764153</v>
      </c>
      <c r="J38" s="129">
        <f t="shared" ref="J38:J69" si="11">SUM(G38+H38+I38)</f>
        <v>566.0943242702507</v>
      </c>
      <c r="K38" s="130"/>
      <c r="L38" s="129" t="str">
        <f>IF(ISNA(VLOOKUP($C38,'CC Calgary BA'!$A$17:$E$973,5,FALSE))=TRUE,"0",VLOOKUP($C38,'CC Calgary BA'!$A$17:$E$973,5,FALSE))</f>
        <v>0</v>
      </c>
      <c r="M38" s="129" t="str">
        <f>IF(ISNA(VLOOKUP($C38,'CC Calgary HP'!$A$17:$E$1000,5,FALSE))=TRUE,"0",VLOOKUP($C38,'CC Calgary HP'!$A$17:$E$1000,5,FALSE))</f>
        <v>0</v>
      </c>
      <c r="N38" s="129" t="str">
        <f>IF(ISNA(VLOOKUP($C38,'CC Calgary SS'!$A$17:$E$974,5,FALSE))=TRUE,"0",VLOOKUP($C38,'CC Calgary SS'!$A$17:$E$974,5,FALSE))</f>
        <v>0</v>
      </c>
      <c r="O38" s="129">
        <f>IF(ISNA(VLOOKUP($C38,'TT MSLM -1'!$A$17:$E$1000,5,FALSE))=TRUE,"0",VLOOKUP($C38,'TT MSLM -1'!$A$17:$E$1000,5,FALSE))</f>
        <v>178.74781315764153</v>
      </c>
      <c r="P38" s="129">
        <f>IF(ISNA(VLOOKUP($C38,'TT MSLM -2'!$A$17:$E$1000,5,FALSE))=TRUE,"0",VLOOKUP($C38,'TT MSLM -2'!$A$17:$E$1000,5,FALSE))</f>
        <v>168.18381740002494</v>
      </c>
      <c r="Q38" s="129" t="str">
        <f>IF(ISNA(VLOOKUP($C38,'NorAm Mammoth SS -1'!$A$17:$E$1000,5,FALSE))=TRUE,"0",VLOOKUP($C38,'NorAm Mammoth SS -1'!$A$17:$E$1000,5,FALSE))</f>
        <v>0</v>
      </c>
      <c r="R38" s="129" t="str">
        <f>IF(ISNA(VLOOKUP($C38,'NorAm Mammoth SS -2'!$A$17:$E$1000,5,FALSE))=TRUE,"0",VLOOKUP($C38,'NorAm Mammoth SS -2'!$A$17:$E$1000,5,FALSE))</f>
        <v>0</v>
      </c>
      <c r="S38" s="129" t="str">
        <f>IF(ISNA(VLOOKUP($C38,'Groms GP'!$A$17:$E$1000,5,FALSE))=TRUE,"0",VLOOKUP($C38,'Groms GP'!$A$17:$E$1000,5,FALSE))</f>
        <v>0</v>
      </c>
      <c r="T38" s="129" t="str">
        <f>IF(ISNA(VLOOKUP($C38,'CC SunPeaks SS'!$A$17:$E$1000,5,FALSE))=TRUE,"0",VLOOKUP($C38,'CC SunPeaks SS'!$A$17:$E$1000,5,FALSE))</f>
        <v>0</v>
      </c>
      <c r="U38" s="129" t="str">
        <f>IF(ISNA(VLOOKUP($C38,'CC SunPeaks BA'!$A$17:$E$1000,5,FALSE))=TRUE,"0",VLOOKUP($C38,'CC SunPeaks BA'!$A$17:$E$1000,5,FALSE))</f>
        <v>0</v>
      </c>
      <c r="V38" s="129" t="str">
        <f>IF(ISNA(VLOOKUP($C38,'NorAm Calgary SS'!$A$17:$E$1000,5,FALSE))=TRUE,"0",VLOOKUP($C38,'NorAm Calgary SS'!$A$17:$E$1000,5,FALSE))</f>
        <v>0</v>
      </c>
      <c r="W38" s="129" t="str">
        <f>IF(ISNA(VLOOKUP($C38,'NorAm Calgary BA'!$A$17:$E$1000,5,FALSE))=TRUE,"0",VLOOKUP($C38,'NorAm Calgary BA'!$A$17:$E$1000,5,FALSE))</f>
        <v>0</v>
      </c>
      <c r="X38" s="129" t="str">
        <f>IF(ISNA(VLOOKUP($C38,'FzFest CF'!$A$17:$E$1000,5,FALSE))=TRUE,"0",VLOOKUP($C38,'FzFest CF'!$A$17:$E$1000,5,FALSE))</f>
        <v>0</v>
      </c>
      <c r="Y38" s="129" t="str">
        <f>IF(ISNA(VLOOKUP($C38,'Groms BV'!$A$17:$E$1000,5,FALSE))=TRUE,"0",VLOOKUP($C38,'Groms BV'!$A$17:$E$1000,5,FALSE))</f>
        <v>0</v>
      </c>
      <c r="Z38" s="129" t="str">
        <f>IF(ISNA(VLOOKUP($C38,'NorAm Aspen BA'!$A$17:$E$1000,5,FALSE))=TRUE,"0",VLOOKUP($C38,'NorAm Aspen BA'!$A$17:$E$1000,5,FALSE))</f>
        <v>0</v>
      </c>
      <c r="AA38" s="129" t="str">
        <f>IF(ISNA(VLOOKUP($C38,'NorAm Aspen SS'!$A$17:$E$992,5,FALSE))=TRUE,"0",VLOOKUP($C38,'NorAm Aspen SS'!$A$17:$E$992,5,FALSE))</f>
        <v>0</v>
      </c>
      <c r="AB38" s="129" t="str">
        <f>IF(ISNA(VLOOKUP($C38,'JJ Evergreen'!$A$17:$E$1000,5,FALSE))=TRUE,"0",VLOOKUP($C38,'JJ Evergreen'!$A$17:$E$1000,5,FALSE))</f>
        <v>0</v>
      </c>
      <c r="AC38" s="129">
        <f>IF(ISNA(VLOOKUP($C38,'TT Horseshoe -1'!$A$17:$E$992,5,FALSE))=TRUE,"0",VLOOKUP($C38,'TT Horseshoe -1'!$A$17:$E$992,5,FALSE))</f>
        <v>158.24415379168346</v>
      </c>
      <c r="AD38" s="129">
        <f>IF(ISNA(VLOOKUP($C38,'TT PROV SS'!$A$17:$E$967,5,FALSE))=TRUE,"0",VLOOKUP($C38,'TT PROV SS'!$A$17:$E$967,5,FALSE))</f>
        <v>190.72391663920348</v>
      </c>
      <c r="AE38" s="129">
        <f>IF(ISNA(VLOOKUP($C38,'TT PROV BA'!$A$17:$E$992,5,FALSE))=TRUE,"0",VLOOKUP($C38,'TT PROV BA'!$A$17:$E$992,5,FALSE))</f>
        <v>196.62259447340566</v>
      </c>
      <c r="AF38" s="129" t="str">
        <f>IF(ISNA(VLOOKUP($C38,'CC Horseshoe SS'!$A$17:$E$992,5,FALSE))=TRUE,"0",VLOOKUP($C38,'CC Horseshoe SS'!$A$17:$E$992,5,FALSE))</f>
        <v>0</v>
      </c>
      <c r="AG38" s="129" t="str">
        <f>IF(ISNA(VLOOKUP($C38,'CC Horseshoe BA'!$A$17:$E$988,5,FALSE))=TRUE,"0",VLOOKUP($C38,'CC Horseshoe BA'!$A$17:$E$988,5,FALSE))</f>
        <v>0</v>
      </c>
      <c r="AH38" s="129" t="str">
        <f>IF(ISNA(VLOOKUP($C38,'NorAm Stoneham SS'!$A$17:$E$992,5,FALSE))=TRUE,"0",VLOOKUP($C38,'NorAm Stoneham SS'!$A$17:$E$992,5,FALSE))</f>
        <v>0</v>
      </c>
      <c r="AI38" s="129" t="str">
        <f>IF(ISNA(VLOOKUP($C38,'NorAm Stoneham BA'!$A$17:$E$991,5,FALSE))=TRUE,"0",VLOOKUP($C38,'NorAm Stoneham BA'!$A$17:$E$991,5,FALSE))</f>
        <v>0</v>
      </c>
      <c r="AJ38" s="129" t="str">
        <f>IF(ISNA(VLOOKUP($C38,'WC SUI SS'!$A$17:$E$991,5,FALSE))=TRUE,"0",VLOOKUP($C38,'WC SUI SS'!$A$17:$E$991,5,FALSE))</f>
        <v>0</v>
      </c>
      <c r="AK38" s="129" t="str">
        <f>IF(ISNA(VLOOKUP($C38,'JrNats HP'!$A$17:$E$991,5,FALSE))=TRUE,"0",VLOOKUP($C38,'JrNats HP'!$A$17:$E$991,5,FALSE))</f>
        <v>0</v>
      </c>
      <c r="AL38" s="129" t="str">
        <f>IF(ISNA(VLOOKUP($C38,'JrNats SS'!$A$17:$E$991,5,FALSE))=TRUE,"0",VLOOKUP($C38,'JrNats SS'!$A$17:$E$991,5,FALSE))</f>
        <v>0</v>
      </c>
      <c r="AM38" s="129" t="str">
        <f>IF(ISNA(VLOOKUP($C38,'JrNats BA'!$A$17:$E$991,5,FALSE))=TRUE,"0",VLOOKUP($C38,'JrNats BA'!$A$17:$E$991,5,FALSE))</f>
        <v>0</v>
      </c>
      <c r="AN38" s="196"/>
      <c r="AO38" s="129"/>
    </row>
    <row r="39" spans="1:41" ht="17" customHeight="1" x14ac:dyDescent="0.15">
      <c r="A39" s="98" t="s">
        <v>94</v>
      </c>
      <c r="B39" s="98" t="s">
        <v>114</v>
      </c>
      <c r="C39" s="99" t="s">
        <v>83</v>
      </c>
      <c r="D39" s="71"/>
      <c r="E39" s="71">
        <f t="shared" si="6"/>
        <v>34</v>
      </c>
      <c r="F39" s="139">
        <f t="shared" si="7"/>
        <v>34</v>
      </c>
      <c r="G39" s="129">
        <f t="shared" si="8"/>
        <v>236.04946301906651</v>
      </c>
      <c r="H39" s="129">
        <f t="shared" si="9"/>
        <v>158.86768323086881</v>
      </c>
      <c r="I39" s="129">
        <f t="shared" si="10"/>
        <v>158.24415379168346</v>
      </c>
      <c r="J39" s="129">
        <f t="shared" si="11"/>
        <v>553.16130004161869</v>
      </c>
      <c r="K39" s="130"/>
      <c r="L39" s="129" t="str">
        <f>IF(ISNA(VLOOKUP($C39,'CC Calgary BA'!$A$17:$E$973,5,FALSE))=TRUE,"0",VLOOKUP($C39,'CC Calgary BA'!$A$17:$E$973,5,FALSE))</f>
        <v>0</v>
      </c>
      <c r="M39" s="129" t="str">
        <f>IF(ISNA(VLOOKUP($C39,'CC Calgary HP'!$A$17:$E$1000,5,FALSE))=TRUE,"0",VLOOKUP($C39,'CC Calgary HP'!$A$17:$E$1000,5,FALSE))</f>
        <v>0</v>
      </c>
      <c r="N39" s="129" t="str">
        <f>IF(ISNA(VLOOKUP($C39,'CC Calgary SS'!$A$17:$E$974,5,FALSE))=TRUE,"0",VLOOKUP($C39,'CC Calgary SS'!$A$17:$E$974,5,FALSE))</f>
        <v>0</v>
      </c>
      <c r="O39" s="129">
        <f>IF(ISNA(VLOOKUP($C39,'TT MSLM -1'!$A$17:$E$1000,5,FALSE))=TRUE,"0",VLOOKUP($C39,'TT MSLM -1'!$A$17:$E$1000,5,FALSE))</f>
        <v>158.24415379168346</v>
      </c>
      <c r="P39" s="129">
        <f>IF(ISNA(VLOOKUP($C39,'TT MSLM -2'!$A$17:$E$1000,5,FALSE))=TRUE,"0",VLOOKUP($C39,'TT MSLM -2'!$A$17:$E$1000,5,FALSE))</f>
        <v>158.24415379168346</v>
      </c>
      <c r="Q39" s="129" t="str">
        <f>IF(ISNA(VLOOKUP($C39,'NorAm Mammoth SS -1'!$A$17:$E$1000,5,FALSE))=TRUE,"0",VLOOKUP($C39,'NorAm Mammoth SS -1'!$A$17:$E$1000,5,FALSE))</f>
        <v>0</v>
      </c>
      <c r="R39" s="129" t="str">
        <f>IF(ISNA(VLOOKUP($C39,'NorAm Mammoth SS -2'!$A$17:$E$1000,5,FALSE))=TRUE,"0",VLOOKUP($C39,'NorAm Mammoth SS -2'!$A$17:$E$1000,5,FALSE))</f>
        <v>0</v>
      </c>
      <c r="S39" s="129" t="str">
        <f>IF(ISNA(VLOOKUP($C39,'Groms GP'!$A$17:$E$1000,5,FALSE))=TRUE,"0",VLOOKUP($C39,'Groms GP'!$A$17:$E$1000,5,FALSE))</f>
        <v>0</v>
      </c>
      <c r="T39" s="129" t="str">
        <f>IF(ISNA(VLOOKUP($C39,'CC SunPeaks SS'!$A$17:$E$1000,5,FALSE))=TRUE,"0",VLOOKUP($C39,'CC SunPeaks SS'!$A$17:$E$1000,5,FALSE))</f>
        <v>0</v>
      </c>
      <c r="U39" s="129" t="str">
        <f>IF(ISNA(VLOOKUP($C39,'CC SunPeaks BA'!$A$17:$E$1000,5,FALSE))=TRUE,"0",VLOOKUP($C39,'CC SunPeaks BA'!$A$17:$E$1000,5,FALSE))</f>
        <v>0</v>
      </c>
      <c r="V39" s="129" t="str">
        <f>IF(ISNA(VLOOKUP($C39,'NorAm Calgary SS'!$A$17:$E$1000,5,FALSE))=TRUE,"0",VLOOKUP($C39,'NorAm Calgary SS'!$A$17:$E$1000,5,FALSE))</f>
        <v>0</v>
      </c>
      <c r="W39" s="129" t="str">
        <f>IF(ISNA(VLOOKUP($C39,'NorAm Calgary BA'!$A$17:$E$1000,5,FALSE))=TRUE,"0",VLOOKUP($C39,'NorAm Calgary BA'!$A$17:$E$1000,5,FALSE))</f>
        <v>0</v>
      </c>
      <c r="X39" s="129" t="str">
        <f>IF(ISNA(VLOOKUP($C39,'FzFest CF'!$A$17:$E$1000,5,FALSE))=TRUE,"0",VLOOKUP($C39,'FzFest CF'!$A$17:$E$1000,5,FALSE))</f>
        <v>0</v>
      </c>
      <c r="Y39" s="129" t="str">
        <f>IF(ISNA(VLOOKUP($C39,'Groms BV'!$A$17:$E$1000,5,FALSE))=TRUE,"0",VLOOKUP($C39,'Groms BV'!$A$17:$E$1000,5,FALSE))</f>
        <v>0</v>
      </c>
      <c r="Z39" s="129" t="str">
        <f>IF(ISNA(VLOOKUP($C39,'NorAm Aspen BA'!$A$17:$E$1000,5,FALSE))=TRUE,"0",VLOOKUP($C39,'NorAm Aspen BA'!$A$17:$E$1000,5,FALSE))</f>
        <v>0</v>
      </c>
      <c r="AA39" s="129" t="str">
        <f>IF(ISNA(VLOOKUP($C39,'NorAm Aspen SS'!$A$17:$E$992,5,FALSE))=TRUE,"0",VLOOKUP($C39,'NorAm Aspen SS'!$A$17:$E$992,5,FALSE))</f>
        <v>0</v>
      </c>
      <c r="AB39" s="129" t="str">
        <f>IF(ISNA(VLOOKUP($C39,'JJ Evergreen'!$A$17:$E$1000,5,FALSE))=TRUE,"0",VLOOKUP($C39,'JJ Evergreen'!$A$17:$E$1000,5,FALSE))</f>
        <v>0</v>
      </c>
      <c r="AC39" s="129">
        <f>IF(ISNA(VLOOKUP($C39,'TT Horseshoe -1'!$A$17:$E$992,5,FALSE))=TRUE,"0",VLOOKUP($C39,'TT Horseshoe -1'!$A$17:$E$992,5,FALSE))</f>
        <v>106.50260236213046</v>
      </c>
      <c r="AD39" s="129">
        <f>IF(ISNA(VLOOKUP($C39,'TT PROV SS'!$A$17:$E$967,5,FALSE))=TRUE,"0",VLOOKUP($C39,'TT PROV SS'!$A$17:$E$967,5,FALSE))</f>
        <v>158.86768323086881</v>
      </c>
      <c r="AE39" s="129">
        <f>IF(ISNA(VLOOKUP($C39,'TT PROV BA'!$A$17:$E$992,5,FALSE))=TRUE,"0",VLOOKUP($C39,'TT PROV BA'!$A$17:$E$992,5,FALSE))</f>
        <v>236.04946301906651</v>
      </c>
      <c r="AF39" s="129" t="str">
        <f>IF(ISNA(VLOOKUP($C39,'CC Horseshoe SS'!$A$17:$E$992,5,FALSE))=TRUE,"0",VLOOKUP($C39,'CC Horseshoe SS'!$A$17:$E$992,5,FALSE))</f>
        <v>0</v>
      </c>
      <c r="AG39" s="129" t="str">
        <f>IF(ISNA(VLOOKUP($C39,'CC Horseshoe BA'!$A$17:$E$988,5,FALSE))=TRUE,"0",VLOOKUP($C39,'CC Horseshoe BA'!$A$17:$E$988,5,FALSE))</f>
        <v>0</v>
      </c>
      <c r="AH39" s="129" t="str">
        <f>IF(ISNA(VLOOKUP($C39,'NorAm Stoneham SS'!$A$17:$E$992,5,FALSE))=TRUE,"0",VLOOKUP($C39,'NorAm Stoneham SS'!$A$17:$E$992,5,FALSE))</f>
        <v>0</v>
      </c>
      <c r="AI39" s="129" t="str">
        <f>IF(ISNA(VLOOKUP($C39,'NorAm Stoneham BA'!$A$17:$E$991,5,FALSE))=TRUE,"0",VLOOKUP($C39,'NorAm Stoneham BA'!$A$17:$E$991,5,FALSE))</f>
        <v>0</v>
      </c>
      <c r="AJ39" s="129" t="str">
        <f>IF(ISNA(VLOOKUP($C39,'WC SUI SS'!$A$17:$E$991,5,FALSE))=TRUE,"0",VLOOKUP($C39,'WC SUI SS'!$A$17:$E$991,5,FALSE))</f>
        <v>0</v>
      </c>
      <c r="AK39" s="129" t="str">
        <f>IF(ISNA(VLOOKUP($C39,'JrNats HP'!$A$17:$E$991,5,FALSE))=TRUE,"0",VLOOKUP($C39,'JrNats HP'!$A$17:$E$991,5,FALSE))</f>
        <v>0</v>
      </c>
      <c r="AL39" s="129" t="str">
        <f>IF(ISNA(VLOOKUP($C39,'JrNats SS'!$A$17:$E$991,5,FALSE))=TRUE,"0",VLOOKUP($C39,'JrNats SS'!$A$17:$E$991,5,FALSE))</f>
        <v>0</v>
      </c>
      <c r="AM39" s="129" t="str">
        <f>IF(ISNA(VLOOKUP($C39,'JrNats BA'!$A$17:$E$991,5,FALSE))=TRUE,"0",VLOOKUP($C39,'JrNats BA'!$A$17:$E$991,5,FALSE))</f>
        <v>0</v>
      </c>
      <c r="AN39" s="196"/>
      <c r="AO39" s="129"/>
    </row>
    <row r="40" spans="1:41" ht="17" customHeight="1" x14ac:dyDescent="0.15">
      <c r="A40" s="98" t="s">
        <v>92</v>
      </c>
      <c r="B40" s="98" t="s">
        <v>114</v>
      </c>
      <c r="C40" s="99" t="s">
        <v>84</v>
      </c>
      <c r="D40" s="71"/>
      <c r="E40" s="71">
        <f t="shared" si="6"/>
        <v>35</v>
      </c>
      <c r="F40" s="139">
        <f t="shared" si="7"/>
        <v>35</v>
      </c>
      <c r="G40" s="129">
        <f t="shared" si="8"/>
        <v>202.70370564268623</v>
      </c>
      <c r="H40" s="129">
        <f t="shared" si="9"/>
        <v>196.62259447340566</v>
      </c>
      <c r="I40" s="129">
        <f t="shared" si="10"/>
        <v>153.49682917793297</v>
      </c>
      <c r="J40" s="129">
        <f t="shared" si="11"/>
        <v>552.82312929402485</v>
      </c>
      <c r="K40" s="130"/>
      <c r="L40" s="129" t="str">
        <f>IF(ISNA(VLOOKUP($C40,'CC Calgary BA'!$A$17:$E$973,5,FALSE))=TRUE,"0",VLOOKUP($C40,'CC Calgary BA'!$A$17:$E$973,5,FALSE))</f>
        <v>0</v>
      </c>
      <c r="M40" s="129" t="str">
        <f>IF(ISNA(VLOOKUP($C40,'CC Calgary HP'!$A$17:$E$1000,5,FALSE))=TRUE,"0",VLOOKUP($C40,'CC Calgary HP'!$A$17:$E$1000,5,FALSE))</f>
        <v>0</v>
      </c>
      <c r="N40" s="129" t="str">
        <f>IF(ISNA(VLOOKUP($C40,'CC Calgary SS'!$A$17:$E$974,5,FALSE))=TRUE,"0",VLOOKUP($C40,'CC Calgary SS'!$A$17:$E$974,5,FALSE))</f>
        <v>0</v>
      </c>
      <c r="O40" s="129">
        <f>IF(ISNA(VLOOKUP($C40,'TT MSLM -1'!$A$17:$E$1000,5,FALSE))=TRUE,"0",VLOOKUP($C40,'TT MSLM -1'!$A$17:$E$1000,5,FALSE))</f>
        <v>153.49682917793297</v>
      </c>
      <c r="P40" s="129">
        <f>IF(ISNA(VLOOKUP($C40,'TT MSLM -2'!$A$17:$E$1000,5,FALSE))=TRUE,"0",VLOOKUP($C40,'TT MSLM -2'!$A$17:$E$1000,5,FALSE))</f>
        <v>148.89192430259499</v>
      </c>
      <c r="Q40" s="129" t="str">
        <f>IF(ISNA(VLOOKUP($C40,'NorAm Mammoth SS -1'!$A$17:$E$1000,5,FALSE))=TRUE,"0",VLOOKUP($C40,'NorAm Mammoth SS -1'!$A$17:$E$1000,5,FALSE))</f>
        <v>0</v>
      </c>
      <c r="R40" s="129" t="str">
        <f>IF(ISNA(VLOOKUP($C40,'NorAm Mammoth SS -2'!$A$17:$E$1000,5,FALSE))=TRUE,"0",VLOOKUP($C40,'NorAm Mammoth SS -2'!$A$17:$E$1000,5,FALSE))</f>
        <v>0</v>
      </c>
      <c r="S40" s="129" t="str">
        <f>IF(ISNA(VLOOKUP($C40,'Groms GP'!$A$17:$E$1000,5,FALSE))=TRUE,"0",VLOOKUP($C40,'Groms GP'!$A$17:$E$1000,5,FALSE))</f>
        <v>0</v>
      </c>
      <c r="T40" s="129" t="str">
        <f>IF(ISNA(VLOOKUP($C40,'CC SunPeaks SS'!$A$17:$E$1000,5,FALSE))=TRUE,"0",VLOOKUP($C40,'CC SunPeaks SS'!$A$17:$E$1000,5,FALSE))</f>
        <v>0</v>
      </c>
      <c r="U40" s="129" t="str">
        <f>IF(ISNA(VLOOKUP($C40,'CC SunPeaks BA'!$A$17:$E$1000,5,FALSE))=TRUE,"0",VLOOKUP($C40,'CC SunPeaks BA'!$A$17:$E$1000,5,FALSE))</f>
        <v>0</v>
      </c>
      <c r="V40" s="129" t="str">
        <f>IF(ISNA(VLOOKUP($C40,'NorAm Calgary SS'!$A$17:$E$1000,5,FALSE))=TRUE,"0",VLOOKUP($C40,'NorAm Calgary SS'!$A$17:$E$1000,5,FALSE))</f>
        <v>0</v>
      </c>
      <c r="W40" s="129" t="str">
        <f>IF(ISNA(VLOOKUP($C40,'NorAm Calgary BA'!$A$17:$E$1000,5,FALSE))=TRUE,"0",VLOOKUP($C40,'NorAm Calgary BA'!$A$17:$E$1000,5,FALSE))</f>
        <v>0</v>
      </c>
      <c r="X40" s="129" t="str">
        <f>IF(ISNA(VLOOKUP($C40,'FzFest CF'!$A$17:$E$1000,5,FALSE))=TRUE,"0",VLOOKUP($C40,'FzFest CF'!$A$17:$E$1000,5,FALSE))</f>
        <v>0</v>
      </c>
      <c r="Y40" s="129" t="str">
        <f>IF(ISNA(VLOOKUP($C40,'Groms BV'!$A$17:$E$1000,5,FALSE))=TRUE,"0",VLOOKUP($C40,'Groms BV'!$A$17:$E$1000,5,FALSE))</f>
        <v>0</v>
      </c>
      <c r="Z40" s="129" t="str">
        <f>IF(ISNA(VLOOKUP($C40,'NorAm Aspen BA'!$A$17:$E$1000,5,FALSE))=TRUE,"0",VLOOKUP($C40,'NorAm Aspen BA'!$A$17:$E$1000,5,FALSE))</f>
        <v>0</v>
      </c>
      <c r="AA40" s="129" t="str">
        <f>IF(ISNA(VLOOKUP($C40,'NorAm Aspen SS'!$A$17:$E$992,5,FALSE))=TRUE,"0",VLOOKUP($C40,'NorAm Aspen SS'!$A$17:$E$992,5,FALSE))</f>
        <v>0</v>
      </c>
      <c r="AB40" s="129" t="str">
        <f>IF(ISNA(VLOOKUP($C40,'JJ Evergreen'!$A$17:$E$1000,5,FALSE))=TRUE,"0",VLOOKUP($C40,'JJ Evergreen'!$A$17:$E$1000,5,FALSE))</f>
        <v>0</v>
      </c>
      <c r="AC40" s="129">
        <f>IF(ISNA(VLOOKUP($C40,'TT Horseshoe -1'!$A$17:$E$992,5,FALSE))=TRUE,"0",VLOOKUP($C40,'TT Horseshoe -1'!$A$17:$E$992,5,FALSE))</f>
        <v>120.30212056294738</v>
      </c>
      <c r="AD40" s="129">
        <f>IF(ISNA(VLOOKUP($C40,'TT PROV SS'!$A$17:$E$967,5,FALSE))=TRUE,"0",VLOOKUP($C40,'TT PROV SS'!$A$17:$E$967,5,FALSE))</f>
        <v>196.62259447340566</v>
      </c>
      <c r="AE40" s="129">
        <f>IF(ISNA(VLOOKUP($C40,'TT PROV BA'!$A$17:$E$992,5,FALSE))=TRUE,"0",VLOOKUP($C40,'TT PROV BA'!$A$17:$E$992,5,FALSE))</f>
        <v>202.70370564268623</v>
      </c>
      <c r="AF40" s="129" t="str">
        <f>IF(ISNA(VLOOKUP($C40,'CC Horseshoe SS'!$A$17:$E$992,5,FALSE))=TRUE,"0",VLOOKUP($C40,'CC Horseshoe SS'!$A$17:$E$992,5,FALSE))</f>
        <v>0</v>
      </c>
      <c r="AG40" s="129" t="str">
        <f>IF(ISNA(VLOOKUP($C40,'CC Horseshoe BA'!$A$17:$E$988,5,FALSE))=TRUE,"0",VLOOKUP($C40,'CC Horseshoe BA'!$A$17:$E$988,5,FALSE))</f>
        <v>0</v>
      </c>
      <c r="AH40" s="129" t="str">
        <f>IF(ISNA(VLOOKUP($C40,'NorAm Stoneham SS'!$A$17:$E$992,5,FALSE))=TRUE,"0",VLOOKUP($C40,'NorAm Stoneham SS'!$A$17:$E$992,5,FALSE))</f>
        <v>0</v>
      </c>
      <c r="AI40" s="129" t="str">
        <f>IF(ISNA(VLOOKUP($C40,'NorAm Stoneham BA'!$A$17:$E$991,5,FALSE))=TRUE,"0",VLOOKUP($C40,'NorAm Stoneham BA'!$A$17:$E$991,5,FALSE))</f>
        <v>0</v>
      </c>
      <c r="AJ40" s="129" t="str">
        <f>IF(ISNA(VLOOKUP($C40,'WC SUI SS'!$A$17:$E$991,5,FALSE))=TRUE,"0",VLOOKUP($C40,'WC SUI SS'!$A$17:$E$991,5,FALSE))</f>
        <v>0</v>
      </c>
      <c r="AK40" s="129" t="str">
        <f>IF(ISNA(VLOOKUP($C40,'JrNats HP'!$A$17:$E$991,5,FALSE))=TRUE,"0",VLOOKUP($C40,'JrNats HP'!$A$17:$E$991,5,FALSE))</f>
        <v>0</v>
      </c>
      <c r="AL40" s="129" t="str">
        <f>IF(ISNA(VLOOKUP($C40,'JrNats SS'!$A$17:$E$991,5,FALSE))=TRUE,"0",VLOOKUP($C40,'JrNats SS'!$A$17:$E$991,5,FALSE))</f>
        <v>0</v>
      </c>
      <c r="AM40" s="129" t="str">
        <f>IF(ISNA(VLOOKUP($C40,'JrNats BA'!$A$17:$E$991,5,FALSE))=TRUE,"0",VLOOKUP($C40,'JrNats BA'!$A$17:$E$991,5,FALSE))</f>
        <v>0</v>
      </c>
      <c r="AN40" s="196"/>
      <c r="AO40" s="129"/>
    </row>
    <row r="41" spans="1:41" ht="17" customHeight="1" x14ac:dyDescent="0.15">
      <c r="A41" s="98" t="s">
        <v>93</v>
      </c>
      <c r="B41" s="98" t="s">
        <v>112</v>
      </c>
      <c r="C41" s="99" t="s">
        <v>79</v>
      </c>
      <c r="D41" s="71"/>
      <c r="E41" s="71">
        <f t="shared" si="6"/>
        <v>36</v>
      </c>
      <c r="F41" s="139">
        <f t="shared" si="7"/>
        <v>36</v>
      </c>
      <c r="G41" s="129">
        <f t="shared" si="8"/>
        <v>184.27609603880569</v>
      </c>
      <c r="H41" s="129">
        <f t="shared" si="9"/>
        <v>178.74781315764153</v>
      </c>
      <c r="I41" s="129">
        <f t="shared" si="10"/>
        <v>178.74781315764153</v>
      </c>
      <c r="J41" s="129">
        <f t="shared" si="11"/>
        <v>541.77172235408875</v>
      </c>
      <c r="K41" s="130"/>
      <c r="L41" s="129" t="str">
        <f>IF(ISNA(VLOOKUP($C41,'CC Calgary BA'!$A$17:$E$973,5,FALSE))=TRUE,"0",VLOOKUP($C41,'CC Calgary BA'!$A$17:$E$973,5,FALSE))</f>
        <v>0</v>
      </c>
      <c r="M41" s="129" t="str">
        <f>IF(ISNA(VLOOKUP($C41,'CC Calgary HP'!$A$17:$E$1000,5,FALSE))=TRUE,"0",VLOOKUP($C41,'CC Calgary HP'!$A$17:$E$1000,5,FALSE))</f>
        <v>0</v>
      </c>
      <c r="N41" s="129" t="str">
        <f>IF(ISNA(VLOOKUP($C41,'CC Calgary SS'!$A$17:$E$974,5,FALSE))=TRUE,"0",VLOOKUP($C41,'CC Calgary SS'!$A$17:$E$974,5,FALSE))</f>
        <v>0</v>
      </c>
      <c r="O41" s="129">
        <f>IF(ISNA(VLOOKUP($C41,'TT MSLM -1'!$A$17:$E$1000,5,FALSE))=TRUE,"0",VLOOKUP($C41,'TT MSLM -1'!$A$17:$E$1000,5,FALSE))</f>
        <v>184.27609603880569</v>
      </c>
      <c r="P41" s="129">
        <f>IF(ISNA(VLOOKUP($C41,'TT MSLM -2'!$A$17:$E$1000,5,FALSE))=TRUE,"0",VLOOKUP($C41,'TT MSLM -2'!$A$17:$E$1000,5,FALSE))</f>
        <v>178.74781315764153</v>
      </c>
      <c r="Q41" s="129" t="str">
        <f>IF(ISNA(VLOOKUP($C41,'NorAm Mammoth SS -1'!$A$17:$E$1000,5,FALSE))=TRUE,"0",VLOOKUP($C41,'NorAm Mammoth SS -1'!$A$17:$E$1000,5,FALSE))</f>
        <v>0</v>
      </c>
      <c r="R41" s="129" t="str">
        <f>IF(ISNA(VLOOKUP($C41,'NorAm Mammoth SS -2'!$A$17:$E$1000,5,FALSE))=TRUE,"0",VLOOKUP($C41,'NorAm Mammoth SS -2'!$A$17:$E$1000,5,FALSE))</f>
        <v>0</v>
      </c>
      <c r="S41" s="129" t="str">
        <f>IF(ISNA(VLOOKUP($C41,'Groms GP'!$A$17:$E$1000,5,FALSE))=TRUE,"0",VLOOKUP($C41,'Groms GP'!$A$17:$E$1000,5,FALSE))</f>
        <v>0</v>
      </c>
      <c r="T41" s="129" t="str">
        <f>IF(ISNA(VLOOKUP($C41,'CC SunPeaks SS'!$A$17:$E$1000,5,FALSE))=TRUE,"0",VLOOKUP($C41,'CC SunPeaks SS'!$A$17:$E$1000,5,FALSE))</f>
        <v>0</v>
      </c>
      <c r="U41" s="129" t="str">
        <f>IF(ISNA(VLOOKUP($C41,'CC SunPeaks BA'!$A$17:$E$1000,5,FALSE))=TRUE,"0",VLOOKUP($C41,'CC SunPeaks BA'!$A$17:$E$1000,5,FALSE))</f>
        <v>0</v>
      </c>
      <c r="V41" s="129" t="str">
        <f>IF(ISNA(VLOOKUP($C41,'NorAm Calgary SS'!$A$17:$E$1000,5,FALSE))=TRUE,"0",VLOOKUP($C41,'NorAm Calgary SS'!$A$17:$E$1000,5,FALSE))</f>
        <v>0</v>
      </c>
      <c r="W41" s="129" t="str">
        <f>IF(ISNA(VLOOKUP($C41,'NorAm Calgary BA'!$A$17:$E$1000,5,FALSE))=TRUE,"0",VLOOKUP($C41,'NorAm Calgary BA'!$A$17:$E$1000,5,FALSE))</f>
        <v>0</v>
      </c>
      <c r="X41" s="129" t="str">
        <f>IF(ISNA(VLOOKUP($C41,'FzFest CF'!$A$17:$E$1000,5,FALSE))=TRUE,"0",VLOOKUP($C41,'FzFest CF'!$A$17:$E$1000,5,FALSE))</f>
        <v>0</v>
      </c>
      <c r="Y41" s="129" t="str">
        <f>IF(ISNA(VLOOKUP($C41,'Groms BV'!$A$17:$E$1000,5,FALSE))=TRUE,"0",VLOOKUP($C41,'Groms BV'!$A$17:$E$1000,5,FALSE))</f>
        <v>0</v>
      </c>
      <c r="Z41" s="129" t="str">
        <f>IF(ISNA(VLOOKUP($C41,'NorAm Aspen BA'!$A$17:$E$1000,5,FALSE))=TRUE,"0",VLOOKUP($C41,'NorAm Aspen BA'!$A$17:$E$1000,5,FALSE))</f>
        <v>0</v>
      </c>
      <c r="AA41" s="129" t="str">
        <f>IF(ISNA(VLOOKUP($C41,'NorAm Aspen SS'!$A$17:$E$992,5,FALSE))=TRUE,"0",VLOOKUP($C41,'NorAm Aspen SS'!$A$17:$E$992,5,FALSE))</f>
        <v>0</v>
      </c>
      <c r="AB41" s="129" t="str">
        <f>IF(ISNA(VLOOKUP($C41,'JJ Evergreen'!$A$17:$E$1000,5,FALSE))=TRUE,"0",VLOOKUP($C41,'JJ Evergreen'!$A$17:$E$1000,5,FALSE))</f>
        <v>0</v>
      </c>
      <c r="AC41" s="129">
        <f>IF(ISNA(VLOOKUP($C41,'TT Horseshoe -1'!$A$17:$E$992,5,FALSE))=TRUE,"0",VLOOKUP($C41,'TT Horseshoe -1'!$A$17:$E$992,5,FALSE))</f>
        <v>178.74781315764153</v>
      </c>
      <c r="AD41" s="129" t="str">
        <f>IF(ISNA(VLOOKUP($C41,'TT PROV SS'!$A$17:$E$967,5,FALSE))=TRUE,"0",VLOOKUP($C41,'TT PROV SS'!$A$17:$E$967,5,FALSE))</f>
        <v>0</v>
      </c>
      <c r="AE41" s="129" t="str">
        <f>IF(ISNA(VLOOKUP($C41,'TT PROV BA'!$A$17:$E$992,5,FALSE))=TRUE,"0",VLOOKUP($C41,'TT PROV BA'!$A$17:$E$992,5,FALSE))</f>
        <v>0</v>
      </c>
      <c r="AF41" s="129" t="str">
        <f>IF(ISNA(VLOOKUP($C41,'CC Horseshoe SS'!$A$17:$E$992,5,FALSE))=TRUE,"0",VLOOKUP($C41,'CC Horseshoe SS'!$A$17:$E$992,5,FALSE))</f>
        <v>0</v>
      </c>
      <c r="AG41" s="129" t="str">
        <f>IF(ISNA(VLOOKUP($C41,'CC Horseshoe BA'!$A$17:$E$988,5,FALSE))=TRUE,"0",VLOOKUP($C41,'CC Horseshoe BA'!$A$17:$E$988,5,FALSE))</f>
        <v>0</v>
      </c>
      <c r="AH41" s="129" t="str">
        <f>IF(ISNA(VLOOKUP($C41,'NorAm Stoneham SS'!$A$17:$E$992,5,FALSE))=TRUE,"0",VLOOKUP($C41,'NorAm Stoneham SS'!$A$17:$E$992,5,FALSE))</f>
        <v>0</v>
      </c>
      <c r="AI41" s="129" t="str">
        <f>IF(ISNA(VLOOKUP($C41,'NorAm Stoneham BA'!$A$17:$E$991,5,FALSE))=TRUE,"0",VLOOKUP($C41,'NorAm Stoneham BA'!$A$17:$E$991,5,FALSE))</f>
        <v>0</v>
      </c>
      <c r="AJ41" s="129" t="str">
        <f>IF(ISNA(VLOOKUP($C41,'WC SUI SS'!$A$17:$E$991,5,FALSE))=TRUE,"0",VLOOKUP($C41,'WC SUI SS'!$A$17:$E$991,5,FALSE))</f>
        <v>0</v>
      </c>
      <c r="AK41" s="129" t="str">
        <f>IF(ISNA(VLOOKUP($C41,'JrNats HP'!$A$17:$E$991,5,FALSE))=TRUE,"0",VLOOKUP($C41,'JrNats HP'!$A$17:$E$991,5,FALSE))</f>
        <v>0</v>
      </c>
      <c r="AL41" s="129" t="str">
        <f>IF(ISNA(VLOOKUP($C41,'JrNats SS'!$A$17:$E$991,5,FALSE))=TRUE,"0",VLOOKUP($C41,'JrNats SS'!$A$17:$E$991,5,FALSE))</f>
        <v>0</v>
      </c>
      <c r="AM41" s="129" t="str">
        <f>IF(ISNA(VLOOKUP($C41,'JrNats BA'!$A$17:$E$991,5,FALSE))=TRUE,"0",VLOOKUP($C41,'JrNats BA'!$A$17:$E$991,5,FALSE))</f>
        <v>0</v>
      </c>
      <c r="AN41" s="196"/>
      <c r="AO41" s="129"/>
    </row>
    <row r="42" spans="1:41" ht="17" customHeight="1" x14ac:dyDescent="0.15">
      <c r="A42" s="98" t="s">
        <v>226</v>
      </c>
      <c r="B42" s="98" t="s">
        <v>114</v>
      </c>
      <c r="C42" s="99" t="s">
        <v>222</v>
      </c>
      <c r="D42" s="71"/>
      <c r="E42" s="71">
        <f t="shared" si="6"/>
        <v>37</v>
      </c>
      <c r="F42" s="139">
        <f t="shared" si="7"/>
        <v>37</v>
      </c>
      <c r="G42" s="129">
        <f t="shared" si="8"/>
        <v>215.43597156200047</v>
      </c>
      <c r="H42" s="129">
        <f t="shared" si="9"/>
        <v>179.45213316582655</v>
      </c>
      <c r="I42" s="129">
        <f t="shared" si="10"/>
        <v>140.09241157631163</v>
      </c>
      <c r="J42" s="129">
        <f t="shared" si="11"/>
        <v>534.98051630413863</v>
      </c>
      <c r="K42" s="130"/>
      <c r="L42" s="129">
        <v>0</v>
      </c>
      <c r="M42" s="129">
        <v>0</v>
      </c>
      <c r="N42" s="129" t="str">
        <f>IF(ISNA(VLOOKUP($C42,'CC Calgary SS'!$A$17:$E$974,5,FALSE))=TRUE,"0",VLOOKUP($C42,'CC Calgary SS'!$A$17:$E$974,5,FALSE))</f>
        <v>0</v>
      </c>
      <c r="O42" s="129" t="str">
        <f>IF(ISNA(VLOOKUP($C42,'TT MSLM -1'!$A$17:$E$1000,5,FALSE))=TRUE,"0",VLOOKUP($C42,'TT MSLM -1'!$A$17:$E$1000,5,FALSE))</f>
        <v>0</v>
      </c>
      <c r="P42" s="129" t="str">
        <f>IF(ISNA(VLOOKUP($C42,'TT MSLM -2'!$A$17:$E$1000,5,FALSE))=TRUE,"0",VLOOKUP($C42,'TT MSLM -2'!$A$17:$E$1000,5,FALSE))</f>
        <v>0</v>
      </c>
      <c r="Q42" s="129" t="str">
        <f>IF(ISNA(VLOOKUP($C42,'NorAm Mammoth SS -1'!$A$17:$E$1000,5,FALSE))=TRUE,"0",VLOOKUP($C42,'NorAm Mammoth SS -1'!$A$17:$E$1000,5,FALSE))</f>
        <v>0</v>
      </c>
      <c r="R42" s="129" t="str">
        <f>IF(ISNA(VLOOKUP($C42,'NorAm Mammoth SS -2'!$A$17:$E$1000,5,FALSE))=TRUE,"0",VLOOKUP($C42,'NorAm Mammoth SS -2'!$A$17:$E$1000,5,FALSE))</f>
        <v>0</v>
      </c>
      <c r="S42" s="129" t="str">
        <f>IF(ISNA(VLOOKUP($C42,'Groms GP'!$A$17:$E$1000,5,FALSE))=TRUE,"0",VLOOKUP($C42,'Groms GP'!$A$17:$E$1000,5,FALSE))</f>
        <v>0</v>
      </c>
      <c r="T42" s="129" t="str">
        <f>IF(ISNA(VLOOKUP($C42,'CC SunPeaks SS'!$A$17:$E$1000,5,FALSE))=TRUE,"0",VLOOKUP($C42,'CC SunPeaks SS'!$A$17:$E$1000,5,FALSE))</f>
        <v>0</v>
      </c>
      <c r="U42" s="129" t="str">
        <f>IF(ISNA(VLOOKUP($C42,'CC SunPeaks BA'!$A$17:$E$1000,5,FALSE))=TRUE,"0",VLOOKUP($C42,'CC SunPeaks BA'!$A$17:$E$1000,5,FALSE))</f>
        <v>0</v>
      </c>
      <c r="V42" s="129" t="str">
        <f>IF(ISNA(VLOOKUP($C42,'NorAm Calgary SS'!$A$17:$E$1000,5,FALSE))=TRUE,"0",VLOOKUP($C42,'NorAm Calgary SS'!$A$17:$E$1000,5,FALSE))</f>
        <v>0</v>
      </c>
      <c r="W42" s="129" t="str">
        <f>IF(ISNA(VLOOKUP($C42,'NorAm Calgary BA'!$A$17:$E$1000,5,FALSE))=TRUE,"0",VLOOKUP($C42,'NorAm Calgary BA'!$A$17:$E$1000,5,FALSE))</f>
        <v>0</v>
      </c>
      <c r="X42" s="129" t="str">
        <f>IF(ISNA(VLOOKUP($C42,'FzFest CF'!$A$17:$E$1000,5,FALSE))=TRUE,"0",VLOOKUP($C42,'FzFest CF'!$A$17:$E$1000,5,FALSE))</f>
        <v>0</v>
      </c>
      <c r="Y42" s="129" t="str">
        <f>IF(ISNA(VLOOKUP($C42,'Groms BV'!$A$17:$E$1000,5,FALSE))=TRUE,"0",VLOOKUP($C42,'Groms BV'!$A$17:$E$1000,5,FALSE))</f>
        <v>0</v>
      </c>
      <c r="Z42" s="129" t="str">
        <f>IF(ISNA(VLOOKUP($C42,'NorAm Aspen BA'!$A$17:$E$1000,5,FALSE))=TRUE,"0",VLOOKUP($C42,'NorAm Aspen BA'!$A$17:$E$1000,5,FALSE))</f>
        <v>0</v>
      </c>
      <c r="AA42" s="129" t="str">
        <f>IF(ISNA(VLOOKUP($C42,'NorAm Aspen SS'!$A$17:$E$992,5,FALSE))=TRUE,"0",VLOOKUP($C42,'NorAm Aspen SS'!$A$17:$E$992,5,FALSE))</f>
        <v>0</v>
      </c>
      <c r="AB42" s="129" t="str">
        <f>IF(ISNA(VLOOKUP($C42,'JJ Evergreen'!$A$17:$E$1000,5,FALSE))=TRUE,"0",VLOOKUP($C42,'JJ Evergreen'!$A$17:$E$1000,5,FALSE))</f>
        <v>0</v>
      </c>
      <c r="AC42" s="129">
        <f>IF(ISNA(VLOOKUP($C42,'TT Horseshoe -1'!$A$17:$E$992,5,FALSE))=TRUE,"0",VLOOKUP($C42,'TT Horseshoe -1'!$A$17:$E$992,5,FALSE))</f>
        <v>140.09241157631163</v>
      </c>
      <c r="AD42" s="129">
        <f>IF(ISNA(VLOOKUP($C42,'TT PROV SS'!$A$17:$E$967,5,FALSE))=TRUE,"0",VLOOKUP($C42,'TT PROV SS'!$A$17:$E$967,5,FALSE))</f>
        <v>179.45213316582655</v>
      </c>
      <c r="AE42" s="129">
        <f>IF(ISNA(VLOOKUP($C42,'TT PROV BA'!$A$17:$E$992,5,FALSE))=TRUE,"0",VLOOKUP($C42,'TT PROV BA'!$A$17:$E$992,5,FALSE))</f>
        <v>215.43597156200047</v>
      </c>
      <c r="AF42" s="129" t="str">
        <f>IF(ISNA(VLOOKUP($C42,'CC Horseshoe SS'!$A$17:$E$992,5,FALSE))=TRUE,"0",VLOOKUP($C42,'CC Horseshoe SS'!$A$17:$E$992,5,FALSE))</f>
        <v>0</v>
      </c>
      <c r="AG42" s="129" t="str">
        <f>IF(ISNA(VLOOKUP($C42,'CC Horseshoe BA'!$A$17:$E$988,5,FALSE))=TRUE,"0",VLOOKUP($C42,'CC Horseshoe BA'!$A$17:$E$988,5,FALSE))</f>
        <v>0</v>
      </c>
      <c r="AH42" s="129" t="str">
        <f>IF(ISNA(VLOOKUP($C42,'NorAm Stoneham SS'!$A$17:$E$992,5,FALSE))=TRUE,"0",VLOOKUP($C42,'NorAm Stoneham SS'!$A$17:$E$992,5,FALSE))</f>
        <v>0</v>
      </c>
      <c r="AI42" s="129" t="str">
        <f>IF(ISNA(VLOOKUP($C42,'NorAm Stoneham BA'!$A$17:$E$991,5,FALSE))=TRUE,"0",VLOOKUP($C42,'NorAm Stoneham BA'!$A$17:$E$991,5,FALSE))</f>
        <v>0</v>
      </c>
      <c r="AJ42" s="129" t="str">
        <f>IF(ISNA(VLOOKUP($C42,'WC SUI SS'!$A$17:$E$991,5,FALSE))=TRUE,"0",VLOOKUP($C42,'WC SUI SS'!$A$17:$E$991,5,FALSE))</f>
        <v>0</v>
      </c>
      <c r="AK42" s="129" t="str">
        <f>IF(ISNA(VLOOKUP($C42,'JrNats HP'!$A$17:$E$991,5,FALSE))=TRUE,"0",VLOOKUP($C42,'JrNats HP'!$A$17:$E$991,5,FALSE))</f>
        <v>0</v>
      </c>
      <c r="AL42" s="129" t="str">
        <f>IF(ISNA(VLOOKUP($C42,'JrNats SS'!$A$17:$E$991,5,FALSE))=TRUE,"0",VLOOKUP($C42,'JrNats SS'!$A$17:$E$991,5,FALSE))</f>
        <v>0</v>
      </c>
      <c r="AM42" s="129" t="str">
        <f>IF(ISNA(VLOOKUP($C42,'JrNats BA'!$A$17:$E$991,5,FALSE))=TRUE,"0",VLOOKUP($C42,'JrNats BA'!$A$17:$E$991,5,FALSE))</f>
        <v>0</v>
      </c>
      <c r="AN42" s="196"/>
      <c r="AO42" s="129"/>
    </row>
    <row r="43" spans="1:41" ht="17" customHeight="1" x14ac:dyDescent="0.15">
      <c r="A43" s="98" t="s">
        <v>92</v>
      </c>
      <c r="B43" s="98" t="s">
        <v>111</v>
      </c>
      <c r="C43" s="99" t="s">
        <v>88</v>
      </c>
      <c r="D43" s="71"/>
      <c r="E43" s="71">
        <f t="shared" si="6"/>
        <v>38</v>
      </c>
      <c r="F43" s="139">
        <f t="shared" si="7"/>
        <v>38</v>
      </c>
      <c r="G43" s="129">
        <f t="shared" si="8"/>
        <v>243.3499618753263</v>
      </c>
      <c r="H43" s="129">
        <f t="shared" si="9"/>
        <v>153.49682917793297</v>
      </c>
      <c r="I43" s="129">
        <f t="shared" si="10"/>
        <v>135.88963922902229</v>
      </c>
      <c r="J43" s="129">
        <f t="shared" si="11"/>
        <v>532.73643028228162</v>
      </c>
      <c r="K43" s="130"/>
      <c r="L43" s="129" t="str">
        <f>IF(ISNA(VLOOKUP($C43,'CC Calgary BA'!$A$17:$E$973,5,FALSE))=TRUE,"0",VLOOKUP($C43,'CC Calgary BA'!$A$17:$E$973,5,FALSE))</f>
        <v>0</v>
      </c>
      <c r="M43" s="129" t="str">
        <f>IF(ISNA(VLOOKUP($C43,'CC Calgary HP'!$A$17:$E$1000,5,FALSE))=TRUE,"0",VLOOKUP($C43,'CC Calgary HP'!$A$17:$E$1000,5,FALSE))</f>
        <v>0</v>
      </c>
      <c r="N43" s="129" t="str">
        <f>IF(ISNA(VLOOKUP($C43,'CC Calgary SS'!$A$17:$E$974,5,FALSE))=TRUE,"0",VLOOKUP($C43,'CC Calgary SS'!$A$17:$E$974,5,FALSE))</f>
        <v>0</v>
      </c>
      <c r="O43" s="129">
        <f>IF(ISNA(VLOOKUP($C43,'TT MSLM -1'!$A$17:$E$1000,5,FALSE))=TRUE,"0",VLOOKUP($C43,'TT MSLM -1'!$A$17:$E$1000,5,FALSE))</f>
        <v>135.88963922902229</v>
      </c>
      <c r="P43" s="129">
        <f>IF(ISNA(VLOOKUP($C43,'TT MSLM -2'!$A$17:$E$1000,5,FALSE))=TRUE,"0",VLOOKUP($C43,'TT MSLM -2'!$A$17:$E$1000,5,FALSE))</f>
        <v>124.02280470406946</v>
      </c>
      <c r="Q43" s="129" t="str">
        <f>IF(ISNA(VLOOKUP($C43,'NorAm Mammoth SS -1'!$A$17:$E$1000,5,FALSE))=TRUE,"0",VLOOKUP($C43,'NorAm Mammoth SS -1'!$A$17:$E$1000,5,FALSE))</f>
        <v>0</v>
      </c>
      <c r="R43" s="129" t="str">
        <f>IF(ISNA(VLOOKUP($C43,'NorAm Mammoth SS -2'!$A$17:$E$1000,5,FALSE))=TRUE,"0",VLOOKUP($C43,'NorAm Mammoth SS -2'!$A$17:$E$1000,5,FALSE))</f>
        <v>0</v>
      </c>
      <c r="S43" s="129" t="str">
        <f>IF(ISNA(VLOOKUP($C43,'Groms GP'!$A$17:$E$1000,5,FALSE))=TRUE,"0",VLOOKUP($C43,'Groms GP'!$A$17:$E$1000,5,FALSE))</f>
        <v>0</v>
      </c>
      <c r="T43" s="129" t="str">
        <f>IF(ISNA(VLOOKUP($C43,'CC SunPeaks SS'!$A$17:$E$1000,5,FALSE))=TRUE,"0",VLOOKUP($C43,'CC SunPeaks SS'!$A$17:$E$1000,5,FALSE))</f>
        <v>0</v>
      </c>
      <c r="U43" s="129" t="str">
        <f>IF(ISNA(VLOOKUP($C43,'CC SunPeaks BA'!$A$17:$E$1000,5,FALSE))=TRUE,"0",VLOOKUP($C43,'CC SunPeaks BA'!$A$17:$E$1000,5,FALSE))</f>
        <v>0</v>
      </c>
      <c r="V43" s="129" t="str">
        <f>IF(ISNA(VLOOKUP($C43,'NorAm Calgary SS'!$A$17:$E$1000,5,FALSE))=TRUE,"0",VLOOKUP($C43,'NorAm Calgary SS'!$A$17:$E$1000,5,FALSE))</f>
        <v>0</v>
      </c>
      <c r="W43" s="129" t="str">
        <f>IF(ISNA(VLOOKUP($C43,'NorAm Calgary BA'!$A$17:$E$1000,5,FALSE))=TRUE,"0",VLOOKUP($C43,'NorAm Calgary BA'!$A$17:$E$1000,5,FALSE))</f>
        <v>0</v>
      </c>
      <c r="X43" s="129" t="str">
        <f>IF(ISNA(VLOOKUP($C43,'FzFest CF'!$A$17:$E$1000,5,FALSE))=TRUE,"0",VLOOKUP($C43,'FzFest CF'!$A$17:$E$1000,5,FALSE))</f>
        <v>0</v>
      </c>
      <c r="Y43" s="129" t="str">
        <f>IF(ISNA(VLOOKUP($C43,'Groms BV'!$A$17:$E$1000,5,FALSE))=TRUE,"0",VLOOKUP($C43,'Groms BV'!$A$17:$E$1000,5,FALSE))</f>
        <v>0</v>
      </c>
      <c r="Z43" s="129" t="str">
        <f>IF(ISNA(VLOOKUP($C43,'NorAm Aspen BA'!$A$17:$E$1000,5,FALSE))=TRUE,"0",VLOOKUP($C43,'NorAm Aspen BA'!$A$17:$E$1000,5,FALSE))</f>
        <v>0</v>
      </c>
      <c r="AA43" s="129" t="str">
        <f>IF(ISNA(VLOOKUP($C43,'NorAm Aspen SS'!$A$17:$E$992,5,FALSE))=TRUE,"0",VLOOKUP($C43,'NorAm Aspen SS'!$A$17:$E$992,5,FALSE))</f>
        <v>0</v>
      </c>
      <c r="AB43" s="129" t="str">
        <f>IF(ISNA(VLOOKUP($C43,'JJ Evergreen'!$A$17:$E$1000,5,FALSE))=TRUE,"0",VLOOKUP($C43,'JJ Evergreen'!$A$17:$E$1000,5,FALSE))</f>
        <v>0</v>
      </c>
      <c r="AC43" s="129">
        <f>IF(ISNA(VLOOKUP($C43,'TT Horseshoe -1'!$A$17:$E$992,5,FALSE))=TRUE,"0",VLOOKUP($C43,'TT Horseshoe -1'!$A$17:$E$992,5,FALSE))</f>
        <v>153.49682917793297</v>
      </c>
      <c r="AD43" s="129">
        <f>IF(ISNA(VLOOKUP($C43,'TT PROV SS'!$A$17:$E$967,5,FALSE))=TRUE,"0",VLOOKUP($C43,'TT PROV SS'!$A$17:$E$967,5,FALSE))</f>
        <v>243.3499618753263</v>
      </c>
      <c r="AE43" s="129">
        <f>IF(ISNA(VLOOKUP($C43,'TT PROV BA'!$A$17:$E$992,5,FALSE))=TRUE,"0",VLOOKUP($C43,'TT PROV BA'!$A$17:$E$992,5,FALSE))</f>
        <v>0</v>
      </c>
      <c r="AF43" s="129" t="str">
        <f>IF(ISNA(VLOOKUP($C43,'CC Horseshoe SS'!$A$17:$E$992,5,FALSE))=TRUE,"0",VLOOKUP($C43,'CC Horseshoe SS'!$A$17:$E$992,5,FALSE))</f>
        <v>0</v>
      </c>
      <c r="AG43" s="129" t="str">
        <f>IF(ISNA(VLOOKUP($C43,'CC Horseshoe BA'!$A$17:$E$988,5,FALSE))=TRUE,"0",VLOOKUP($C43,'CC Horseshoe BA'!$A$17:$E$988,5,FALSE))</f>
        <v>0</v>
      </c>
      <c r="AH43" s="129" t="str">
        <f>IF(ISNA(VLOOKUP($C43,'NorAm Stoneham SS'!$A$17:$E$992,5,FALSE))=TRUE,"0",VLOOKUP($C43,'NorAm Stoneham SS'!$A$17:$E$992,5,FALSE))</f>
        <v>0</v>
      </c>
      <c r="AI43" s="129" t="str">
        <f>IF(ISNA(VLOOKUP($C43,'NorAm Stoneham BA'!$A$17:$E$991,5,FALSE))=TRUE,"0",VLOOKUP($C43,'NorAm Stoneham BA'!$A$17:$E$991,5,FALSE))</f>
        <v>0</v>
      </c>
      <c r="AJ43" s="129" t="str">
        <f>IF(ISNA(VLOOKUP($C43,'WC SUI SS'!$A$17:$E$991,5,FALSE))=TRUE,"0",VLOOKUP($C43,'WC SUI SS'!$A$17:$E$991,5,FALSE))</f>
        <v>0</v>
      </c>
      <c r="AK43" s="129" t="str">
        <f>IF(ISNA(VLOOKUP($C43,'JrNats HP'!$A$17:$E$991,5,FALSE))=TRUE,"0",VLOOKUP($C43,'JrNats HP'!$A$17:$E$991,5,FALSE))</f>
        <v>0</v>
      </c>
      <c r="AL43" s="129" t="str">
        <f>IF(ISNA(VLOOKUP($C43,'JrNats SS'!$A$17:$E$991,5,FALSE))=TRUE,"0",VLOOKUP($C43,'JrNats SS'!$A$17:$E$991,5,FALSE))</f>
        <v>0</v>
      </c>
      <c r="AM43" s="129" t="str">
        <f>IF(ISNA(VLOOKUP($C43,'JrNats BA'!$A$17:$E$991,5,FALSE))=TRUE,"0",VLOOKUP($C43,'JrNats BA'!$A$17:$E$991,5,FALSE))</f>
        <v>0</v>
      </c>
      <c r="AN43" s="196"/>
      <c r="AO43" s="129"/>
    </row>
    <row r="44" spans="1:41" ht="17" customHeight="1" x14ac:dyDescent="0.15">
      <c r="A44" s="98" t="s">
        <v>93</v>
      </c>
      <c r="B44" s="98" t="s">
        <v>112</v>
      </c>
      <c r="C44" s="99" t="s">
        <v>90</v>
      </c>
      <c r="D44" s="71"/>
      <c r="E44" s="71">
        <f t="shared" si="6"/>
        <v>39</v>
      </c>
      <c r="F44" s="139">
        <f t="shared" si="7"/>
        <v>39</v>
      </c>
      <c r="G44" s="129">
        <f t="shared" si="8"/>
        <v>208.97289241514045</v>
      </c>
      <c r="H44" s="129">
        <f t="shared" si="9"/>
        <v>179.45213316582655</v>
      </c>
      <c r="I44" s="129">
        <f t="shared" si="10"/>
        <v>135.88963922902229</v>
      </c>
      <c r="J44" s="129">
        <f t="shared" si="11"/>
        <v>524.31466480998938</v>
      </c>
      <c r="K44" s="130"/>
      <c r="L44" s="129" t="str">
        <f>IF(ISNA(VLOOKUP($C44,'CC Calgary BA'!$A$17:$E$973,5,FALSE))=TRUE,"0",VLOOKUP($C44,'CC Calgary BA'!$A$17:$E$973,5,FALSE))</f>
        <v>0</v>
      </c>
      <c r="M44" s="129" t="str">
        <f>IF(ISNA(VLOOKUP($C44,'CC Calgary HP'!$A$17:$E$1000,5,FALSE))=TRUE,"0",VLOOKUP($C44,'CC Calgary HP'!$A$17:$E$1000,5,FALSE))</f>
        <v>0</v>
      </c>
      <c r="N44" s="129" t="str">
        <f>IF(ISNA(VLOOKUP($C44,'CC Calgary SS'!$A$17:$E$974,5,FALSE))=TRUE,"0",VLOOKUP($C44,'CC Calgary SS'!$A$17:$E$974,5,FALSE))</f>
        <v>0</v>
      </c>
      <c r="O44" s="129">
        <f>IF(ISNA(VLOOKUP($C44,'TT MSLM -1'!$A$17:$E$1000,5,FALSE))=TRUE,"0",VLOOKUP($C44,'TT MSLM -1'!$A$17:$E$1000,5,FALSE))</f>
        <v>127.85856155058707</v>
      </c>
      <c r="P44" s="129">
        <f>IF(ISNA(VLOOKUP($C44,'TT MSLM -2'!$A$17:$E$1000,5,FALSE))=TRUE,"0",VLOOKUP($C44,'TT MSLM -2'!$A$17:$E$1000,5,FALSE))</f>
        <v>135.88963922902229</v>
      </c>
      <c r="Q44" s="129" t="str">
        <f>IF(ISNA(VLOOKUP($C44,'NorAm Mammoth SS -1'!$A$17:$E$1000,5,FALSE))=TRUE,"0",VLOOKUP($C44,'NorAm Mammoth SS -1'!$A$17:$E$1000,5,FALSE))</f>
        <v>0</v>
      </c>
      <c r="R44" s="129" t="str">
        <f>IF(ISNA(VLOOKUP($C44,'NorAm Mammoth SS -2'!$A$17:$E$1000,5,FALSE))=TRUE,"0",VLOOKUP($C44,'NorAm Mammoth SS -2'!$A$17:$E$1000,5,FALSE))</f>
        <v>0</v>
      </c>
      <c r="S44" s="129" t="str">
        <f>IF(ISNA(VLOOKUP($C44,'Groms GP'!$A$17:$E$1000,5,FALSE))=TRUE,"0",VLOOKUP($C44,'Groms GP'!$A$17:$E$1000,5,FALSE))</f>
        <v>0</v>
      </c>
      <c r="T44" s="129" t="str">
        <f>IF(ISNA(VLOOKUP($C44,'CC SunPeaks SS'!$A$17:$E$1000,5,FALSE))=TRUE,"0",VLOOKUP($C44,'CC SunPeaks SS'!$A$17:$E$1000,5,FALSE))</f>
        <v>0</v>
      </c>
      <c r="U44" s="129" t="str">
        <f>IF(ISNA(VLOOKUP($C44,'CC SunPeaks BA'!$A$17:$E$1000,5,FALSE))=TRUE,"0",VLOOKUP($C44,'CC SunPeaks BA'!$A$17:$E$1000,5,FALSE))</f>
        <v>0</v>
      </c>
      <c r="V44" s="129" t="str">
        <f>IF(ISNA(VLOOKUP($C44,'NorAm Calgary SS'!$A$17:$E$1000,5,FALSE))=TRUE,"0",VLOOKUP($C44,'NorAm Calgary SS'!$A$17:$E$1000,5,FALSE))</f>
        <v>0</v>
      </c>
      <c r="W44" s="129" t="str">
        <f>IF(ISNA(VLOOKUP($C44,'NorAm Calgary BA'!$A$17:$E$1000,5,FALSE))=TRUE,"0",VLOOKUP($C44,'NorAm Calgary BA'!$A$17:$E$1000,5,FALSE))</f>
        <v>0</v>
      </c>
      <c r="X44" s="129" t="str">
        <f>IF(ISNA(VLOOKUP($C44,'FzFest CF'!$A$17:$E$1000,5,FALSE))=TRUE,"0",VLOOKUP($C44,'FzFest CF'!$A$17:$E$1000,5,FALSE))</f>
        <v>0</v>
      </c>
      <c r="Y44" s="129" t="str">
        <f>IF(ISNA(VLOOKUP($C44,'Groms BV'!$A$17:$E$1000,5,FALSE))=TRUE,"0",VLOOKUP($C44,'Groms BV'!$A$17:$E$1000,5,FALSE))</f>
        <v>0</v>
      </c>
      <c r="Z44" s="129" t="str">
        <f>IF(ISNA(VLOOKUP($C44,'NorAm Aspen BA'!$A$17:$E$1000,5,FALSE))=TRUE,"0",VLOOKUP($C44,'NorAm Aspen BA'!$A$17:$E$1000,5,FALSE))</f>
        <v>0</v>
      </c>
      <c r="AA44" s="129" t="str">
        <f>IF(ISNA(VLOOKUP($C44,'NorAm Aspen SS'!$A$17:$E$992,5,FALSE))=TRUE,"0",VLOOKUP($C44,'NorAm Aspen SS'!$A$17:$E$992,5,FALSE))</f>
        <v>0</v>
      </c>
      <c r="AB44" s="129" t="str">
        <f>IF(ISNA(VLOOKUP($C44,'JJ Evergreen'!$A$17:$E$1000,5,FALSE))=TRUE,"0",VLOOKUP($C44,'JJ Evergreen'!$A$17:$E$1000,5,FALSE))</f>
        <v>0</v>
      </c>
      <c r="AC44" s="129">
        <f>IF(ISNA(VLOOKUP($C44,'TT Horseshoe -1'!$A$17:$E$992,5,FALSE))=TRUE,"0",VLOOKUP($C44,'TT Horseshoe -1'!$A$17:$E$992,5,FALSE))</f>
        <v>113.19226523767719</v>
      </c>
      <c r="AD44" s="129">
        <f>IF(ISNA(VLOOKUP($C44,'TT PROV SS'!$A$17:$E$967,5,FALSE))=TRUE,"0",VLOOKUP($C44,'TT PROV SS'!$A$17:$E$967,5,FALSE))</f>
        <v>208.97289241514045</v>
      </c>
      <c r="AE44" s="129">
        <f>IF(ISNA(VLOOKUP($C44,'TT PROV BA'!$A$17:$E$992,5,FALSE))=TRUE,"0",VLOOKUP($C44,'TT PROV BA'!$A$17:$E$992,5,FALSE))</f>
        <v>179.45213316582655</v>
      </c>
      <c r="AF44" s="129" t="str">
        <f>IF(ISNA(VLOOKUP($C44,'CC Horseshoe SS'!$A$17:$E$992,5,FALSE))=TRUE,"0",VLOOKUP($C44,'CC Horseshoe SS'!$A$17:$E$992,5,FALSE))</f>
        <v>0</v>
      </c>
      <c r="AG44" s="129" t="str">
        <f>IF(ISNA(VLOOKUP($C44,'CC Horseshoe BA'!$A$17:$E$988,5,FALSE))=TRUE,"0",VLOOKUP($C44,'CC Horseshoe BA'!$A$17:$E$988,5,FALSE))</f>
        <v>0</v>
      </c>
      <c r="AH44" s="129" t="str">
        <f>IF(ISNA(VLOOKUP($C44,'NorAm Stoneham SS'!$A$17:$E$992,5,FALSE))=TRUE,"0",VLOOKUP($C44,'NorAm Stoneham SS'!$A$17:$E$992,5,FALSE))</f>
        <v>0</v>
      </c>
      <c r="AI44" s="129" t="str">
        <f>IF(ISNA(VLOOKUP($C44,'NorAm Stoneham BA'!$A$17:$E$991,5,FALSE))=TRUE,"0",VLOOKUP($C44,'NorAm Stoneham BA'!$A$17:$E$991,5,FALSE))</f>
        <v>0</v>
      </c>
      <c r="AJ44" s="129" t="str">
        <f>IF(ISNA(VLOOKUP($C44,'WC SUI SS'!$A$17:$E$991,5,FALSE))=TRUE,"0",VLOOKUP($C44,'WC SUI SS'!$A$17:$E$991,5,FALSE))</f>
        <v>0</v>
      </c>
      <c r="AK44" s="129" t="str">
        <f>IF(ISNA(VLOOKUP($C44,'JrNats HP'!$A$17:$E$991,5,FALSE))=TRUE,"0",VLOOKUP($C44,'JrNats HP'!$A$17:$E$991,5,FALSE))</f>
        <v>0</v>
      </c>
      <c r="AL44" s="129" t="str">
        <f>IF(ISNA(VLOOKUP($C44,'JrNats SS'!$A$17:$E$991,5,FALSE))=TRUE,"0",VLOOKUP($C44,'JrNats SS'!$A$17:$E$991,5,FALSE))</f>
        <v>0</v>
      </c>
      <c r="AM44" s="129" t="str">
        <f>IF(ISNA(VLOOKUP($C44,'JrNats BA'!$A$17:$E$991,5,FALSE))=TRUE,"0",VLOOKUP($C44,'JrNats BA'!$A$17:$E$991,5,FALSE))</f>
        <v>0</v>
      </c>
      <c r="AN44" s="196"/>
      <c r="AO44" s="129"/>
    </row>
    <row r="45" spans="1:41" ht="17" customHeight="1" x14ac:dyDescent="0.15">
      <c r="A45" s="98" t="s">
        <v>185</v>
      </c>
      <c r="B45" s="98" t="s">
        <v>114</v>
      </c>
      <c r="C45" s="99" t="s">
        <v>186</v>
      </c>
      <c r="D45" s="71"/>
      <c r="E45" s="71">
        <f t="shared" si="6"/>
        <v>40</v>
      </c>
      <c r="F45" s="139">
        <f t="shared" si="7"/>
        <v>40</v>
      </c>
      <c r="G45" s="129">
        <f t="shared" si="8"/>
        <v>190.72391663920348</v>
      </c>
      <c r="H45" s="129">
        <f t="shared" si="9"/>
        <v>174.06856917085176</v>
      </c>
      <c r="I45" s="129">
        <f t="shared" si="10"/>
        <v>131.81295005215162</v>
      </c>
      <c r="J45" s="129">
        <f t="shared" si="11"/>
        <v>496.60543586220689</v>
      </c>
      <c r="K45" s="130"/>
      <c r="L45" s="129">
        <v>0</v>
      </c>
      <c r="M45" s="129" t="str">
        <f>IF(ISNA(VLOOKUP($C45,'CC Calgary HP'!$A$17:$E$1000,5,FALSE))=TRUE,"0",VLOOKUP($C45,'CC Calgary HP'!$A$17:$E$1000,5,FALSE))</f>
        <v>0</v>
      </c>
      <c r="N45" s="129" t="str">
        <f>IF(ISNA(VLOOKUP($C45,'CC Calgary SS'!$A$17:$E$974,5,FALSE))=TRUE,"0",VLOOKUP($C45,'CC Calgary SS'!$A$17:$E$974,5,FALSE))</f>
        <v>0</v>
      </c>
      <c r="O45" s="129" t="str">
        <f>IF(ISNA(VLOOKUP($C45,'TT MSLM -1'!$A$17:$E$1000,5,FALSE))=TRUE,"0",VLOOKUP($C45,'TT MSLM -1'!$A$17:$E$1000,5,FALSE))</f>
        <v>0</v>
      </c>
      <c r="P45" s="129" t="str">
        <f>IF(ISNA(VLOOKUP($C45,'TT MSLM -2'!$A$17:$E$1000,5,FALSE))=TRUE,"0",VLOOKUP($C45,'TT MSLM -2'!$A$17:$E$1000,5,FALSE))</f>
        <v>0</v>
      </c>
      <c r="Q45" s="129" t="str">
        <f>IF(ISNA(VLOOKUP($C45,'NorAm Mammoth SS -1'!$A$17:$E$1000,5,FALSE))=TRUE,"0",VLOOKUP($C45,'NorAm Mammoth SS -1'!$A$17:$E$1000,5,FALSE))</f>
        <v>0</v>
      </c>
      <c r="R45" s="129" t="str">
        <f>IF(ISNA(VLOOKUP($C45,'NorAm Mammoth SS -2'!$A$17:$E$1000,5,FALSE))=TRUE,"0",VLOOKUP($C45,'NorAm Mammoth SS -2'!$A$17:$E$1000,5,FALSE))</f>
        <v>0</v>
      </c>
      <c r="S45" s="129">
        <f>IF(ISNA(VLOOKUP($C45,'Groms GP'!$A$17:$E$1000,5,FALSE))=TRUE,"0",VLOOKUP($C45,'Groms GP'!$A$17:$E$1000,5,FALSE))</f>
        <v>60</v>
      </c>
      <c r="T45" s="129" t="str">
        <f>IF(ISNA(VLOOKUP($C45,'CC SunPeaks SS'!$A$17:$E$1000,5,FALSE))=TRUE,"0",VLOOKUP($C45,'CC SunPeaks SS'!$A$17:$E$1000,5,FALSE))</f>
        <v>0</v>
      </c>
      <c r="U45" s="129" t="str">
        <f>IF(ISNA(VLOOKUP($C45,'CC SunPeaks BA'!$A$17:$E$1000,5,FALSE))=TRUE,"0",VLOOKUP($C45,'CC SunPeaks BA'!$A$17:$E$1000,5,FALSE))</f>
        <v>0</v>
      </c>
      <c r="V45" s="129" t="str">
        <f>IF(ISNA(VLOOKUP($C45,'NorAm Calgary SS'!$A$17:$E$1000,5,FALSE))=TRUE,"0",VLOOKUP($C45,'NorAm Calgary SS'!$A$17:$E$1000,5,FALSE))</f>
        <v>0</v>
      </c>
      <c r="W45" s="129" t="str">
        <f>IF(ISNA(VLOOKUP($C45,'NorAm Calgary BA'!$A$17:$E$1000,5,FALSE))=TRUE,"0",VLOOKUP($C45,'NorAm Calgary BA'!$A$17:$E$1000,5,FALSE))</f>
        <v>0</v>
      </c>
      <c r="X45" s="129" t="str">
        <f>IF(ISNA(VLOOKUP($C45,'FzFest CF'!$A$17:$E$1000,5,FALSE))=TRUE,"0",VLOOKUP($C45,'FzFest CF'!$A$17:$E$1000,5,FALSE))</f>
        <v>0</v>
      </c>
      <c r="Y45" s="129">
        <f>IF(ISNA(VLOOKUP($C45,'Groms BV'!$A$17:$E$1000,5,FALSE))=TRUE,"0",VLOOKUP($C45,'Groms BV'!$A$17:$E$1000,5,FALSE))</f>
        <v>60</v>
      </c>
      <c r="Z45" s="129" t="str">
        <f>IF(ISNA(VLOOKUP($C45,'NorAm Aspen BA'!$A$17:$E$1000,5,FALSE))=TRUE,"0",VLOOKUP($C45,'NorAm Aspen BA'!$A$17:$E$1000,5,FALSE))</f>
        <v>0</v>
      </c>
      <c r="AA45" s="129" t="str">
        <f>IF(ISNA(VLOOKUP($C45,'NorAm Aspen SS'!$A$17:$E$992,5,FALSE))=TRUE,"0",VLOOKUP($C45,'NorAm Aspen SS'!$A$17:$E$992,5,FALSE))</f>
        <v>0</v>
      </c>
      <c r="AB45" s="129" t="str">
        <f>IF(ISNA(VLOOKUP($C45,'JJ Evergreen'!$A$17:$E$1000,5,FALSE))=TRUE,"0",VLOOKUP($C45,'JJ Evergreen'!$A$17:$E$1000,5,FALSE))</f>
        <v>0</v>
      </c>
      <c r="AC45" s="129">
        <f>IF(ISNA(VLOOKUP($C45,'TT Horseshoe -1'!$A$17:$E$992,5,FALSE))=TRUE,"0",VLOOKUP($C45,'TT Horseshoe -1'!$A$17:$E$992,5,FALSE))</f>
        <v>131.81295005215162</v>
      </c>
      <c r="AD45" s="129">
        <f>IF(ISNA(VLOOKUP($C45,'TT PROV SS'!$A$17:$E$967,5,FALSE))=TRUE,"0",VLOOKUP($C45,'TT PROV SS'!$A$17:$E$967,5,FALSE))</f>
        <v>174.06856917085176</v>
      </c>
      <c r="AE45" s="129">
        <f>IF(ISNA(VLOOKUP($C45,'TT PROV BA'!$A$17:$E$992,5,FALSE))=TRUE,"0",VLOOKUP($C45,'TT PROV BA'!$A$17:$E$992,5,FALSE))</f>
        <v>190.72391663920348</v>
      </c>
      <c r="AF45" s="129" t="str">
        <f>IF(ISNA(VLOOKUP($C45,'CC Horseshoe SS'!$A$17:$E$992,5,FALSE))=TRUE,"0",VLOOKUP($C45,'CC Horseshoe SS'!$A$17:$E$992,5,FALSE))</f>
        <v>0</v>
      </c>
      <c r="AG45" s="129" t="str">
        <f>IF(ISNA(VLOOKUP($C45,'CC Horseshoe BA'!$A$17:$E$988,5,FALSE))=TRUE,"0",VLOOKUP($C45,'CC Horseshoe BA'!$A$17:$E$988,5,FALSE))</f>
        <v>0</v>
      </c>
      <c r="AH45" s="129" t="str">
        <f>IF(ISNA(VLOOKUP($C45,'NorAm Stoneham SS'!$A$17:$E$992,5,FALSE))=TRUE,"0",VLOOKUP($C45,'NorAm Stoneham SS'!$A$17:$E$992,5,FALSE))</f>
        <v>0</v>
      </c>
      <c r="AI45" s="129" t="str">
        <f>IF(ISNA(VLOOKUP($C45,'NorAm Stoneham BA'!$A$17:$E$991,5,FALSE))=TRUE,"0",VLOOKUP($C45,'NorAm Stoneham BA'!$A$17:$E$991,5,FALSE))</f>
        <v>0</v>
      </c>
      <c r="AJ45" s="129" t="str">
        <f>IF(ISNA(VLOOKUP($C45,'WC SUI SS'!$A$17:$E$991,5,FALSE))=TRUE,"0",VLOOKUP($C45,'WC SUI SS'!$A$17:$E$991,5,FALSE))</f>
        <v>0</v>
      </c>
      <c r="AK45" s="129" t="str">
        <f>IF(ISNA(VLOOKUP($C45,'JrNats HP'!$A$17:$E$991,5,FALSE))=TRUE,"0",VLOOKUP($C45,'JrNats HP'!$A$17:$E$991,5,FALSE))</f>
        <v>0</v>
      </c>
      <c r="AL45" s="129" t="str">
        <f>IF(ISNA(VLOOKUP($C45,'JrNats SS'!$A$17:$E$991,5,FALSE))=TRUE,"0",VLOOKUP($C45,'JrNats SS'!$A$17:$E$991,5,FALSE))</f>
        <v>0</v>
      </c>
      <c r="AM45" s="129" t="str">
        <f>IF(ISNA(VLOOKUP($C45,'JrNats BA'!$A$17:$E$991,5,FALSE))=TRUE,"0",VLOOKUP($C45,'JrNats BA'!$A$17:$E$991,5,FALSE))</f>
        <v>0</v>
      </c>
      <c r="AN45" s="196"/>
      <c r="AO45" s="129"/>
    </row>
    <row r="46" spans="1:41" ht="17" customHeight="1" x14ac:dyDescent="0.15">
      <c r="A46" s="98" t="s">
        <v>226</v>
      </c>
      <c r="B46" s="98" t="s">
        <v>113</v>
      </c>
      <c r="C46" s="99" t="s">
        <v>224</v>
      </c>
      <c r="D46" s="71"/>
      <c r="E46" s="71">
        <f t="shared" si="6"/>
        <v>41</v>
      </c>
      <c r="F46" s="139">
        <f t="shared" si="7"/>
        <v>41</v>
      </c>
      <c r="G46" s="129">
        <f t="shared" si="8"/>
        <v>185.00219914002739</v>
      </c>
      <c r="H46" s="129">
        <f t="shared" si="9"/>
        <v>154.10165273394273</v>
      </c>
      <c r="I46" s="129">
        <f t="shared" si="10"/>
        <v>116.69305694605896</v>
      </c>
      <c r="J46" s="129">
        <f t="shared" si="11"/>
        <v>455.7969088200291</v>
      </c>
      <c r="K46" s="130"/>
      <c r="L46" s="129">
        <v>0</v>
      </c>
      <c r="M46" s="129">
        <v>0</v>
      </c>
      <c r="N46" s="129" t="str">
        <f>IF(ISNA(VLOOKUP($C46,'CC Calgary SS'!$A$17:$E$974,5,FALSE))=TRUE,"0",VLOOKUP($C46,'CC Calgary SS'!$A$17:$E$974,5,FALSE))</f>
        <v>0</v>
      </c>
      <c r="O46" s="129" t="str">
        <f>IF(ISNA(VLOOKUP($C46,'TT MSLM -1'!$A$17:$E$1000,5,FALSE))=TRUE,"0",VLOOKUP($C46,'TT MSLM -1'!$A$17:$E$1000,5,FALSE))</f>
        <v>0</v>
      </c>
      <c r="P46" s="129" t="str">
        <f>IF(ISNA(VLOOKUP($C46,'TT MSLM -2'!$A$17:$E$1000,5,FALSE))=TRUE,"0",VLOOKUP($C46,'TT MSLM -2'!$A$17:$E$1000,5,FALSE))</f>
        <v>0</v>
      </c>
      <c r="Q46" s="129" t="str">
        <f>IF(ISNA(VLOOKUP($C46,'NorAm Mammoth SS -1'!$A$17:$E$1000,5,FALSE))=TRUE,"0",VLOOKUP($C46,'NorAm Mammoth SS -1'!$A$17:$E$1000,5,FALSE))</f>
        <v>0</v>
      </c>
      <c r="R46" s="129" t="str">
        <f>IF(ISNA(VLOOKUP($C46,'NorAm Mammoth SS -2'!$A$17:$E$1000,5,FALSE))=TRUE,"0",VLOOKUP($C46,'NorAm Mammoth SS -2'!$A$17:$E$1000,5,FALSE))</f>
        <v>0</v>
      </c>
      <c r="S46" s="129" t="str">
        <f>IF(ISNA(VLOOKUP($C46,'Groms GP'!$A$17:$E$1000,5,FALSE))=TRUE,"0",VLOOKUP($C46,'Groms GP'!$A$17:$E$1000,5,FALSE))</f>
        <v>0</v>
      </c>
      <c r="T46" s="129" t="str">
        <f>IF(ISNA(VLOOKUP($C46,'CC SunPeaks SS'!$A$17:$E$1000,5,FALSE))=TRUE,"0",VLOOKUP($C46,'CC SunPeaks SS'!$A$17:$E$1000,5,FALSE))</f>
        <v>0</v>
      </c>
      <c r="U46" s="129" t="str">
        <f>IF(ISNA(VLOOKUP($C46,'CC SunPeaks BA'!$A$17:$E$1000,5,FALSE))=TRUE,"0",VLOOKUP($C46,'CC SunPeaks BA'!$A$17:$E$1000,5,FALSE))</f>
        <v>0</v>
      </c>
      <c r="V46" s="129" t="str">
        <f>IF(ISNA(VLOOKUP($C46,'NorAm Calgary SS'!$A$17:$E$1000,5,FALSE))=TRUE,"0",VLOOKUP($C46,'NorAm Calgary SS'!$A$17:$E$1000,5,FALSE))</f>
        <v>0</v>
      </c>
      <c r="W46" s="129" t="str">
        <f>IF(ISNA(VLOOKUP($C46,'NorAm Calgary BA'!$A$17:$E$1000,5,FALSE))=TRUE,"0",VLOOKUP($C46,'NorAm Calgary BA'!$A$17:$E$1000,5,FALSE))</f>
        <v>0</v>
      </c>
      <c r="X46" s="129" t="str">
        <f>IF(ISNA(VLOOKUP($C46,'FzFest CF'!$A$17:$E$1000,5,FALSE))=TRUE,"0",VLOOKUP($C46,'FzFest CF'!$A$17:$E$1000,5,FALSE))</f>
        <v>0</v>
      </c>
      <c r="Y46" s="129" t="str">
        <f>IF(ISNA(VLOOKUP($C46,'Groms BV'!$A$17:$E$1000,5,FALSE))=TRUE,"0",VLOOKUP($C46,'Groms BV'!$A$17:$E$1000,5,FALSE))</f>
        <v>0</v>
      </c>
      <c r="Z46" s="129" t="str">
        <f>IF(ISNA(VLOOKUP($C46,'NorAm Aspen BA'!$A$17:$E$1000,5,FALSE))=TRUE,"0",VLOOKUP($C46,'NorAm Aspen BA'!$A$17:$E$1000,5,FALSE))</f>
        <v>0</v>
      </c>
      <c r="AA46" s="129" t="str">
        <f>IF(ISNA(VLOOKUP($C46,'NorAm Aspen SS'!$A$17:$E$992,5,FALSE))=TRUE,"0",VLOOKUP($C46,'NorAm Aspen SS'!$A$17:$E$992,5,FALSE))</f>
        <v>0</v>
      </c>
      <c r="AB46" s="129" t="str">
        <f>IF(ISNA(VLOOKUP($C46,'JJ Evergreen'!$A$17:$E$1000,5,FALSE))=TRUE,"0",VLOOKUP($C46,'JJ Evergreen'!$A$17:$E$1000,5,FALSE))</f>
        <v>0</v>
      </c>
      <c r="AC46" s="129">
        <f>IF(ISNA(VLOOKUP($C46,'TT Horseshoe -1'!$A$17:$E$992,5,FALSE))=TRUE,"0",VLOOKUP($C46,'TT Horseshoe -1'!$A$17:$E$992,5,FALSE))</f>
        <v>116.69305694605896</v>
      </c>
      <c r="AD46" s="129">
        <f>IF(ISNA(VLOOKUP($C46,'TT PROV SS'!$A$17:$E$967,5,FALSE))=TRUE,"0",VLOOKUP($C46,'TT PROV SS'!$A$17:$E$967,5,FALSE))</f>
        <v>154.10165273394273</v>
      </c>
      <c r="AE46" s="129">
        <f>IF(ISNA(VLOOKUP($C46,'TT PROV BA'!$A$17:$E$992,5,FALSE))=TRUE,"0",VLOOKUP($C46,'TT PROV BA'!$A$17:$E$992,5,FALSE))</f>
        <v>185.00219914002739</v>
      </c>
      <c r="AF46" s="129" t="str">
        <f>IF(ISNA(VLOOKUP($C46,'CC Horseshoe SS'!$A$17:$E$992,5,FALSE))=TRUE,"0",VLOOKUP($C46,'CC Horseshoe SS'!$A$17:$E$992,5,FALSE))</f>
        <v>0</v>
      </c>
      <c r="AG46" s="129" t="str">
        <f>IF(ISNA(VLOOKUP($C46,'CC Horseshoe BA'!$A$17:$E$988,5,FALSE))=TRUE,"0",VLOOKUP($C46,'CC Horseshoe BA'!$A$17:$E$988,5,FALSE))</f>
        <v>0</v>
      </c>
      <c r="AH46" s="129" t="str">
        <f>IF(ISNA(VLOOKUP($C46,'NorAm Stoneham SS'!$A$17:$E$992,5,FALSE))=TRUE,"0",VLOOKUP($C46,'NorAm Stoneham SS'!$A$17:$E$992,5,FALSE))</f>
        <v>0</v>
      </c>
      <c r="AI46" s="129" t="str">
        <f>IF(ISNA(VLOOKUP($C46,'NorAm Stoneham BA'!$A$17:$E$991,5,FALSE))=TRUE,"0",VLOOKUP($C46,'NorAm Stoneham BA'!$A$17:$E$991,5,FALSE))</f>
        <v>0</v>
      </c>
      <c r="AJ46" s="129" t="str">
        <f>IF(ISNA(VLOOKUP($C46,'WC SUI SS'!$A$17:$E$991,5,FALSE))=TRUE,"0",VLOOKUP($C46,'WC SUI SS'!$A$17:$E$991,5,FALSE))</f>
        <v>0</v>
      </c>
      <c r="AK46" s="129" t="str">
        <f>IF(ISNA(VLOOKUP($C46,'JrNats HP'!$A$17:$E$991,5,FALSE))=TRUE,"0",VLOOKUP($C46,'JrNats HP'!$A$17:$E$991,5,FALSE))</f>
        <v>0</v>
      </c>
      <c r="AL46" s="129" t="str">
        <f>IF(ISNA(VLOOKUP($C46,'JrNats SS'!$A$17:$E$991,5,FALSE))=TRUE,"0",VLOOKUP($C46,'JrNats SS'!$A$17:$E$991,5,FALSE))</f>
        <v>0</v>
      </c>
      <c r="AM46" s="129" t="str">
        <f>IF(ISNA(VLOOKUP($C46,'JrNats BA'!$A$17:$E$991,5,FALSE))=TRUE,"0",VLOOKUP($C46,'JrNats BA'!$A$17:$E$991,5,FALSE))</f>
        <v>0</v>
      </c>
      <c r="AN46" s="196"/>
      <c r="AO46" s="129"/>
    </row>
    <row r="47" spans="1:41" ht="17" customHeight="1" x14ac:dyDescent="0.15">
      <c r="A47" s="98" t="s">
        <v>94</v>
      </c>
      <c r="B47" s="98" t="s">
        <v>113</v>
      </c>
      <c r="C47" s="99" t="s">
        <v>76</v>
      </c>
      <c r="D47" s="71"/>
      <c r="E47" s="71">
        <f t="shared" si="6"/>
        <v>42</v>
      </c>
      <c r="F47" s="139">
        <f t="shared" si="7"/>
        <v>42</v>
      </c>
      <c r="G47" s="129">
        <f t="shared" si="8"/>
        <v>235.12300783130883</v>
      </c>
      <c r="H47" s="129">
        <f t="shared" si="9"/>
        <v>201.90812704967243</v>
      </c>
      <c r="I47" s="129">
        <f t="shared" si="10"/>
        <v>0</v>
      </c>
      <c r="J47" s="129">
        <f t="shared" si="11"/>
        <v>437.03113488098126</v>
      </c>
      <c r="K47" s="130"/>
      <c r="L47" s="129">
        <v>0</v>
      </c>
      <c r="M47" s="129">
        <v>0</v>
      </c>
      <c r="N47" s="129" t="str">
        <f>IF(ISNA(VLOOKUP($C47,'CC Calgary SS'!$A$17:$E$974,5,FALSE))=TRUE,"0",VLOOKUP($C47,'CC Calgary SS'!$A$17:$E$974,5,FALSE))</f>
        <v>0</v>
      </c>
      <c r="O47" s="129">
        <f>IF(ISNA(VLOOKUP($C47,'TT MSLM -1'!$A$17:$E$1000,5,FALSE))=TRUE,"0",VLOOKUP($C47,'TT MSLM -1'!$A$17:$E$1000,5,FALSE))</f>
        <v>201.90812704967243</v>
      </c>
      <c r="P47" s="129">
        <f>IF(ISNA(VLOOKUP($C47,'TT MSLM -2'!$A$17:$E$1000,5,FALSE))=TRUE,"0",VLOOKUP($C47,'TT MSLM -2'!$A$17:$E$1000,5,FALSE))</f>
        <v>235.12300783130883</v>
      </c>
      <c r="Q47" s="129" t="str">
        <f>IF(ISNA(VLOOKUP($C47,'NorAm Mammoth SS -1'!$A$17:$E$1000,5,FALSE))=TRUE,"0",VLOOKUP($C47,'NorAm Mammoth SS -1'!$A$17:$E$1000,5,FALSE))</f>
        <v>0</v>
      </c>
      <c r="R47" s="129" t="str">
        <f>IF(ISNA(VLOOKUP($C47,'NorAm Mammoth SS -2'!$A$17:$E$1000,5,FALSE))=TRUE,"0",VLOOKUP($C47,'NorAm Mammoth SS -2'!$A$17:$E$1000,5,FALSE))</f>
        <v>0</v>
      </c>
      <c r="S47" s="129" t="str">
        <f>IF(ISNA(VLOOKUP($C47,'Groms GP'!$A$17:$E$1000,5,FALSE))=TRUE,"0",VLOOKUP($C47,'Groms GP'!$A$17:$E$1000,5,FALSE))</f>
        <v>0</v>
      </c>
      <c r="T47" s="129" t="str">
        <f>IF(ISNA(VLOOKUP($C47,'CC SunPeaks SS'!$A$17:$E$1000,5,FALSE))=TRUE,"0",VLOOKUP($C47,'CC SunPeaks SS'!$A$17:$E$1000,5,FALSE))</f>
        <v>0</v>
      </c>
      <c r="U47" s="129" t="str">
        <f>IF(ISNA(VLOOKUP($C47,'CC SunPeaks BA'!$A$17:$E$1000,5,FALSE))=TRUE,"0",VLOOKUP($C47,'CC SunPeaks BA'!$A$17:$E$1000,5,FALSE))</f>
        <v>0</v>
      </c>
      <c r="V47" s="129" t="str">
        <f>IF(ISNA(VLOOKUP($C47,'NorAm Calgary SS'!$A$17:$E$1000,5,FALSE))=TRUE,"0",VLOOKUP($C47,'NorAm Calgary SS'!$A$17:$E$1000,5,FALSE))</f>
        <v>0</v>
      </c>
      <c r="W47" s="129" t="str">
        <f>IF(ISNA(VLOOKUP($C47,'NorAm Calgary BA'!$A$17:$E$1000,5,FALSE))=TRUE,"0",VLOOKUP($C47,'NorAm Calgary BA'!$A$17:$E$1000,5,FALSE))</f>
        <v>0</v>
      </c>
      <c r="X47" s="129" t="str">
        <f>IF(ISNA(VLOOKUP($C47,'FzFest CF'!$A$17:$E$1000,5,FALSE))=TRUE,"0",VLOOKUP($C47,'FzFest CF'!$A$17:$E$1000,5,FALSE))</f>
        <v>0</v>
      </c>
      <c r="Y47" s="129" t="str">
        <f>IF(ISNA(VLOOKUP($C47,'Groms BV'!$A$17:$E$1000,5,FALSE))=TRUE,"0",VLOOKUP($C47,'Groms BV'!$A$17:$E$1000,5,FALSE))</f>
        <v>0</v>
      </c>
      <c r="Z47" s="129" t="str">
        <f>IF(ISNA(VLOOKUP($C47,'NorAm Aspen BA'!$A$17:$E$1000,5,FALSE))=TRUE,"0",VLOOKUP($C47,'NorAm Aspen BA'!$A$17:$E$1000,5,FALSE))</f>
        <v>0</v>
      </c>
      <c r="AA47" s="129" t="str">
        <f>IF(ISNA(VLOOKUP($C47,'NorAm Aspen SS'!$A$17:$E$992,5,FALSE))=TRUE,"0",VLOOKUP($C47,'NorAm Aspen SS'!$A$17:$E$992,5,FALSE))</f>
        <v>0</v>
      </c>
      <c r="AB47" s="129" t="str">
        <f>IF(ISNA(VLOOKUP($C47,'JJ Evergreen'!$A$17:$E$1000,5,FALSE))=TRUE,"0",VLOOKUP($C47,'JJ Evergreen'!$A$17:$E$1000,5,FALSE))</f>
        <v>0</v>
      </c>
      <c r="AC47" s="129" t="str">
        <f>IF(ISNA(VLOOKUP($C47,'TT Horseshoe -1'!$A$17:$E$992,5,FALSE))=TRUE,"0",VLOOKUP($C47,'TT Horseshoe -1'!$A$17:$E$992,5,FALSE))</f>
        <v>0</v>
      </c>
      <c r="AD47" s="129" t="str">
        <f>IF(ISNA(VLOOKUP($C47,'TT PROV SS'!$A$17:$E$967,5,FALSE))=TRUE,"0",VLOOKUP($C47,'TT PROV SS'!$A$17:$E$967,5,FALSE))</f>
        <v>0</v>
      </c>
      <c r="AE47" s="129" t="str">
        <f>IF(ISNA(VLOOKUP($C47,'TT PROV BA'!$A$17:$E$992,5,FALSE))=TRUE,"0",VLOOKUP($C47,'TT PROV BA'!$A$17:$E$992,5,FALSE))</f>
        <v>0</v>
      </c>
      <c r="AF47" s="129" t="str">
        <f>IF(ISNA(VLOOKUP($C47,'CC Horseshoe SS'!$A$17:$E$992,5,FALSE))=TRUE,"0",VLOOKUP($C47,'CC Horseshoe SS'!$A$17:$E$992,5,FALSE))</f>
        <v>0</v>
      </c>
      <c r="AG47" s="129" t="str">
        <f>IF(ISNA(VLOOKUP($C47,'CC Horseshoe BA'!$A$17:$E$988,5,FALSE))=TRUE,"0",VLOOKUP($C47,'CC Horseshoe BA'!$A$17:$E$988,5,FALSE))</f>
        <v>0</v>
      </c>
      <c r="AH47" s="129" t="str">
        <f>IF(ISNA(VLOOKUP($C47,'NorAm Stoneham SS'!$A$17:$E$992,5,FALSE))=TRUE,"0",VLOOKUP($C47,'NorAm Stoneham SS'!$A$17:$E$992,5,FALSE))</f>
        <v>0</v>
      </c>
      <c r="AI47" s="129" t="str">
        <f>IF(ISNA(VLOOKUP($C47,'NorAm Stoneham BA'!$A$17:$E$991,5,FALSE))=TRUE,"0",VLOOKUP($C47,'NorAm Stoneham BA'!$A$17:$E$991,5,FALSE))</f>
        <v>0</v>
      </c>
      <c r="AJ47" s="129" t="str">
        <f>IF(ISNA(VLOOKUP($C47,'WC SUI SS'!$A$17:$E$991,5,FALSE))=TRUE,"0",VLOOKUP($C47,'WC SUI SS'!$A$17:$E$991,5,FALSE))</f>
        <v>0</v>
      </c>
      <c r="AK47" s="129" t="str">
        <f>IF(ISNA(VLOOKUP($C47,'JrNats HP'!$A$17:$E$991,5,FALSE))=TRUE,"0",VLOOKUP($C47,'JrNats HP'!$A$17:$E$991,5,FALSE))</f>
        <v>0</v>
      </c>
      <c r="AL47" s="129" t="str">
        <f>IF(ISNA(VLOOKUP($C47,'JrNats SS'!$A$17:$E$991,5,FALSE))=TRUE,"0",VLOOKUP($C47,'JrNats SS'!$A$17:$E$991,5,FALSE))</f>
        <v>0</v>
      </c>
      <c r="AM47" s="129" t="str">
        <f>IF(ISNA(VLOOKUP($C47,'JrNats BA'!$A$17:$E$991,5,FALSE))=TRUE,"0",VLOOKUP($C47,'JrNats BA'!$A$17:$E$991,5,FALSE))</f>
        <v>0</v>
      </c>
      <c r="AN47" s="196"/>
      <c r="AO47" s="129"/>
    </row>
    <row r="48" spans="1:41" ht="17" customHeight="1" x14ac:dyDescent="0.15">
      <c r="A48" s="98" t="s">
        <v>91</v>
      </c>
      <c r="B48" s="98" t="s">
        <v>112</v>
      </c>
      <c r="C48" s="99" t="s">
        <v>71</v>
      </c>
      <c r="D48" s="71"/>
      <c r="E48" s="71">
        <f t="shared" si="6"/>
        <v>43</v>
      </c>
      <c r="F48" s="139">
        <f t="shared" si="7"/>
        <v>43</v>
      </c>
      <c r="G48" s="129">
        <f t="shared" si="8"/>
        <v>235.12300783130883</v>
      </c>
      <c r="H48" s="129">
        <f t="shared" si="9"/>
        <v>195.85088323818226</v>
      </c>
      <c r="I48" s="129">
        <f t="shared" si="10"/>
        <v>0</v>
      </c>
      <c r="J48" s="129">
        <f t="shared" si="11"/>
        <v>430.97389106949106</v>
      </c>
      <c r="K48" s="130"/>
      <c r="L48" s="129">
        <v>0</v>
      </c>
      <c r="M48" s="129">
        <v>0</v>
      </c>
      <c r="N48" s="129" t="str">
        <f>IF(ISNA(VLOOKUP($C48,'CC Calgary SS'!$A$17:$E$974,5,FALSE))=TRUE,"0",VLOOKUP($C48,'CC Calgary SS'!$A$17:$E$974,5,FALSE))</f>
        <v>0</v>
      </c>
      <c r="O48" s="129">
        <f>IF(ISNA(VLOOKUP($C48,'TT MSLM -1'!$A$17:$E$1000,5,FALSE))=TRUE,"0",VLOOKUP($C48,'TT MSLM -1'!$A$17:$E$1000,5,FALSE))</f>
        <v>235.12300783130883</v>
      </c>
      <c r="P48" s="129">
        <f>IF(ISNA(VLOOKUP($C48,'TT MSLM -2'!$A$17:$E$1000,5,FALSE))=TRUE,"0",VLOOKUP($C48,'TT MSLM -2'!$A$17:$E$1000,5,FALSE))</f>
        <v>195.85088323818226</v>
      </c>
      <c r="Q48" s="129" t="str">
        <f>IF(ISNA(VLOOKUP($C48,'NorAm Mammoth SS -1'!$A$17:$E$1000,5,FALSE))=TRUE,"0",VLOOKUP($C48,'NorAm Mammoth SS -1'!$A$17:$E$1000,5,FALSE))</f>
        <v>0</v>
      </c>
      <c r="R48" s="129" t="str">
        <f>IF(ISNA(VLOOKUP($C48,'NorAm Mammoth SS -2'!$A$17:$E$1000,5,FALSE))=TRUE,"0",VLOOKUP($C48,'NorAm Mammoth SS -2'!$A$17:$E$1000,5,FALSE))</f>
        <v>0</v>
      </c>
      <c r="S48" s="129" t="str">
        <f>IF(ISNA(VLOOKUP($C48,'Groms GP'!$A$17:$E$1000,5,FALSE))=TRUE,"0",VLOOKUP($C48,'Groms GP'!$A$17:$E$1000,5,FALSE))</f>
        <v>0</v>
      </c>
      <c r="T48" s="129" t="str">
        <f>IF(ISNA(VLOOKUP($C48,'CC SunPeaks SS'!$A$17:$E$1000,5,FALSE))=TRUE,"0",VLOOKUP($C48,'CC SunPeaks SS'!$A$17:$E$1000,5,FALSE))</f>
        <v>0</v>
      </c>
      <c r="U48" s="129" t="str">
        <f>IF(ISNA(VLOOKUP($C48,'CC SunPeaks BA'!$A$17:$E$1000,5,FALSE))=TRUE,"0",VLOOKUP($C48,'CC SunPeaks BA'!$A$17:$E$1000,5,FALSE))</f>
        <v>0</v>
      </c>
      <c r="V48" s="129" t="str">
        <f>IF(ISNA(VLOOKUP($C48,'NorAm Calgary SS'!$A$17:$E$1000,5,FALSE))=TRUE,"0",VLOOKUP($C48,'NorAm Calgary SS'!$A$17:$E$1000,5,FALSE))</f>
        <v>0</v>
      </c>
      <c r="W48" s="129" t="str">
        <f>IF(ISNA(VLOOKUP($C48,'NorAm Calgary BA'!$A$17:$E$1000,5,FALSE))=TRUE,"0",VLOOKUP($C48,'NorAm Calgary BA'!$A$17:$E$1000,5,FALSE))</f>
        <v>0</v>
      </c>
      <c r="X48" s="129" t="str">
        <f>IF(ISNA(VLOOKUP($C48,'FzFest CF'!$A$17:$E$1000,5,FALSE))=TRUE,"0",VLOOKUP($C48,'FzFest CF'!$A$17:$E$1000,5,FALSE))</f>
        <v>0</v>
      </c>
      <c r="Y48" s="129" t="str">
        <f>IF(ISNA(VLOOKUP($C48,'Groms BV'!$A$17:$E$1000,5,FALSE))=TRUE,"0",VLOOKUP($C48,'Groms BV'!$A$17:$E$1000,5,FALSE))</f>
        <v>0</v>
      </c>
      <c r="Z48" s="129" t="str">
        <f>IF(ISNA(VLOOKUP($C48,'NorAm Aspen BA'!$A$17:$E$1000,5,FALSE))=TRUE,"0",VLOOKUP($C48,'NorAm Aspen BA'!$A$17:$E$1000,5,FALSE))</f>
        <v>0</v>
      </c>
      <c r="AA48" s="129" t="str">
        <f>IF(ISNA(VLOOKUP($C48,'NorAm Aspen SS'!$A$17:$E$992,5,FALSE))=TRUE,"0",VLOOKUP($C48,'NorAm Aspen SS'!$A$17:$E$992,5,FALSE))</f>
        <v>0</v>
      </c>
      <c r="AB48" s="129" t="str">
        <f>IF(ISNA(VLOOKUP($C48,'JJ Evergreen'!$A$17:$E$1000,5,FALSE))=TRUE,"0",VLOOKUP($C48,'JJ Evergreen'!$A$17:$E$1000,5,FALSE))</f>
        <v>0</v>
      </c>
      <c r="AC48" s="129" t="str">
        <f>IF(ISNA(VLOOKUP($C48,'TT Horseshoe -1'!$A$17:$E$992,5,FALSE))=TRUE,"0",VLOOKUP($C48,'TT Horseshoe -1'!$A$17:$E$992,5,FALSE))</f>
        <v>0</v>
      </c>
      <c r="AD48" s="129" t="str">
        <f>IF(ISNA(VLOOKUP($C48,'TT PROV SS'!$A$17:$E$967,5,FALSE))=TRUE,"0",VLOOKUP($C48,'TT PROV SS'!$A$17:$E$967,5,FALSE))</f>
        <v>0</v>
      </c>
      <c r="AE48" s="129" t="str">
        <f>IF(ISNA(VLOOKUP($C48,'TT PROV BA'!$A$17:$E$992,5,FALSE))=TRUE,"0",VLOOKUP($C48,'TT PROV BA'!$A$17:$E$992,5,FALSE))</f>
        <v>0</v>
      </c>
      <c r="AF48" s="129" t="str">
        <f>IF(ISNA(VLOOKUP($C48,'CC Horseshoe SS'!$A$17:$E$992,5,FALSE))=TRUE,"0",VLOOKUP($C48,'CC Horseshoe SS'!$A$17:$E$992,5,FALSE))</f>
        <v>0</v>
      </c>
      <c r="AG48" s="129" t="str">
        <f>IF(ISNA(VLOOKUP($C48,'CC Horseshoe BA'!$A$17:$E$988,5,FALSE))=TRUE,"0",VLOOKUP($C48,'CC Horseshoe BA'!$A$17:$E$988,5,FALSE))</f>
        <v>0</v>
      </c>
      <c r="AH48" s="129" t="str">
        <f>IF(ISNA(VLOOKUP($C48,'NorAm Stoneham SS'!$A$17:$E$992,5,FALSE))=TRUE,"0",VLOOKUP($C48,'NorAm Stoneham SS'!$A$17:$E$992,5,FALSE))</f>
        <v>0</v>
      </c>
      <c r="AI48" s="129" t="str">
        <f>IF(ISNA(VLOOKUP($C48,'NorAm Stoneham BA'!$A$17:$E$991,5,FALSE))=TRUE,"0",VLOOKUP($C48,'NorAm Stoneham BA'!$A$17:$E$991,5,FALSE))</f>
        <v>0</v>
      </c>
      <c r="AJ48" s="129" t="str">
        <f>IF(ISNA(VLOOKUP($C48,'WC SUI SS'!$A$17:$E$991,5,FALSE))=TRUE,"0",VLOOKUP($C48,'WC SUI SS'!$A$17:$E$991,5,FALSE))</f>
        <v>0</v>
      </c>
      <c r="AK48" s="129" t="str">
        <f>IF(ISNA(VLOOKUP($C48,'JrNats HP'!$A$17:$E$991,5,FALSE))=TRUE,"0",VLOOKUP($C48,'JrNats HP'!$A$17:$E$991,5,FALSE))</f>
        <v>0</v>
      </c>
      <c r="AL48" s="129" t="str">
        <f>IF(ISNA(VLOOKUP($C48,'JrNats SS'!$A$17:$E$991,5,FALSE))=TRUE,"0",VLOOKUP($C48,'JrNats SS'!$A$17:$E$991,5,FALSE))</f>
        <v>0</v>
      </c>
      <c r="AM48" s="129" t="str">
        <f>IF(ISNA(VLOOKUP($C48,'JrNats BA'!$A$17:$E$991,5,FALSE))=TRUE,"0",VLOOKUP($C48,'JrNats BA'!$A$17:$E$991,5,FALSE))</f>
        <v>0</v>
      </c>
      <c r="AN48" s="196"/>
      <c r="AO48" s="129"/>
    </row>
    <row r="49" spans="1:41" ht="17" customHeight="1" x14ac:dyDescent="0.15">
      <c r="A49" s="98" t="s">
        <v>93</v>
      </c>
      <c r="B49" s="98" t="s">
        <v>112</v>
      </c>
      <c r="C49" s="99" t="s">
        <v>89</v>
      </c>
      <c r="D49" s="71"/>
      <c r="E49" s="71">
        <f t="shared" si="6"/>
        <v>44</v>
      </c>
      <c r="F49" s="139">
        <f t="shared" si="7"/>
        <v>44</v>
      </c>
      <c r="G49" s="129">
        <f t="shared" si="8"/>
        <v>140.09241157631163</v>
      </c>
      <c r="H49" s="129">
        <f t="shared" si="9"/>
        <v>135.88963922902229</v>
      </c>
      <c r="I49" s="129">
        <f t="shared" si="10"/>
        <v>131.81295005215162</v>
      </c>
      <c r="J49" s="129">
        <f t="shared" si="11"/>
        <v>407.79500085748555</v>
      </c>
      <c r="K49" s="130"/>
      <c r="L49" s="129" t="str">
        <f>IF(ISNA(VLOOKUP($C49,'CC Calgary BA'!$A$17:$E$973,5,FALSE))=TRUE,"0",VLOOKUP($C49,'CC Calgary BA'!$A$17:$E$973,5,FALSE))</f>
        <v>0</v>
      </c>
      <c r="M49" s="129" t="str">
        <f>IF(ISNA(VLOOKUP($C49,'CC Calgary HP'!$A$17:$E$1000,5,FALSE))=TRUE,"0",VLOOKUP($C49,'CC Calgary HP'!$A$17:$E$1000,5,FALSE))</f>
        <v>0</v>
      </c>
      <c r="N49" s="129" t="str">
        <f>IF(ISNA(VLOOKUP($C49,'CC Calgary SS'!$A$17:$E$974,5,FALSE))=TRUE,"0",VLOOKUP($C49,'CC Calgary SS'!$A$17:$E$974,5,FALSE))</f>
        <v>0</v>
      </c>
      <c r="O49" s="129">
        <f>IF(ISNA(VLOOKUP($C49,'TT MSLM -1'!$A$17:$E$1000,5,FALSE))=TRUE,"0",VLOOKUP($C49,'TT MSLM -1'!$A$17:$E$1000,5,FALSE))</f>
        <v>131.81295005215162</v>
      </c>
      <c r="P49" s="129">
        <f>IF(ISNA(VLOOKUP($C49,'TT MSLM -2'!$A$17:$E$1000,5,FALSE))=TRUE,"0",VLOOKUP($C49,'TT MSLM -2'!$A$17:$E$1000,5,FALSE))</f>
        <v>140.09241157631163</v>
      </c>
      <c r="Q49" s="129" t="str">
        <f>IF(ISNA(VLOOKUP($C49,'NorAm Mammoth SS -1'!$A$17:$E$1000,5,FALSE))=TRUE,"0",VLOOKUP($C49,'NorAm Mammoth SS -1'!$A$17:$E$1000,5,FALSE))</f>
        <v>0</v>
      </c>
      <c r="R49" s="129" t="str">
        <f>IF(ISNA(VLOOKUP($C49,'NorAm Mammoth SS -2'!$A$17:$E$1000,5,FALSE))=TRUE,"0",VLOOKUP($C49,'NorAm Mammoth SS -2'!$A$17:$E$1000,5,FALSE))</f>
        <v>0</v>
      </c>
      <c r="S49" s="129" t="str">
        <f>IF(ISNA(VLOOKUP($C49,'Groms GP'!$A$17:$E$1000,5,FALSE))=TRUE,"0",VLOOKUP($C49,'Groms GP'!$A$17:$E$1000,5,FALSE))</f>
        <v>0</v>
      </c>
      <c r="T49" s="129" t="str">
        <f>IF(ISNA(VLOOKUP($C49,'CC SunPeaks SS'!$A$17:$E$1000,5,FALSE))=TRUE,"0",VLOOKUP($C49,'CC SunPeaks SS'!$A$17:$E$1000,5,FALSE))</f>
        <v>0</v>
      </c>
      <c r="U49" s="129" t="str">
        <f>IF(ISNA(VLOOKUP($C49,'CC SunPeaks BA'!$A$17:$E$1000,5,FALSE))=TRUE,"0",VLOOKUP($C49,'CC SunPeaks BA'!$A$17:$E$1000,5,FALSE))</f>
        <v>0</v>
      </c>
      <c r="V49" s="129" t="str">
        <f>IF(ISNA(VLOOKUP($C49,'NorAm Calgary SS'!$A$17:$E$1000,5,FALSE))=TRUE,"0",VLOOKUP($C49,'NorAm Calgary SS'!$A$17:$E$1000,5,FALSE))</f>
        <v>0</v>
      </c>
      <c r="W49" s="129" t="str">
        <f>IF(ISNA(VLOOKUP($C49,'NorAm Calgary BA'!$A$17:$E$1000,5,FALSE))=TRUE,"0",VLOOKUP($C49,'NorAm Calgary BA'!$A$17:$E$1000,5,FALSE))</f>
        <v>0</v>
      </c>
      <c r="X49" s="129" t="str">
        <f>IF(ISNA(VLOOKUP($C49,'FzFest CF'!$A$17:$E$1000,5,FALSE))=TRUE,"0",VLOOKUP($C49,'FzFest CF'!$A$17:$E$1000,5,FALSE))</f>
        <v>0</v>
      </c>
      <c r="Y49" s="129" t="str">
        <f>IF(ISNA(VLOOKUP($C49,'Groms BV'!$A$17:$E$1000,5,FALSE))=TRUE,"0",VLOOKUP($C49,'Groms BV'!$A$17:$E$1000,5,FALSE))</f>
        <v>0</v>
      </c>
      <c r="Z49" s="129" t="str">
        <f>IF(ISNA(VLOOKUP($C49,'NorAm Aspen BA'!$A$17:$E$1000,5,FALSE))=TRUE,"0",VLOOKUP($C49,'NorAm Aspen BA'!$A$17:$E$1000,5,FALSE))</f>
        <v>0</v>
      </c>
      <c r="AA49" s="129" t="str">
        <f>IF(ISNA(VLOOKUP($C49,'NorAm Aspen SS'!$A$17:$E$992,5,FALSE))=TRUE,"0",VLOOKUP($C49,'NorAm Aspen SS'!$A$17:$E$992,5,FALSE))</f>
        <v>0</v>
      </c>
      <c r="AB49" s="129" t="str">
        <f>IF(ISNA(VLOOKUP($C49,'JJ Evergreen'!$A$17:$E$1000,5,FALSE))=TRUE,"0",VLOOKUP($C49,'JJ Evergreen'!$A$17:$E$1000,5,FALSE))</f>
        <v>0</v>
      </c>
      <c r="AC49" s="129">
        <f>IF(ISNA(VLOOKUP($C49,'TT Horseshoe -1'!$A$17:$E$992,5,FALSE))=TRUE,"0",VLOOKUP($C49,'TT Horseshoe -1'!$A$17:$E$992,5,FALSE))</f>
        <v>135.88963922902229</v>
      </c>
      <c r="AD49" s="129" t="str">
        <f>IF(ISNA(VLOOKUP($C49,'TT PROV SS'!$A$17:$E$967,5,FALSE))=TRUE,"0",VLOOKUP($C49,'TT PROV SS'!$A$17:$E$967,5,FALSE))</f>
        <v>0</v>
      </c>
      <c r="AE49" s="129" t="str">
        <f>IF(ISNA(VLOOKUP($C49,'TT PROV BA'!$A$17:$E$992,5,FALSE))=TRUE,"0",VLOOKUP($C49,'TT PROV BA'!$A$17:$E$992,5,FALSE))</f>
        <v>0</v>
      </c>
      <c r="AF49" s="129" t="str">
        <f>IF(ISNA(VLOOKUP($C49,'CC Horseshoe SS'!$A$17:$E$992,5,FALSE))=TRUE,"0",VLOOKUP($C49,'CC Horseshoe SS'!$A$17:$E$992,5,FALSE))</f>
        <v>0</v>
      </c>
      <c r="AG49" s="129" t="str">
        <f>IF(ISNA(VLOOKUP($C49,'CC Horseshoe BA'!$A$17:$E$988,5,FALSE))=TRUE,"0",VLOOKUP($C49,'CC Horseshoe BA'!$A$17:$E$988,5,FALSE))</f>
        <v>0</v>
      </c>
      <c r="AH49" s="129" t="str">
        <f>IF(ISNA(VLOOKUP($C49,'NorAm Stoneham SS'!$A$17:$E$992,5,FALSE))=TRUE,"0",VLOOKUP($C49,'NorAm Stoneham SS'!$A$17:$E$992,5,FALSE))</f>
        <v>0</v>
      </c>
      <c r="AI49" s="129" t="str">
        <f>IF(ISNA(VLOOKUP($C49,'NorAm Stoneham BA'!$A$17:$E$991,5,FALSE))=TRUE,"0",VLOOKUP($C49,'NorAm Stoneham BA'!$A$17:$E$991,5,FALSE))</f>
        <v>0</v>
      </c>
      <c r="AJ49" s="129" t="str">
        <f>IF(ISNA(VLOOKUP($C49,'WC SUI SS'!$A$17:$E$991,5,FALSE))=TRUE,"0",VLOOKUP($C49,'WC SUI SS'!$A$17:$E$991,5,FALSE))</f>
        <v>0</v>
      </c>
      <c r="AK49" s="129" t="str">
        <f>IF(ISNA(VLOOKUP($C49,'JrNats HP'!$A$17:$E$991,5,FALSE))=TRUE,"0",VLOOKUP($C49,'JrNats HP'!$A$17:$E$991,5,FALSE))</f>
        <v>0</v>
      </c>
      <c r="AL49" s="129" t="str">
        <f>IF(ISNA(VLOOKUP($C49,'JrNats SS'!$A$17:$E$991,5,FALSE))=TRUE,"0",VLOOKUP($C49,'JrNats SS'!$A$17:$E$991,5,FALSE))</f>
        <v>0</v>
      </c>
      <c r="AM49" s="129" t="str">
        <f>IF(ISNA(VLOOKUP($C49,'JrNats BA'!$A$17:$E$991,5,FALSE))=TRUE,"0",VLOOKUP($C49,'JrNats BA'!$A$17:$E$991,5,FALSE))</f>
        <v>0</v>
      </c>
      <c r="AN49" s="196"/>
      <c r="AO49" s="129"/>
    </row>
    <row r="50" spans="1:41" ht="17" customHeight="1" x14ac:dyDescent="0.15">
      <c r="A50" s="98" t="s">
        <v>226</v>
      </c>
      <c r="B50" s="98" t="s">
        <v>113</v>
      </c>
      <c r="C50" s="99" t="s">
        <v>220</v>
      </c>
      <c r="D50" s="71"/>
      <c r="E50" s="71">
        <f t="shared" si="6"/>
        <v>45</v>
      </c>
      <c r="F50" s="139">
        <f t="shared" si="7"/>
        <v>45</v>
      </c>
      <c r="G50" s="129">
        <f t="shared" si="8"/>
        <v>202.70370564268623</v>
      </c>
      <c r="H50" s="129">
        <f t="shared" si="9"/>
        <v>148.89192430259499</v>
      </c>
      <c r="I50" s="129">
        <f t="shared" si="10"/>
        <v>0</v>
      </c>
      <c r="J50" s="129">
        <f t="shared" si="11"/>
        <v>351.59562994528119</v>
      </c>
      <c r="K50" s="130"/>
      <c r="L50" s="129">
        <v>0</v>
      </c>
      <c r="M50" s="129">
        <v>0</v>
      </c>
      <c r="N50" s="129" t="str">
        <f>IF(ISNA(VLOOKUP($C50,'CC Calgary SS'!$A$17:$E$974,5,FALSE))=TRUE,"0",VLOOKUP($C50,'CC Calgary SS'!$A$17:$E$974,5,FALSE))</f>
        <v>0</v>
      </c>
      <c r="O50" s="129" t="str">
        <f>IF(ISNA(VLOOKUP($C50,'TT MSLM -1'!$A$17:$E$1000,5,FALSE))=TRUE,"0",VLOOKUP($C50,'TT MSLM -1'!$A$17:$E$1000,5,FALSE))</f>
        <v>0</v>
      </c>
      <c r="P50" s="129" t="str">
        <f>IF(ISNA(VLOOKUP($C50,'TT MSLM -2'!$A$17:$E$1000,5,FALSE))=TRUE,"0",VLOOKUP($C50,'TT MSLM -2'!$A$17:$E$1000,5,FALSE))</f>
        <v>0</v>
      </c>
      <c r="Q50" s="129" t="str">
        <f>IF(ISNA(VLOOKUP($C50,'NorAm Mammoth SS -1'!$A$17:$E$1000,5,FALSE))=TRUE,"0",VLOOKUP($C50,'NorAm Mammoth SS -1'!$A$17:$E$1000,5,FALSE))</f>
        <v>0</v>
      </c>
      <c r="R50" s="129" t="str">
        <f>IF(ISNA(VLOOKUP($C50,'NorAm Mammoth SS -2'!$A$17:$E$1000,5,FALSE))=TRUE,"0",VLOOKUP($C50,'NorAm Mammoth SS -2'!$A$17:$E$1000,5,FALSE))</f>
        <v>0</v>
      </c>
      <c r="S50" s="129" t="str">
        <f>IF(ISNA(VLOOKUP($C50,'Groms GP'!$A$17:$E$1000,5,FALSE))=TRUE,"0",VLOOKUP($C50,'Groms GP'!$A$17:$E$1000,5,FALSE))</f>
        <v>0</v>
      </c>
      <c r="T50" s="129" t="str">
        <f>IF(ISNA(VLOOKUP($C50,'CC SunPeaks SS'!$A$17:$E$1000,5,FALSE))=TRUE,"0",VLOOKUP($C50,'CC SunPeaks SS'!$A$17:$E$1000,5,FALSE))</f>
        <v>0</v>
      </c>
      <c r="U50" s="129" t="str">
        <f>IF(ISNA(VLOOKUP($C50,'CC SunPeaks BA'!$A$17:$E$1000,5,FALSE))=TRUE,"0",VLOOKUP($C50,'CC SunPeaks BA'!$A$17:$E$1000,5,FALSE))</f>
        <v>0</v>
      </c>
      <c r="V50" s="129" t="str">
        <f>IF(ISNA(VLOOKUP($C50,'NorAm Calgary SS'!$A$17:$E$1000,5,FALSE))=TRUE,"0",VLOOKUP($C50,'NorAm Calgary SS'!$A$17:$E$1000,5,FALSE))</f>
        <v>0</v>
      </c>
      <c r="W50" s="129" t="str">
        <f>IF(ISNA(VLOOKUP($C50,'NorAm Calgary BA'!$A$17:$E$1000,5,FALSE))=TRUE,"0",VLOOKUP($C50,'NorAm Calgary BA'!$A$17:$E$1000,5,FALSE))</f>
        <v>0</v>
      </c>
      <c r="X50" s="129" t="str">
        <f>IF(ISNA(VLOOKUP($C50,'FzFest CF'!$A$17:$E$1000,5,FALSE))=TRUE,"0",VLOOKUP($C50,'FzFest CF'!$A$17:$E$1000,5,FALSE))</f>
        <v>0</v>
      </c>
      <c r="Y50" s="129" t="str">
        <f>IF(ISNA(VLOOKUP($C50,'Groms BV'!$A$17:$E$1000,5,FALSE))=TRUE,"0",VLOOKUP($C50,'Groms BV'!$A$17:$E$1000,5,FALSE))</f>
        <v>0</v>
      </c>
      <c r="Z50" s="129" t="str">
        <f>IF(ISNA(VLOOKUP($C50,'NorAm Aspen BA'!$A$17:$E$1000,5,FALSE))=TRUE,"0",VLOOKUP($C50,'NorAm Aspen BA'!$A$17:$E$1000,5,FALSE))</f>
        <v>0</v>
      </c>
      <c r="AA50" s="129" t="str">
        <f>IF(ISNA(VLOOKUP($C50,'NorAm Aspen SS'!$A$17:$E$992,5,FALSE))=TRUE,"0",VLOOKUP($C50,'NorAm Aspen SS'!$A$17:$E$992,5,FALSE))</f>
        <v>0</v>
      </c>
      <c r="AB50" s="129" t="str">
        <f>IF(ISNA(VLOOKUP($C50,'JJ Evergreen'!$A$17:$E$1000,5,FALSE))=TRUE,"0",VLOOKUP($C50,'JJ Evergreen'!$A$17:$E$1000,5,FALSE))</f>
        <v>0</v>
      </c>
      <c r="AC50" s="129">
        <f>IF(ISNA(VLOOKUP($C50,'TT Horseshoe -1'!$A$17:$E$992,5,FALSE))=TRUE,"0",VLOOKUP($C50,'TT Horseshoe -1'!$A$17:$E$992,5,FALSE))</f>
        <v>148.89192430259499</v>
      </c>
      <c r="AD50" s="129">
        <f>IF(ISNA(VLOOKUP($C50,'TT PROV SS'!$A$17:$E$967,5,FALSE))=TRUE,"0",VLOOKUP($C50,'TT PROV SS'!$A$17:$E$967,5,FALSE))</f>
        <v>202.70370564268623</v>
      </c>
      <c r="AE50" s="129">
        <f>IF(ISNA(VLOOKUP($C50,'TT PROV BA'!$A$17:$E$992,5,FALSE))=TRUE,"0",VLOOKUP($C50,'TT PROV BA'!$A$17:$E$992,5,FALSE))</f>
        <v>0</v>
      </c>
      <c r="AF50" s="129" t="str">
        <f>IF(ISNA(VLOOKUP($C50,'CC Horseshoe SS'!$A$17:$E$992,5,FALSE))=TRUE,"0",VLOOKUP($C50,'CC Horseshoe SS'!$A$17:$E$992,5,FALSE))</f>
        <v>0</v>
      </c>
      <c r="AG50" s="129" t="str">
        <f>IF(ISNA(VLOOKUP($C50,'CC Horseshoe BA'!$A$17:$E$988,5,FALSE))=TRUE,"0",VLOOKUP($C50,'CC Horseshoe BA'!$A$17:$E$988,5,FALSE))</f>
        <v>0</v>
      </c>
      <c r="AH50" s="129" t="str">
        <f>IF(ISNA(VLOOKUP($C50,'NorAm Stoneham SS'!$A$17:$E$992,5,FALSE))=TRUE,"0",VLOOKUP($C50,'NorAm Stoneham SS'!$A$17:$E$992,5,FALSE))</f>
        <v>0</v>
      </c>
      <c r="AI50" s="129" t="str">
        <f>IF(ISNA(VLOOKUP($C50,'NorAm Stoneham BA'!$A$17:$E$991,5,FALSE))=TRUE,"0",VLOOKUP($C50,'NorAm Stoneham BA'!$A$17:$E$991,5,FALSE))</f>
        <v>0</v>
      </c>
      <c r="AJ50" s="129" t="str">
        <f>IF(ISNA(VLOOKUP($C50,'WC SUI SS'!$A$17:$E$991,5,FALSE))=TRUE,"0",VLOOKUP($C50,'WC SUI SS'!$A$17:$E$991,5,FALSE))</f>
        <v>0</v>
      </c>
      <c r="AK50" s="129" t="str">
        <f>IF(ISNA(VLOOKUP($C50,'JrNats HP'!$A$17:$E$991,5,FALSE))=TRUE,"0",VLOOKUP($C50,'JrNats HP'!$A$17:$E$991,5,FALSE))</f>
        <v>0</v>
      </c>
      <c r="AL50" s="129" t="str">
        <f>IF(ISNA(VLOOKUP($C50,'JrNats SS'!$A$17:$E$991,5,FALSE))=TRUE,"0",VLOOKUP($C50,'JrNats SS'!$A$17:$E$991,5,FALSE))</f>
        <v>0</v>
      </c>
      <c r="AM50" s="129" t="str">
        <f>IF(ISNA(VLOOKUP($C50,'JrNats BA'!$A$17:$E$991,5,FALSE))=TRUE,"0",VLOOKUP($C50,'JrNats BA'!$A$17:$E$991,5,FALSE))</f>
        <v>0</v>
      </c>
      <c r="AN50" s="196"/>
      <c r="AO50" s="129"/>
    </row>
    <row r="51" spans="1:41" ht="17" customHeight="1" x14ac:dyDescent="0.15">
      <c r="A51" s="98" t="s">
        <v>91</v>
      </c>
      <c r="B51" s="98" t="s">
        <v>113</v>
      </c>
      <c r="C51" s="99" t="s">
        <v>85</v>
      </c>
      <c r="D51" s="71"/>
      <c r="E51" s="71">
        <f t="shared" si="6"/>
        <v>46</v>
      </c>
      <c r="F51" s="139">
        <f t="shared" si="7"/>
        <v>46</v>
      </c>
      <c r="G51" s="129">
        <f t="shared" si="8"/>
        <v>189.97535674103679</v>
      </c>
      <c r="H51" s="129">
        <f t="shared" si="9"/>
        <v>148.89192430259499</v>
      </c>
      <c r="I51" s="129">
        <f t="shared" si="10"/>
        <v>0</v>
      </c>
      <c r="J51" s="129">
        <f t="shared" si="11"/>
        <v>338.86728104363181</v>
      </c>
      <c r="K51" s="130"/>
      <c r="L51" s="129">
        <v>0</v>
      </c>
      <c r="M51" s="129">
        <v>0</v>
      </c>
      <c r="N51" s="129" t="str">
        <f>IF(ISNA(VLOOKUP($C51,'CC Calgary SS'!$A$17:$E$974,5,FALSE))=TRUE,"0",VLOOKUP($C51,'CC Calgary SS'!$A$17:$E$974,5,FALSE))</f>
        <v>0</v>
      </c>
      <c r="O51" s="129">
        <f>IF(ISNA(VLOOKUP($C51,'TT MSLM -1'!$A$17:$E$1000,5,FALSE))=TRUE,"0",VLOOKUP($C51,'TT MSLM -1'!$A$17:$E$1000,5,FALSE))</f>
        <v>148.89192430259499</v>
      </c>
      <c r="P51" s="129">
        <f>IF(ISNA(VLOOKUP($C51,'TT MSLM -2'!$A$17:$E$1000,5,FALSE))=TRUE,"0",VLOOKUP($C51,'TT MSLM -2'!$A$17:$E$1000,5,FALSE))</f>
        <v>189.97535674103679</v>
      </c>
      <c r="Q51" s="129" t="str">
        <f>IF(ISNA(VLOOKUP($C51,'NorAm Mammoth SS -1'!$A$17:$E$1000,5,FALSE))=TRUE,"0",VLOOKUP($C51,'NorAm Mammoth SS -1'!$A$17:$E$1000,5,FALSE))</f>
        <v>0</v>
      </c>
      <c r="R51" s="129" t="str">
        <f>IF(ISNA(VLOOKUP($C51,'NorAm Mammoth SS -2'!$A$17:$E$1000,5,FALSE))=TRUE,"0",VLOOKUP($C51,'NorAm Mammoth SS -2'!$A$17:$E$1000,5,FALSE))</f>
        <v>0</v>
      </c>
      <c r="S51" s="129" t="str">
        <f>IF(ISNA(VLOOKUP($C51,'Groms GP'!$A$17:$E$1000,5,FALSE))=TRUE,"0",VLOOKUP($C51,'Groms GP'!$A$17:$E$1000,5,FALSE))</f>
        <v>0</v>
      </c>
      <c r="T51" s="129" t="str">
        <f>IF(ISNA(VLOOKUP($C51,'CC SunPeaks SS'!$A$17:$E$1000,5,FALSE))=TRUE,"0",VLOOKUP($C51,'CC SunPeaks SS'!$A$17:$E$1000,5,FALSE))</f>
        <v>0</v>
      </c>
      <c r="U51" s="129" t="str">
        <f>IF(ISNA(VLOOKUP($C51,'CC SunPeaks BA'!$A$17:$E$1000,5,FALSE))=TRUE,"0",VLOOKUP($C51,'CC SunPeaks BA'!$A$17:$E$1000,5,FALSE))</f>
        <v>0</v>
      </c>
      <c r="V51" s="129" t="str">
        <f>IF(ISNA(VLOOKUP($C51,'NorAm Calgary SS'!$A$17:$E$1000,5,FALSE))=TRUE,"0",VLOOKUP($C51,'NorAm Calgary SS'!$A$17:$E$1000,5,FALSE))</f>
        <v>0</v>
      </c>
      <c r="W51" s="129" t="str">
        <f>IF(ISNA(VLOOKUP($C51,'NorAm Calgary BA'!$A$17:$E$1000,5,FALSE))=TRUE,"0",VLOOKUP($C51,'NorAm Calgary BA'!$A$17:$E$1000,5,FALSE))</f>
        <v>0</v>
      </c>
      <c r="X51" s="129" t="str">
        <f>IF(ISNA(VLOOKUP($C51,'FzFest CF'!$A$17:$E$1000,5,FALSE))=TRUE,"0",VLOOKUP($C51,'FzFest CF'!$A$17:$E$1000,5,FALSE))</f>
        <v>0</v>
      </c>
      <c r="Y51" s="129" t="str">
        <f>IF(ISNA(VLOOKUP($C51,'Groms BV'!$A$17:$E$1000,5,FALSE))=TRUE,"0",VLOOKUP($C51,'Groms BV'!$A$17:$E$1000,5,FALSE))</f>
        <v>0</v>
      </c>
      <c r="Z51" s="129" t="str">
        <f>IF(ISNA(VLOOKUP($C51,'NorAm Aspen BA'!$A$17:$E$1000,5,FALSE))=TRUE,"0",VLOOKUP($C51,'NorAm Aspen BA'!$A$17:$E$1000,5,FALSE))</f>
        <v>0</v>
      </c>
      <c r="AA51" s="129" t="str">
        <f>IF(ISNA(VLOOKUP($C51,'NorAm Aspen SS'!$A$17:$E$992,5,FALSE))=TRUE,"0",VLOOKUP($C51,'NorAm Aspen SS'!$A$17:$E$992,5,FALSE))</f>
        <v>0</v>
      </c>
      <c r="AB51" s="129" t="str">
        <f>IF(ISNA(VLOOKUP($C51,'JJ Evergreen'!$A$17:$E$1000,5,FALSE))=TRUE,"0",VLOOKUP($C51,'JJ Evergreen'!$A$17:$E$1000,5,FALSE))</f>
        <v>0</v>
      </c>
      <c r="AC51" s="129" t="str">
        <f>IF(ISNA(VLOOKUP($C51,'TT Horseshoe -1'!$A$17:$E$992,5,FALSE))=TRUE,"0",VLOOKUP($C51,'TT Horseshoe -1'!$A$17:$E$992,5,FALSE))</f>
        <v>0</v>
      </c>
      <c r="AD51" s="129" t="str">
        <f>IF(ISNA(VLOOKUP($C51,'TT PROV SS'!$A$17:$E$967,5,FALSE))=TRUE,"0",VLOOKUP($C51,'TT PROV SS'!$A$17:$E$967,5,FALSE))</f>
        <v>0</v>
      </c>
      <c r="AE51" s="129" t="str">
        <f>IF(ISNA(VLOOKUP($C51,'TT PROV BA'!$A$17:$E$992,5,FALSE))=TRUE,"0",VLOOKUP($C51,'TT PROV BA'!$A$17:$E$992,5,FALSE))</f>
        <v>0</v>
      </c>
      <c r="AF51" s="129" t="str">
        <f>IF(ISNA(VLOOKUP($C51,'CC Horseshoe SS'!$A$17:$E$992,5,FALSE))=TRUE,"0",VLOOKUP($C51,'CC Horseshoe SS'!$A$17:$E$992,5,FALSE))</f>
        <v>0</v>
      </c>
      <c r="AG51" s="129" t="str">
        <f>IF(ISNA(VLOOKUP($C51,'CC Horseshoe BA'!$A$17:$E$988,5,FALSE))=TRUE,"0",VLOOKUP($C51,'CC Horseshoe BA'!$A$17:$E$988,5,FALSE))</f>
        <v>0</v>
      </c>
      <c r="AH51" s="129" t="str">
        <f>IF(ISNA(VLOOKUP($C51,'NorAm Stoneham SS'!$A$17:$E$992,5,FALSE))=TRUE,"0",VLOOKUP($C51,'NorAm Stoneham SS'!$A$17:$E$992,5,FALSE))</f>
        <v>0</v>
      </c>
      <c r="AI51" s="129" t="str">
        <f>IF(ISNA(VLOOKUP($C51,'NorAm Stoneham BA'!$A$17:$E$991,5,FALSE))=TRUE,"0",VLOOKUP($C51,'NorAm Stoneham BA'!$A$17:$E$991,5,FALSE))</f>
        <v>0</v>
      </c>
      <c r="AJ51" s="129" t="str">
        <f>IF(ISNA(VLOOKUP($C51,'WC SUI SS'!$A$17:$E$991,5,FALSE))=TRUE,"0",VLOOKUP($C51,'WC SUI SS'!$A$17:$E$991,5,FALSE))</f>
        <v>0</v>
      </c>
      <c r="AK51" s="129" t="str">
        <f>IF(ISNA(VLOOKUP($C51,'JrNats HP'!$A$17:$E$991,5,FALSE))=TRUE,"0",VLOOKUP($C51,'JrNats HP'!$A$17:$E$991,5,FALSE))</f>
        <v>0</v>
      </c>
      <c r="AL51" s="129" t="str">
        <f>IF(ISNA(VLOOKUP($C51,'JrNats SS'!$A$17:$E$991,5,FALSE))=TRUE,"0",VLOOKUP($C51,'JrNats SS'!$A$17:$E$991,5,FALSE))</f>
        <v>0</v>
      </c>
      <c r="AM51" s="129" t="str">
        <f>IF(ISNA(VLOOKUP($C51,'JrNats BA'!$A$17:$E$991,5,FALSE))=TRUE,"0",VLOOKUP($C51,'JrNats BA'!$A$17:$E$991,5,FALSE))</f>
        <v>0</v>
      </c>
      <c r="AN51" s="196"/>
      <c r="AO51" s="129"/>
    </row>
    <row r="52" spans="1:41" ht="17" customHeight="1" x14ac:dyDescent="0.15">
      <c r="A52" s="98" t="s">
        <v>226</v>
      </c>
      <c r="B52" s="98" t="s">
        <v>113</v>
      </c>
      <c r="C52" s="99" t="s">
        <v>223</v>
      </c>
      <c r="D52" s="71"/>
      <c r="E52" s="71">
        <f t="shared" si="6"/>
        <v>47</v>
      </c>
      <c r="F52" s="139">
        <f t="shared" si="7"/>
        <v>47</v>
      </c>
      <c r="G52" s="129">
        <f t="shared" si="8"/>
        <v>185.00219914002739</v>
      </c>
      <c r="H52" s="129">
        <f t="shared" si="9"/>
        <v>124.02280470406946</v>
      </c>
      <c r="I52" s="129">
        <f t="shared" si="10"/>
        <v>0</v>
      </c>
      <c r="J52" s="129">
        <f t="shared" si="11"/>
        <v>309.02500384409683</v>
      </c>
      <c r="K52" s="130"/>
      <c r="L52" s="129">
        <v>0</v>
      </c>
      <c r="M52" s="129">
        <v>0</v>
      </c>
      <c r="N52" s="129" t="str">
        <f>IF(ISNA(VLOOKUP($C52,'CC Calgary SS'!$A$17:$E$974,5,FALSE))=TRUE,"0",VLOOKUP($C52,'CC Calgary SS'!$A$17:$E$974,5,FALSE))</f>
        <v>0</v>
      </c>
      <c r="O52" s="129" t="str">
        <f>IF(ISNA(VLOOKUP($C52,'TT MSLM -1'!$A$17:$E$1000,5,FALSE))=TRUE,"0",VLOOKUP($C52,'TT MSLM -1'!$A$17:$E$1000,5,FALSE))</f>
        <v>0</v>
      </c>
      <c r="P52" s="129" t="str">
        <f>IF(ISNA(VLOOKUP($C52,'TT MSLM -2'!$A$17:$E$1000,5,FALSE))=TRUE,"0",VLOOKUP($C52,'TT MSLM -2'!$A$17:$E$1000,5,FALSE))</f>
        <v>0</v>
      </c>
      <c r="Q52" s="129" t="str">
        <f>IF(ISNA(VLOOKUP($C52,'NorAm Mammoth SS -1'!$A$17:$E$1000,5,FALSE))=TRUE,"0",VLOOKUP($C52,'NorAm Mammoth SS -1'!$A$17:$E$1000,5,FALSE))</f>
        <v>0</v>
      </c>
      <c r="R52" s="129" t="str">
        <f>IF(ISNA(VLOOKUP($C52,'NorAm Mammoth SS -2'!$A$17:$E$1000,5,FALSE))=TRUE,"0",VLOOKUP($C52,'NorAm Mammoth SS -2'!$A$17:$E$1000,5,FALSE))</f>
        <v>0</v>
      </c>
      <c r="S52" s="129" t="str">
        <f>IF(ISNA(VLOOKUP($C52,'Groms GP'!$A$17:$E$1000,5,FALSE))=TRUE,"0",VLOOKUP($C52,'Groms GP'!$A$17:$E$1000,5,FALSE))</f>
        <v>0</v>
      </c>
      <c r="T52" s="129" t="str">
        <f>IF(ISNA(VLOOKUP($C52,'CC SunPeaks SS'!$A$17:$E$1000,5,FALSE))=TRUE,"0",VLOOKUP($C52,'CC SunPeaks SS'!$A$17:$E$1000,5,FALSE))</f>
        <v>0</v>
      </c>
      <c r="U52" s="129" t="str">
        <f>IF(ISNA(VLOOKUP($C52,'CC SunPeaks BA'!$A$17:$E$1000,5,FALSE))=TRUE,"0",VLOOKUP($C52,'CC SunPeaks BA'!$A$17:$E$1000,5,FALSE))</f>
        <v>0</v>
      </c>
      <c r="V52" s="129" t="str">
        <f>IF(ISNA(VLOOKUP($C52,'NorAm Calgary SS'!$A$17:$E$1000,5,FALSE))=TRUE,"0",VLOOKUP($C52,'NorAm Calgary SS'!$A$17:$E$1000,5,FALSE))</f>
        <v>0</v>
      </c>
      <c r="W52" s="129" t="str">
        <f>IF(ISNA(VLOOKUP($C52,'NorAm Calgary BA'!$A$17:$E$1000,5,FALSE))=TRUE,"0",VLOOKUP($C52,'NorAm Calgary BA'!$A$17:$E$1000,5,FALSE))</f>
        <v>0</v>
      </c>
      <c r="X52" s="129" t="str">
        <f>IF(ISNA(VLOOKUP($C52,'FzFest CF'!$A$17:$E$1000,5,FALSE))=TRUE,"0",VLOOKUP($C52,'FzFest CF'!$A$17:$E$1000,5,FALSE))</f>
        <v>0</v>
      </c>
      <c r="Y52" s="129" t="str">
        <f>IF(ISNA(VLOOKUP($C52,'Groms BV'!$A$17:$E$1000,5,FALSE))=TRUE,"0",VLOOKUP($C52,'Groms BV'!$A$17:$E$1000,5,FALSE))</f>
        <v>0</v>
      </c>
      <c r="Z52" s="129" t="str">
        <f>IF(ISNA(VLOOKUP($C52,'NorAm Aspen BA'!$A$17:$E$1000,5,FALSE))=TRUE,"0",VLOOKUP($C52,'NorAm Aspen BA'!$A$17:$E$1000,5,FALSE))</f>
        <v>0</v>
      </c>
      <c r="AA52" s="129" t="str">
        <f>IF(ISNA(VLOOKUP($C52,'NorAm Aspen SS'!$A$17:$E$992,5,FALSE))=TRUE,"0",VLOOKUP($C52,'NorAm Aspen SS'!$A$17:$E$992,5,FALSE))</f>
        <v>0</v>
      </c>
      <c r="AB52" s="129" t="str">
        <f>IF(ISNA(VLOOKUP($C52,'JJ Evergreen'!$A$17:$E$1000,5,FALSE))=TRUE,"0",VLOOKUP($C52,'JJ Evergreen'!$A$17:$E$1000,5,FALSE))</f>
        <v>0</v>
      </c>
      <c r="AC52" s="129">
        <f>IF(ISNA(VLOOKUP($C52,'TT Horseshoe -1'!$A$17:$E$992,5,FALSE))=TRUE,"0",VLOOKUP($C52,'TT Horseshoe -1'!$A$17:$E$992,5,FALSE))</f>
        <v>124.02280470406946</v>
      </c>
      <c r="AD52" s="129">
        <f>IF(ISNA(VLOOKUP($C52,'TT PROV SS'!$A$17:$E$967,5,FALSE))=TRUE,"0",VLOOKUP($C52,'TT PROV SS'!$A$17:$E$967,5,FALSE))</f>
        <v>185.00219914002739</v>
      </c>
      <c r="AE52" s="129">
        <f>IF(ISNA(VLOOKUP($C52,'TT PROV BA'!$A$17:$E$992,5,FALSE))=TRUE,"0",VLOOKUP($C52,'TT PROV BA'!$A$17:$E$992,5,FALSE))</f>
        <v>0</v>
      </c>
      <c r="AF52" s="129" t="str">
        <f>IF(ISNA(VLOOKUP($C52,'CC Horseshoe SS'!$A$17:$E$992,5,FALSE))=TRUE,"0",VLOOKUP($C52,'CC Horseshoe SS'!$A$17:$E$992,5,FALSE))</f>
        <v>0</v>
      </c>
      <c r="AG52" s="129" t="str">
        <f>IF(ISNA(VLOOKUP($C52,'CC Horseshoe BA'!$A$17:$E$988,5,FALSE))=TRUE,"0",VLOOKUP($C52,'CC Horseshoe BA'!$A$17:$E$988,5,FALSE))</f>
        <v>0</v>
      </c>
      <c r="AH52" s="129" t="str">
        <f>IF(ISNA(VLOOKUP($C52,'NorAm Stoneham SS'!$A$17:$E$992,5,FALSE))=TRUE,"0",VLOOKUP($C52,'NorAm Stoneham SS'!$A$17:$E$992,5,FALSE))</f>
        <v>0</v>
      </c>
      <c r="AI52" s="129" t="str">
        <f>IF(ISNA(VLOOKUP($C52,'NorAm Stoneham BA'!$A$17:$E$991,5,FALSE))=TRUE,"0",VLOOKUP($C52,'NorAm Stoneham BA'!$A$17:$E$991,5,FALSE))</f>
        <v>0</v>
      </c>
      <c r="AJ52" s="129" t="str">
        <f>IF(ISNA(VLOOKUP($C52,'WC SUI SS'!$A$17:$E$991,5,FALSE))=TRUE,"0",VLOOKUP($C52,'WC SUI SS'!$A$17:$E$991,5,FALSE))</f>
        <v>0</v>
      </c>
      <c r="AK52" s="129" t="str">
        <f>IF(ISNA(VLOOKUP($C52,'JrNats HP'!$A$17:$E$991,5,FALSE))=TRUE,"0",VLOOKUP($C52,'JrNats HP'!$A$17:$E$991,5,FALSE))</f>
        <v>0</v>
      </c>
      <c r="AL52" s="129" t="str">
        <f>IF(ISNA(VLOOKUP($C52,'JrNats SS'!$A$17:$E$991,5,FALSE))=TRUE,"0",VLOOKUP($C52,'JrNats SS'!$A$17:$E$991,5,FALSE))</f>
        <v>0</v>
      </c>
      <c r="AM52" s="129" t="str">
        <f>IF(ISNA(VLOOKUP($C52,'JrNats BA'!$A$17:$E$991,5,FALSE))=TRUE,"0",VLOOKUP($C52,'JrNats BA'!$A$17:$E$991,5,FALSE))</f>
        <v>0</v>
      </c>
      <c r="AN52" s="196"/>
      <c r="AO52" s="129"/>
    </row>
    <row r="53" spans="1:41" ht="17" customHeight="1" x14ac:dyDescent="0.15">
      <c r="A53" s="98" t="s">
        <v>185</v>
      </c>
      <c r="B53" s="98" t="s">
        <v>113</v>
      </c>
      <c r="C53" s="99" t="s">
        <v>187</v>
      </c>
      <c r="D53" s="71"/>
      <c r="E53" s="71">
        <f t="shared" si="6"/>
        <v>48</v>
      </c>
      <c r="F53" s="139">
        <f t="shared" si="7"/>
        <v>48</v>
      </c>
      <c r="G53" s="129">
        <f t="shared" si="8"/>
        <v>163.13830287802418</v>
      </c>
      <c r="H53" s="129">
        <f t="shared" si="9"/>
        <v>60</v>
      </c>
      <c r="I53" s="129">
        <f t="shared" si="10"/>
        <v>60</v>
      </c>
      <c r="J53" s="129">
        <f t="shared" si="11"/>
        <v>283.13830287802421</v>
      </c>
      <c r="K53" s="130"/>
      <c r="L53" s="129" t="str">
        <f>IF(ISNA(VLOOKUP($C53,'CC Calgary BA'!$A$17:$E$973,5,FALSE))=TRUE,"0",VLOOKUP($C53,'CC Calgary BA'!$A$17:$E$973,5,FALSE))</f>
        <v>0</v>
      </c>
      <c r="M53" s="129" t="str">
        <f>IF(ISNA(VLOOKUP($C53,'CC Calgary HP'!$A$17:$E$1000,5,FALSE))=TRUE,"0",VLOOKUP($C53,'CC Calgary HP'!$A$17:$E$1000,5,FALSE))</f>
        <v>0</v>
      </c>
      <c r="N53" s="129" t="str">
        <f>IF(ISNA(VLOOKUP($C53,'CC Calgary SS'!$A$17:$E$974,5,FALSE))=TRUE,"0",VLOOKUP($C53,'CC Calgary SS'!$A$17:$E$974,5,FALSE))</f>
        <v>0</v>
      </c>
      <c r="O53" s="129" t="str">
        <f>IF(ISNA(VLOOKUP($C53,'TT MSLM -1'!$A$17:$E$1000,5,FALSE))=TRUE,"0",VLOOKUP($C53,'TT MSLM -1'!$A$17:$E$1000,5,FALSE))</f>
        <v>0</v>
      </c>
      <c r="P53" s="129" t="str">
        <f>IF(ISNA(VLOOKUP($C53,'TT MSLM -2'!$A$17:$E$1000,5,FALSE))=TRUE,"0",VLOOKUP($C53,'TT MSLM -2'!$A$17:$E$1000,5,FALSE))</f>
        <v>0</v>
      </c>
      <c r="Q53" s="129" t="str">
        <f>IF(ISNA(VLOOKUP($C53,'NorAm Mammoth SS -1'!$A$17:$E$1000,5,FALSE))=TRUE,"0",VLOOKUP($C53,'NorAm Mammoth SS -1'!$A$17:$E$1000,5,FALSE))</f>
        <v>0</v>
      </c>
      <c r="R53" s="129" t="str">
        <f>IF(ISNA(VLOOKUP($C53,'NorAm Mammoth SS -2'!$A$17:$E$1000,5,FALSE))=TRUE,"0",VLOOKUP($C53,'NorAm Mammoth SS -2'!$A$17:$E$1000,5,FALSE))</f>
        <v>0</v>
      </c>
      <c r="S53" s="129">
        <f>IF(ISNA(VLOOKUP($C53,'Groms GP'!$A$17:$E$1000,5,FALSE))=TRUE,"0",VLOOKUP($C53,'Groms GP'!$A$17:$E$1000,5,FALSE))</f>
        <v>60</v>
      </c>
      <c r="T53" s="129" t="str">
        <f>IF(ISNA(VLOOKUP($C53,'CC SunPeaks SS'!$A$17:$E$1000,5,FALSE))=TRUE,"0",VLOOKUP($C53,'CC SunPeaks SS'!$A$17:$E$1000,5,FALSE))</f>
        <v>0</v>
      </c>
      <c r="U53" s="129" t="str">
        <f>IF(ISNA(VLOOKUP($C53,'CC SunPeaks BA'!$A$17:$E$1000,5,FALSE))=TRUE,"0",VLOOKUP($C53,'CC SunPeaks BA'!$A$17:$E$1000,5,FALSE))</f>
        <v>0</v>
      </c>
      <c r="V53" s="129" t="str">
        <f>IF(ISNA(VLOOKUP($C53,'NorAm Calgary SS'!$A$17:$E$1000,5,FALSE))=TRUE,"0",VLOOKUP($C53,'NorAm Calgary SS'!$A$17:$E$1000,5,FALSE))</f>
        <v>0</v>
      </c>
      <c r="W53" s="129" t="str">
        <f>IF(ISNA(VLOOKUP($C53,'NorAm Calgary BA'!$A$17:$E$1000,5,FALSE))=TRUE,"0",VLOOKUP($C53,'NorAm Calgary BA'!$A$17:$E$1000,5,FALSE))</f>
        <v>0</v>
      </c>
      <c r="X53" s="129" t="str">
        <f>IF(ISNA(VLOOKUP($C53,'FzFest CF'!$A$17:$E$1000,5,FALSE))=TRUE,"0",VLOOKUP($C53,'FzFest CF'!$A$17:$E$1000,5,FALSE))</f>
        <v>0</v>
      </c>
      <c r="Y53" s="129">
        <f>IF(ISNA(VLOOKUP($C53,'Groms BV'!$A$17:$E$1000,5,FALSE))=TRUE,"0",VLOOKUP($C53,'Groms BV'!$A$17:$E$1000,5,FALSE))</f>
        <v>60</v>
      </c>
      <c r="Z53" s="129" t="str">
        <f>IF(ISNA(VLOOKUP($C53,'NorAm Aspen BA'!$A$17:$E$1000,5,FALSE))=TRUE,"0",VLOOKUP($C53,'NorAm Aspen BA'!$A$17:$E$1000,5,FALSE))</f>
        <v>0</v>
      </c>
      <c r="AA53" s="129" t="str">
        <f>IF(ISNA(VLOOKUP($C53,'NorAm Aspen SS'!$A$17:$E$992,5,FALSE))=TRUE,"0",VLOOKUP($C53,'NorAm Aspen SS'!$A$17:$E$992,5,FALSE))</f>
        <v>0</v>
      </c>
      <c r="AB53" s="129" t="str">
        <f>IF(ISNA(VLOOKUP($C53,'JJ Evergreen'!$A$17:$E$1000,5,FALSE))=TRUE,"0",VLOOKUP($C53,'JJ Evergreen'!$A$17:$E$1000,5,FALSE))</f>
        <v>0</v>
      </c>
      <c r="AC53" s="129">
        <f>IF(ISNA(VLOOKUP($C53,'TT Horseshoe -1'!$A$17:$E$992,5,FALSE))=TRUE,"0",VLOOKUP($C53,'TT Horseshoe -1'!$A$17:$E$992,5,FALSE))</f>
        <v>163.13830287802418</v>
      </c>
      <c r="AD53" s="129" t="str">
        <f>IF(ISNA(VLOOKUP($C53,'TT PROV SS'!$A$17:$E$967,5,FALSE))=TRUE,"0",VLOOKUP($C53,'TT PROV SS'!$A$17:$E$967,5,FALSE))</f>
        <v>0</v>
      </c>
      <c r="AE53" s="129" t="str">
        <f>IF(ISNA(VLOOKUP($C53,'TT PROV BA'!$A$17:$E$992,5,FALSE))=TRUE,"0",VLOOKUP($C53,'TT PROV BA'!$A$17:$E$992,5,FALSE))</f>
        <v>0</v>
      </c>
      <c r="AF53" s="129" t="str">
        <f>IF(ISNA(VLOOKUP($C53,'CC Horseshoe SS'!$A$17:$E$992,5,FALSE))=TRUE,"0",VLOOKUP($C53,'CC Horseshoe SS'!$A$17:$E$992,5,FALSE))</f>
        <v>0</v>
      </c>
      <c r="AG53" s="129" t="str">
        <f>IF(ISNA(VLOOKUP($C53,'CC Horseshoe BA'!$A$17:$E$988,5,FALSE))=TRUE,"0",VLOOKUP($C53,'CC Horseshoe BA'!$A$17:$E$988,5,FALSE))</f>
        <v>0</v>
      </c>
      <c r="AH53" s="129" t="str">
        <f>IF(ISNA(VLOOKUP($C53,'NorAm Stoneham SS'!$A$17:$E$992,5,FALSE))=TRUE,"0",VLOOKUP($C53,'NorAm Stoneham SS'!$A$17:$E$992,5,FALSE))</f>
        <v>0</v>
      </c>
      <c r="AI53" s="129" t="str">
        <f>IF(ISNA(VLOOKUP($C53,'NorAm Stoneham BA'!$A$17:$E$991,5,FALSE))=TRUE,"0",VLOOKUP($C53,'NorAm Stoneham BA'!$A$17:$E$991,5,FALSE))</f>
        <v>0</v>
      </c>
      <c r="AJ53" s="129" t="str">
        <f>IF(ISNA(VLOOKUP($C53,'WC SUI SS'!$A$17:$E$991,5,FALSE))=TRUE,"0",VLOOKUP($C53,'WC SUI SS'!$A$17:$E$991,5,FALSE))</f>
        <v>0</v>
      </c>
      <c r="AK53" s="129" t="str">
        <f>IF(ISNA(VLOOKUP($C53,'JrNats HP'!$A$17:$E$991,5,FALSE))=TRUE,"0",VLOOKUP($C53,'JrNats HP'!$A$17:$E$991,5,FALSE))</f>
        <v>0</v>
      </c>
      <c r="AL53" s="129" t="str">
        <f>IF(ISNA(VLOOKUP($C53,'JrNats SS'!$A$17:$E$991,5,FALSE))=TRUE,"0",VLOOKUP($C53,'JrNats SS'!$A$17:$E$991,5,FALSE))</f>
        <v>0</v>
      </c>
      <c r="AM53" s="129" t="str">
        <f>IF(ISNA(VLOOKUP($C53,'JrNats BA'!$A$17:$E$991,5,FALSE))=TRUE,"0",VLOOKUP($C53,'JrNats BA'!$A$17:$E$991,5,FALSE))</f>
        <v>0</v>
      </c>
      <c r="AN53" s="196"/>
      <c r="AO53" s="129"/>
    </row>
    <row r="54" spans="1:41" ht="17" customHeight="1" x14ac:dyDescent="0.15">
      <c r="A54" s="98" t="s">
        <v>93</v>
      </c>
      <c r="B54" s="98" t="s">
        <v>112</v>
      </c>
      <c r="C54" s="99" t="s">
        <v>87</v>
      </c>
      <c r="D54" s="71"/>
      <c r="E54" s="71">
        <f t="shared" si="6"/>
        <v>49</v>
      </c>
      <c r="F54" s="139">
        <f t="shared" si="7"/>
        <v>49</v>
      </c>
      <c r="G54" s="129">
        <f t="shared" si="8"/>
        <v>140.09241157631163</v>
      </c>
      <c r="H54" s="129">
        <f t="shared" si="9"/>
        <v>127.85856155058707</v>
      </c>
      <c r="I54" s="129">
        <f t="shared" si="10"/>
        <v>0</v>
      </c>
      <c r="J54" s="129">
        <f t="shared" si="11"/>
        <v>267.9509731268987</v>
      </c>
      <c r="K54" s="130"/>
      <c r="L54" s="129">
        <v>0</v>
      </c>
      <c r="M54" s="129">
        <v>0</v>
      </c>
      <c r="N54" s="129" t="str">
        <f>IF(ISNA(VLOOKUP($C54,'CC Calgary SS'!$A$17:$E$974,5,FALSE))=TRUE,"0",VLOOKUP($C54,'CC Calgary SS'!$A$17:$E$974,5,FALSE))</f>
        <v>0</v>
      </c>
      <c r="O54" s="129">
        <f>IF(ISNA(VLOOKUP($C54,'TT MSLM -1'!$A$17:$E$1000,5,FALSE))=TRUE,"0",VLOOKUP($C54,'TT MSLM -1'!$A$17:$E$1000,5,FALSE))</f>
        <v>140.09241157631163</v>
      </c>
      <c r="P54" s="129">
        <f>IF(ISNA(VLOOKUP($C54,'TT MSLM -2'!$A$17:$E$1000,5,FALSE))=TRUE,"0",VLOOKUP($C54,'TT MSLM -2'!$A$17:$E$1000,5,FALSE))</f>
        <v>127.85856155058707</v>
      </c>
      <c r="Q54" s="129" t="str">
        <f>IF(ISNA(VLOOKUP($C54,'NorAm Mammoth SS -1'!$A$17:$E$1000,5,FALSE))=TRUE,"0",VLOOKUP($C54,'NorAm Mammoth SS -1'!$A$17:$E$1000,5,FALSE))</f>
        <v>0</v>
      </c>
      <c r="R54" s="129" t="str">
        <f>IF(ISNA(VLOOKUP($C54,'NorAm Mammoth SS -2'!$A$17:$E$1000,5,FALSE))=TRUE,"0",VLOOKUP($C54,'NorAm Mammoth SS -2'!$A$17:$E$1000,5,FALSE))</f>
        <v>0</v>
      </c>
      <c r="S54" s="129" t="str">
        <f>IF(ISNA(VLOOKUP($C54,'Groms GP'!$A$17:$E$1000,5,FALSE))=TRUE,"0",VLOOKUP($C54,'Groms GP'!$A$17:$E$1000,5,FALSE))</f>
        <v>0</v>
      </c>
      <c r="T54" s="129" t="str">
        <f>IF(ISNA(VLOOKUP($C54,'CC SunPeaks SS'!$A$17:$E$1000,5,FALSE))=TRUE,"0",VLOOKUP($C54,'CC SunPeaks SS'!$A$17:$E$1000,5,FALSE))</f>
        <v>0</v>
      </c>
      <c r="U54" s="129" t="str">
        <f>IF(ISNA(VLOOKUP($C54,'CC SunPeaks BA'!$A$17:$E$1000,5,FALSE))=TRUE,"0",VLOOKUP($C54,'CC SunPeaks BA'!$A$17:$E$1000,5,FALSE))</f>
        <v>0</v>
      </c>
      <c r="V54" s="129" t="str">
        <f>IF(ISNA(VLOOKUP($C54,'NorAm Calgary SS'!$A$17:$E$1000,5,FALSE))=TRUE,"0",VLOOKUP($C54,'NorAm Calgary SS'!$A$17:$E$1000,5,FALSE))</f>
        <v>0</v>
      </c>
      <c r="W54" s="129" t="str">
        <f>IF(ISNA(VLOOKUP($C54,'NorAm Calgary BA'!$A$17:$E$1000,5,FALSE))=TRUE,"0",VLOOKUP($C54,'NorAm Calgary BA'!$A$17:$E$1000,5,FALSE))</f>
        <v>0</v>
      </c>
      <c r="X54" s="129" t="str">
        <f>IF(ISNA(VLOOKUP($C54,'FzFest CF'!$A$17:$E$1000,5,FALSE))=TRUE,"0",VLOOKUP($C54,'FzFest CF'!$A$17:$E$1000,5,FALSE))</f>
        <v>0</v>
      </c>
      <c r="Y54" s="129" t="str">
        <f>IF(ISNA(VLOOKUP($C54,'Groms BV'!$A$17:$E$1000,5,FALSE))=TRUE,"0",VLOOKUP($C54,'Groms BV'!$A$17:$E$1000,5,FALSE))</f>
        <v>0</v>
      </c>
      <c r="Z54" s="129" t="str">
        <f>IF(ISNA(VLOOKUP($C54,'NorAm Aspen BA'!$A$17:$E$1000,5,FALSE))=TRUE,"0",VLOOKUP($C54,'NorAm Aspen BA'!$A$17:$E$1000,5,FALSE))</f>
        <v>0</v>
      </c>
      <c r="AA54" s="129" t="str">
        <f>IF(ISNA(VLOOKUP($C54,'NorAm Aspen SS'!$A$17:$E$992,5,FALSE))=TRUE,"0",VLOOKUP($C54,'NorAm Aspen SS'!$A$17:$E$992,5,FALSE))</f>
        <v>0</v>
      </c>
      <c r="AB54" s="129" t="str">
        <f>IF(ISNA(VLOOKUP($C54,'JJ Evergreen'!$A$17:$E$1000,5,FALSE))=TRUE,"0",VLOOKUP($C54,'JJ Evergreen'!$A$17:$E$1000,5,FALSE))</f>
        <v>0</v>
      </c>
      <c r="AC54" s="129" t="str">
        <f>IF(ISNA(VLOOKUP($C54,'TT Horseshoe -1'!$A$17:$E$992,5,FALSE))=TRUE,"0",VLOOKUP($C54,'TT Horseshoe -1'!$A$17:$E$992,5,FALSE))</f>
        <v>0</v>
      </c>
      <c r="AD54" s="129" t="str">
        <f>IF(ISNA(VLOOKUP($C54,'TT PROV SS'!$A$17:$E$967,5,FALSE))=TRUE,"0",VLOOKUP($C54,'TT PROV SS'!$A$17:$E$967,5,FALSE))</f>
        <v>0</v>
      </c>
      <c r="AE54" s="129" t="str">
        <f>IF(ISNA(VLOOKUP($C54,'TT PROV BA'!$A$17:$E$992,5,FALSE))=TRUE,"0",VLOOKUP($C54,'TT PROV BA'!$A$17:$E$992,5,FALSE))</f>
        <v>0</v>
      </c>
      <c r="AF54" s="129" t="str">
        <f>IF(ISNA(VLOOKUP($C54,'CC Horseshoe SS'!$A$17:$E$992,5,FALSE))=TRUE,"0",VLOOKUP($C54,'CC Horseshoe SS'!$A$17:$E$992,5,FALSE))</f>
        <v>0</v>
      </c>
      <c r="AG54" s="129" t="str">
        <f>IF(ISNA(VLOOKUP($C54,'CC Horseshoe BA'!$A$17:$E$988,5,FALSE))=TRUE,"0",VLOOKUP($C54,'CC Horseshoe BA'!$A$17:$E$988,5,FALSE))</f>
        <v>0</v>
      </c>
      <c r="AH54" s="129" t="str">
        <f>IF(ISNA(VLOOKUP($C54,'NorAm Stoneham SS'!$A$17:$E$992,5,FALSE))=TRUE,"0",VLOOKUP($C54,'NorAm Stoneham SS'!$A$17:$E$992,5,FALSE))</f>
        <v>0</v>
      </c>
      <c r="AI54" s="129" t="str">
        <f>IF(ISNA(VLOOKUP($C54,'NorAm Stoneham BA'!$A$17:$E$991,5,FALSE))=TRUE,"0",VLOOKUP($C54,'NorAm Stoneham BA'!$A$17:$E$991,5,FALSE))</f>
        <v>0</v>
      </c>
      <c r="AJ54" s="129" t="str">
        <f>IF(ISNA(VLOOKUP($C54,'WC SUI SS'!$A$17:$E$991,5,FALSE))=TRUE,"0",VLOOKUP($C54,'WC SUI SS'!$A$17:$E$991,5,FALSE))</f>
        <v>0</v>
      </c>
      <c r="AK54" s="129" t="str">
        <f>IF(ISNA(VLOOKUP($C54,'JrNats HP'!$A$17:$E$991,5,FALSE))=TRUE,"0",VLOOKUP($C54,'JrNats HP'!$A$17:$E$991,5,FALSE))</f>
        <v>0</v>
      </c>
      <c r="AL54" s="129" t="str">
        <f>IF(ISNA(VLOOKUP($C54,'JrNats SS'!$A$17:$E$991,5,FALSE))=TRUE,"0",VLOOKUP($C54,'JrNats SS'!$A$17:$E$991,5,FALSE))</f>
        <v>0</v>
      </c>
      <c r="AM54" s="129" t="str">
        <f>IF(ISNA(VLOOKUP($C54,'JrNats BA'!$A$17:$E$991,5,FALSE))=TRUE,"0",VLOOKUP($C54,'JrNats BA'!$A$17:$E$991,5,FALSE))</f>
        <v>0</v>
      </c>
      <c r="AN54" s="196"/>
      <c r="AO54" s="129"/>
    </row>
    <row r="55" spans="1:41" ht="17" customHeight="1" x14ac:dyDescent="0.15">
      <c r="A55" s="98" t="s">
        <v>225</v>
      </c>
      <c r="B55" s="98" t="s">
        <v>113</v>
      </c>
      <c r="C55" s="99" t="s">
        <v>218</v>
      </c>
      <c r="D55" s="71"/>
      <c r="E55" s="71">
        <f t="shared" si="6"/>
        <v>50</v>
      </c>
      <c r="F55" s="139">
        <f t="shared" si="7"/>
        <v>50</v>
      </c>
      <c r="G55" s="129">
        <f t="shared" si="8"/>
        <v>214.59042092642412</v>
      </c>
      <c r="H55" s="129">
        <f t="shared" si="9"/>
        <v>0</v>
      </c>
      <c r="I55" s="129">
        <f t="shared" si="10"/>
        <v>0</v>
      </c>
      <c r="J55" s="129">
        <f t="shared" si="11"/>
        <v>214.59042092642412</v>
      </c>
      <c r="K55" s="130"/>
      <c r="L55" s="129">
        <v>0</v>
      </c>
      <c r="M55" s="129">
        <v>0</v>
      </c>
      <c r="N55" s="129" t="str">
        <f>IF(ISNA(VLOOKUP($C55,'CC Calgary SS'!$A$17:$E$974,5,FALSE))=TRUE,"0",VLOOKUP($C55,'CC Calgary SS'!$A$17:$E$974,5,FALSE))</f>
        <v>0</v>
      </c>
      <c r="O55" s="129" t="str">
        <f>IF(ISNA(VLOOKUP($C55,'TT MSLM -1'!$A$17:$E$1000,5,FALSE))=TRUE,"0",VLOOKUP($C55,'TT MSLM -1'!$A$17:$E$1000,5,FALSE))</f>
        <v>0</v>
      </c>
      <c r="P55" s="129" t="str">
        <f>IF(ISNA(VLOOKUP($C55,'TT MSLM -2'!$A$17:$E$1000,5,FALSE))=TRUE,"0",VLOOKUP($C55,'TT MSLM -2'!$A$17:$E$1000,5,FALSE))</f>
        <v>0</v>
      </c>
      <c r="Q55" s="129" t="str">
        <f>IF(ISNA(VLOOKUP($C55,'NorAm Mammoth SS -1'!$A$17:$E$1000,5,FALSE))=TRUE,"0",VLOOKUP($C55,'NorAm Mammoth SS -1'!$A$17:$E$1000,5,FALSE))</f>
        <v>0</v>
      </c>
      <c r="R55" s="129" t="str">
        <f>IF(ISNA(VLOOKUP($C55,'NorAm Mammoth SS -2'!$A$17:$E$1000,5,FALSE))=TRUE,"0",VLOOKUP($C55,'NorAm Mammoth SS -2'!$A$17:$E$1000,5,FALSE))</f>
        <v>0</v>
      </c>
      <c r="S55" s="129" t="str">
        <f>IF(ISNA(VLOOKUP($C55,'Groms GP'!$A$17:$E$1000,5,FALSE))=TRUE,"0",VLOOKUP($C55,'Groms GP'!$A$17:$E$1000,5,FALSE))</f>
        <v>0</v>
      </c>
      <c r="T55" s="129" t="str">
        <f>IF(ISNA(VLOOKUP($C55,'CC SunPeaks SS'!$A$17:$E$1000,5,FALSE))=TRUE,"0",VLOOKUP($C55,'CC SunPeaks SS'!$A$17:$E$1000,5,FALSE))</f>
        <v>0</v>
      </c>
      <c r="U55" s="129" t="str">
        <f>IF(ISNA(VLOOKUP($C55,'CC SunPeaks BA'!$A$17:$E$1000,5,FALSE))=TRUE,"0",VLOOKUP($C55,'CC SunPeaks BA'!$A$17:$E$1000,5,FALSE))</f>
        <v>0</v>
      </c>
      <c r="V55" s="129" t="str">
        <f>IF(ISNA(VLOOKUP($C55,'NorAm Calgary SS'!$A$17:$E$1000,5,FALSE))=TRUE,"0",VLOOKUP($C55,'NorAm Calgary SS'!$A$17:$E$1000,5,FALSE))</f>
        <v>0</v>
      </c>
      <c r="W55" s="129" t="str">
        <f>IF(ISNA(VLOOKUP($C55,'NorAm Calgary BA'!$A$17:$E$1000,5,FALSE))=TRUE,"0",VLOOKUP($C55,'NorAm Calgary BA'!$A$17:$E$1000,5,FALSE))</f>
        <v>0</v>
      </c>
      <c r="X55" s="129" t="str">
        <f>IF(ISNA(VLOOKUP($C55,'FzFest CF'!$A$17:$E$1000,5,FALSE))=TRUE,"0",VLOOKUP($C55,'FzFest CF'!$A$17:$E$1000,5,FALSE))</f>
        <v>0</v>
      </c>
      <c r="Y55" s="129" t="str">
        <f>IF(ISNA(VLOOKUP($C55,'Groms BV'!$A$17:$E$1000,5,FALSE))=TRUE,"0",VLOOKUP($C55,'Groms BV'!$A$17:$E$1000,5,FALSE))</f>
        <v>0</v>
      </c>
      <c r="Z55" s="129" t="str">
        <f>IF(ISNA(VLOOKUP($C55,'NorAm Aspen BA'!$A$17:$E$1000,5,FALSE))=TRUE,"0",VLOOKUP($C55,'NorAm Aspen BA'!$A$17:$E$1000,5,FALSE))</f>
        <v>0</v>
      </c>
      <c r="AA55" s="129" t="str">
        <f>IF(ISNA(VLOOKUP($C55,'NorAm Aspen SS'!$A$17:$E$992,5,FALSE))=TRUE,"0",VLOOKUP($C55,'NorAm Aspen SS'!$A$17:$E$992,5,FALSE))</f>
        <v>0</v>
      </c>
      <c r="AB55" s="129" t="str">
        <f>IF(ISNA(VLOOKUP($C55,'JJ Evergreen'!$A$17:$E$1000,5,FALSE))=TRUE,"0",VLOOKUP($C55,'JJ Evergreen'!$A$17:$E$1000,5,FALSE))</f>
        <v>0</v>
      </c>
      <c r="AC55" s="129">
        <f>IF(ISNA(VLOOKUP($C55,'TT Horseshoe -1'!$A$17:$E$992,5,FALSE))=TRUE,"0",VLOOKUP($C55,'TT Horseshoe -1'!$A$17:$E$992,5,FALSE))</f>
        <v>214.59042092642412</v>
      </c>
      <c r="AD55" s="129" t="str">
        <f>IF(ISNA(VLOOKUP($C55,'TT PROV SS'!$A$17:$E$967,5,FALSE))=TRUE,"0",VLOOKUP($C55,'TT PROV SS'!$A$17:$E$967,5,FALSE))</f>
        <v>0</v>
      </c>
      <c r="AE55" s="129" t="str">
        <f>IF(ISNA(VLOOKUP($C55,'TT PROV BA'!$A$17:$E$992,5,FALSE))=TRUE,"0",VLOOKUP($C55,'TT PROV BA'!$A$17:$E$992,5,FALSE))</f>
        <v>0</v>
      </c>
      <c r="AF55" s="129" t="str">
        <f>IF(ISNA(VLOOKUP($C55,'CC Horseshoe SS'!$A$17:$E$992,5,FALSE))=TRUE,"0",VLOOKUP($C55,'CC Horseshoe SS'!$A$17:$E$992,5,FALSE))</f>
        <v>0</v>
      </c>
      <c r="AG55" s="129" t="str">
        <f>IF(ISNA(VLOOKUP($C55,'CC Horseshoe BA'!$A$17:$E$988,5,FALSE))=TRUE,"0",VLOOKUP($C55,'CC Horseshoe BA'!$A$17:$E$988,5,FALSE))</f>
        <v>0</v>
      </c>
      <c r="AH55" s="129" t="str">
        <f>IF(ISNA(VLOOKUP($C55,'NorAm Stoneham SS'!$A$17:$E$992,5,FALSE))=TRUE,"0",VLOOKUP($C55,'NorAm Stoneham SS'!$A$17:$E$992,5,FALSE))</f>
        <v>0</v>
      </c>
      <c r="AI55" s="129" t="str">
        <f>IF(ISNA(VLOOKUP($C55,'NorAm Stoneham BA'!$A$17:$E$991,5,FALSE))=TRUE,"0",VLOOKUP($C55,'NorAm Stoneham BA'!$A$17:$E$991,5,FALSE))</f>
        <v>0</v>
      </c>
      <c r="AJ55" s="129" t="str">
        <f>IF(ISNA(VLOOKUP($C55,'WC SUI SS'!$A$17:$E$991,5,FALSE))=TRUE,"0",VLOOKUP($C55,'WC SUI SS'!$A$17:$E$991,5,FALSE))</f>
        <v>0</v>
      </c>
      <c r="AK55" s="129" t="str">
        <f>IF(ISNA(VLOOKUP($C55,'JrNats HP'!$A$17:$E$991,5,FALSE))=TRUE,"0",VLOOKUP($C55,'JrNats HP'!$A$17:$E$991,5,FALSE))</f>
        <v>0</v>
      </c>
      <c r="AL55" s="129" t="str">
        <f>IF(ISNA(VLOOKUP($C55,'JrNats SS'!$A$17:$E$991,5,FALSE))=TRUE,"0",VLOOKUP($C55,'JrNats SS'!$A$17:$E$991,5,FALSE))</f>
        <v>0</v>
      </c>
      <c r="AM55" s="129" t="str">
        <f>IF(ISNA(VLOOKUP($C55,'JrNats BA'!$A$17:$E$991,5,FALSE))=TRUE,"0",VLOOKUP($C55,'JrNats BA'!$A$17:$E$991,5,FALSE))</f>
        <v>0</v>
      </c>
      <c r="AN55" s="196"/>
      <c r="AO55" s="129"/>
    </row>
    <row r="56" spans="1:41" ht="17" customHeight="1" x14ac:dyDescent="0.15">
      <c r="A56" s="98" t="s">
        <v>94</v>
      </c>
      <c r="B56" s="98" t="s">
        <v>112</v>
      </c>
      <c r="C56" s="99" t="s">
        <v>216</v>
      </c>
      <c r="D56" s="71"/>
      <c r="E56" s="71">
        <f t="shared" si="6"/>
        <v>51</v>
      </c>
      <c r="F56" s="139">
        <f t="shared" si="7"/>
        <v>51</v>
      </c>
      <c r="G56" s="129">
        <f t="shared" si="8"/>
        <v>201.90812704967243</v>
      </c>
      <c r="H56" s="129">
        <f t="shared" si="9"/>
        <v>0</v>
      </c>
      <c r="I56" s="129">
        <f t="shared" si="10"/>
        <v>0</v>
      </c>
      <c r="J56" s="129">
        <f t="shared" si="11"/>
        <v>201.90812704967243</v>
      </c>
      <c r="K56" s="130"/>
      <c r="L56" s="129">
        <v>0</v>
      </c>
      <c r="M56" s="129">
        <v>0</v>
      </c>
      <c r="N56" s="129" t="str">
        <f>IF(ISNA(VLOOKUP($C56,'CC Calgary SS'!$A$17:$E$974,5,FALSE))=TRUE,"0",VLOOKUP($C56,'CC Calgary SS'!$A$17:$E$974,5,FALSE))</f>
        <v>0</v>
      </c>
      <c r="O56" s="129" t="str">
        <f>IF(ISNA(VLOOKUP($C56,'TT MSLM -1'!$A$17:$E$1000,5,FALSE))=TRUE,"0",VLOOKUP($C56,'TT MSLM -1'!$A$17:$E$1000,5,FALSE))</f>
        <v>0</v>
      </c>
      <c r="P56" s="129" t="str">
        <f>IF(ISNA(VLOOKUP($C56,'TT MSLM -2'!$A$17:$E$1000,5,FALSE))=TRUE,"0",VLOOKUP($C56,'TT MSLM -2'!$A$17:$E$1000,5,FALSE))</f>
        <v>0</v>
      </c>
      <c r="Q56" s="129" t="str">
        <f>IF(ISNA(VLOOKUP($C56,'NorAm Mammoth SS -1'!$A$17:$E$1000,5,FALSE))=TRUE,"0",VLOOKUP($C56,'NorAm Mammoth SS -1'!$A$17:$E$1000,5,FALSE))</f>
        <v>0</v>
      </c>
      <c r="R56" s="129" t="str">
        <f>IF(ISNA(VLOOKUP($C56,'NorAm Mammoth SS -2'!$A$17:$E$1000,5,FALSE))=TRUE,"0",VLOOKUP($C56,'NorAm Mammoth SS -2'!$A$17:$E$1000,5,FALSE))</f>
        <v>0</v>
      </c>
      <c r="S56" s="129" t="str">
        <f>IF(ISNA(VLOOKUP($C56,'Groms GP'!$A$17:$E$1000,5,FALSE))=TRUE,"0",VLOOKUP($C56,'Groms GP'!$A$17:$E$1000,5,FALSE))</f>
        <v>0</v>
      </c>
      <c r="T56" s="129" t="str">
        <f>IF(ISNA(VLOOKUP($C56,'CC SunPeaks SS'!$A$17:$E$1000,5,FALSE))=TRUE,"0",VLOOKUP($C56,'CC SunPeaks SS'!$A$17:$E$1000,5,FALSE))</f>
        <v>0</v>
      </c>
      <c r="U56" s="129" t="str">
        <f>IF(ISNA(VLOOKUP($C56,'CC SunPeaks BA'!$A$17:$E$1000,5,FALSE))=TRUE,"0",VLOOKUP($C56,'CC SunPeaks BA'!$A$17:$E$1000,5,FALSE))</f>
        <v>0</v>
      </c>
      <c r="V56" s="129" t="str">
        <f>IF(ISNA(VLOOKUP($C56,'NorAm Calgary SS'!$A$17:$E$1000,5,FALSE))=TRUE,"0",VLOOKUP($C56,'NorAm Calgary SS'!$A$17:$E$1000,5,FALSE))</f>
        <v>0</v>
      </c>
      <c r="W56" s="129" t="str">
        <f>IF(ISNA(VLOOKUP($C56,'NorAm Calgary BA'!$A$17:$E$1000,5,FALSE))=TRUE,"0",VLOOKUP($C56,'NorAm Calgary BA'!$A$17:$E$1000,5,FALSE))</f>
        <v>0</v>
      </c>
      <c r="X56" s="129" t="str">
        <f>IF(ISNA(VLOOKUP($C56,'FzFest CF'!$A$17:$E$1000,5,FALSE))=TRUE,"0",VLOOKUP($C56,'FzFest CF'!$A$17:$E$1000,5,FALSE))</f>
        <v>0</v>
      </c>
      <c r="Y56" s="129" t="str">
        <f>IF(ISNA(VLOOKUP($C56,'Groms BV'!$A$17:$E$1000,5,FALSE))=TRUE,"0",VLOOKUP($C56,'Groms BV'!$A$17:$E$1000,5,FALSE))</f>
        <v>0</v>
      </c>
      <c r="Z56" s="129" t="str">
        <f>IF(ISNA(VLOOKUP($C56,'NorAm Aspen BA'!$A$17:$E$1000,5,FALSE))=TRUE,"0",VLOOKUP($C56,'NorAm Aspen BA'!$A$17:$E$1000,5,FALSE))</f>
        <v>0</v>
      </c>
      <c r="AA56" s="129" t="str">
        <f>IF(ISNA(VLOOKUP($C56,'NorAm Aspen SS'!$A$17:$E$992,5,FALSE))=TRUE,"0",VLOOKUP($C56,'NorAm Aspen SS'!$A$17:$E$992,5,FALSE))</f>
        <v>0</v>
      </c>
      <c r="AB56" s="129" t="str">
        <f>IF(ISNA(VLOOKUP($C56,'JJ Evergreen'!$A$17:$E$1000,5,FALSE))=TRUE,"0",VLOOKUP($C56,'JJ Evergreen'!$A$17:$E$1000,5,FALSE))</f>
        <v>0</v>
      </c>
      <c r="AC56" s="129">
        <f>IF(ISNA(VLOOKUP($C56,'TT Horseshoe -1'!$A$17:$E$992,5,FALSE))=TRUE,"0",VLOOKUP($C56,'TT Horseshoe -1'!$A$17:$E$992,5,FALSE))</f>
        <v>201.90812704967243</v>
      </c>
      <c r="AD56" s="129" t="str">
        <f>IF(ISNA(VLOOKUP($C56,'TT PROV SS'!$A$17:$E$967,5,FALSE))=TRUE,"0",VLOOKUP($C56,'TT PROV SS'!$A$17:$E$967,5,FALSE))</f>
        <v>0</v>
      </c>
      <c r="AE56" s="129" t="str">
        <f>IF(ISNA(VLOOKUP($C56,'TT PROV BA'!$A$17:$E$992,5,FALSE))=TRUE,"0",VLOOKUP($C56,'TT PROV BA'!$A$17:$E$992,5,FALSE))</f>
        <v>0</v>
      </c>
      <c r="AF56" s="129" t="str">
        <f>IF(ISNA(VLOOKUP($C56,'CC Horseshoe SS'!$A$17:$E$992,5,FALSE))=TRUE,"0",VLOOKUP($C56,'CC Horseshoe SS'!$A$17:$E$992,5,FALSE))</f>
        <v>0</v>
      </c>
      <c r="AG56" s="129" t="str">
        <f>IF(ISNA(VLOOKUP($C56,'CC Horseshoe BA'!$A$17:$E$988,5,FALSE))=TRUE,"0",VLOOKUP($C56,'CC Horseshoe BA'!$A$17:$E$988,5,FALSE))</f>
        <v>0</v>
      </c>
      <c r="AH56" s="129" t="str">
        <f>IF(ISNA(VLOOKUP($C56,'NorAm Stoneham SS'!$A$17:$E$992,5,FALSE))=TRUE,"0",VLOOKUP($C56,'NorAm Stoneham SS'!$A$17:$E$992,5,FALSE))</f>
        <v>0</v>
      </c>
      <c r="AI56" s="129" t="str">
        <f>IF(ISNA(VLOOKUP($C56,'NorAm Stoneham BA'!$A$17:$E$991,5,FALSE))=TRUE,"0",VLOOKUP($C56,'NorAm Stoneham BA'!$A$17:$E$991,5,FALSE))</f>
        <v>0</v>
      </c>
      <c r="AJ56" s="129" t="str">
        <f>IF(ISNA(VLOOKUP($C56,'WC SUI SS'!$A$17:$E$991,5,FALSE))=TRUE,"0",VLOOKUP($C56,'WC SUI SS'!$A$17:$E$991,5,FALSE))</f>
        <v>0</v>
      </c>
      <c r="AK56" s="129" t="str">
        <f>IF(ISNA(VLOOKUP($C56,'JrNats HP'!$A$17:$E$991,5,FALSE))=TRUE,"0",VLOOKUP($C56,'JrNats HP'!$A$17:$E$991,5,FALSE))</f>
        <v>0</v>
      </c>
      <c r="AL56" s="129" t="str">
        <f>IF(ISNA(VLOOKUP($C56,'JrNats SS'!$A$17:$E$991,5,FALSE))=TRUE,"0",VLOOKUP($C56,'JrNats SS'!$A$17:$E$991,5,FALSE))</f>
        <v>0</v>
      </c>
      <c r="AM56" s="129" t="str">
        <f>IF(ISNA(VLOOKUP($C56,'JrNats BA'!$A$17:$E$991,5,FALSE))=TRUE,"0",VLOOKUP($C56,'JrNats BA'!$A$17:$E$991,5,FALSE))</f>
        <v>0</v>
      </c>
      <c r="AN56" s="196"/>
      <c r="AO56" s="129"/>
    </row>
    <row r="57" spans="1:41" ht="17" customHeight="1" x14ac:dyDescent="0.15">
      <c r="A57" s="98" t="s">
        <v>225</v>
      </c>
      <c r="B57" s="98" t="s">
        <v>113</v>
      </c>
      <c r="C57" s="99" t="s">
        <v>219</v>
      </c>
      <c r="D57" s="71"/>
      <c r="E57" s="71">
        <f t="shared" si="6"/>
        <v>52</v>
      </c>
      <c r="F57" s="139">
        <f t="shared" si="7"/>
        <v>52</v>
      </c>
      <c r="G57" s="129">
        <f t="shared" si="8"/>
        <v>168.18381740002494</v>
      </c>
      <c r="H57" s="129">
        <f t="shared" si="9"/>
        <v>0</v>
      </c>
      <c r="I57" s="129">
        <f t="shared" si="10"/>
        <v>0</v>
      </c>
      <c r="J57" s="129">
        <f t="shared" si="11"/>
        <v>168.18381740002494</v>
      </c>
      <c r="K57" s="130"/>
      <c r="L57" s="129">
        <v>0</v>
      </c>
      <c r="M57" s="129">
        <v>0</v>
      </c>
      <c r="N57" s="129" t="str">
        <f>IF(ISNA(VLOOKUP($C57,'CC Calgary SS'!$A$17:$E$974,5,FALSE))=TRUE,"0",VLOOKUP($C57,'CC Calgary SS'!$A$17:$E$974,5,FALSE))</f>
        <v>0</v>
      </c>
      <c r="O57" s="129" t="str">
        <f>IF(ISNA(VLOOKUP($C57,'TT MSLM -1'!$A$17:$E$1000,5,FALSE))=TRUE,"0",VLOOKUP($C57,'TT MSLM -1'!$A$17:$E$1000,5,FALSE))</f>
        <v>0</v>
      </c>
      <c r="P57" s="129" t="str">
        <f>IF(ISNA(VLOOKUP($C57,'TT MSLM -2'!$A$17:$E$1000,5,FALSE))=TRUE,"0",VLOOKUP($C57,'TT MSLM -2'!$A$17:$E$1000,5,FALSE))</f>
        <v>0</v>
      </c>
      <c r="Q57" s="129" t="str">
        <f>IF(ISNA(VLOOKUP($C57,'NorAm Mammoth SS -1'!$A$17:$E$1000,5,FALSE))=TRUE,"0",VLOOKUP($C57,'NorAm Mammoth SS -1'!$A$17:$E$1000,5,FALSE))</f>
        <v>0</v>
      </c>
      <c r="R57" s="129" t="str">
        <f>IF(ISNA(VLOOKUP($C57,'NorAm Mammoth SS -2'!$A$17:$E$1000,5,FALSE))=TRUE,"0",VLOOKUP($C57,'NorAm Mammoth SS -2'!$A$17:$E$1000,5,FALSE))</f>
        <v>0</v>
      </c>
      <c r="S57" s="129" t="str">
        <f>IF(ISNA(VLOOKUP($C57,'Groms GP'!$A$17:$E$1000,5,FALSE))=TRUE,"0",VLOOKUP($C57,'Groms GP'!$A$17:$E$1000,5,FALSE))</f>
        <v>0</v>
      </c>
      <c r="T57" s="129" t="str">
        <f>IF(ISNA(VLOOKUP($C57,'CC SunPeaks SS'!$A$17:$E$1000,5,FALSE))=TRUE,"0",VLOOKUP($C57,'CC SunPeaks SS'!$A$17:$E$1000,5,FALSE))</f>
        <v>0</v>
      </c>
      <c r="U57" s="129" t="str">
        <f>IF(ISNA(VLOOKUP($C57,'CC SunPeaks BA'!$A$17:$E$1000,5,FALSE))=TRUE,"0",VLOOKUP($C57,'CC SunPeaks BA'!$A$17:$E$1000,5,FALSE))</f>
        <v>0</v>
      </c>
      <c r="V57" s="129" t="str">
        <f>IF(ISNA(VLOOKUP($C57,'NorAm Calgary SS'!$A$17:$E$1000,5,FALSE))=TRUE,"0",VLOOKUP($C57,'NorAm Calgary SS'!$A$17:$E$1000,5,FALSE))</f>
        <v>0</v>
      </c>
      <c r="W57" s="129" t="str">
        <f>IF(ISNA(VLOOKUP($C57,'NorAm Calgary BA'!$A$17:$E$1000,5,FALSE))=TRUE,"0",VLOOKUP($C57,'NorAm Calgary BA'!$A$17:$E$1000,5,FALSE))</f>
        <v>0</v>
      </c>
      <c r="X57" s="129" t="str">
        <f>IF(ISNA(VLOOKUP($C57,'FzFest CF'!$A$17:$E$1000,5,FALSE))=TRUE,"0",VLOOKUP($C57,'FzFest CF'!$A$17:$E$1000,5,FALSE))</f>
        <v>0</v>
      </c>
      <c r="Y57" s="129" t="str">
        <f>IF(ISNA(VLOOKUP($C57,'Groms BV'!$A$17:$E$1000,5,FALSE))=TRUE,"0",VLOOKUP($C57,'Groms BV'!$A$17:$E$1000,5,FALSE))</f>
        <v>0</v>
      </c>
      <c r="Z57" s="129" t="str">
        <f>IF(ISNA(VLOOKUP($C57,'NorAm Aspen BA'!$A$17:$E$1000,5,FALSE))=TRUE,"0",VLOOKUP($C57,'NorAm Aspen BA'!$A$17:$E$1000,5,FALSE))</f>
        <v>0</v>
      </c>
      <c r="AA57" s="129" t="str">
        <f>IF(ISNA(VLOOKUP($C57,'NorAm Aspen SS'!$A$17:$E$992,5,FALSE))=TRUE,"0",VLOOKUP($C57,'NorAm Aspen SS'!$A$17:$E$992,5,FALSE))</f>
        <v>0</v>
      </c>
      <c r="AB57" s="129" t="str">
        <f>IF(ISNA(VLOOKUP($C57,'JJ Evergreen'!$A$17:$E$1000,5,FALSE))=TRUE,"0",VLOOKUP($C57,'JJ Evergreen'!$A$17:$E$1000,5,FALSE))</f>
        <v>0</v>
      </c>
      <c r="AC57" s="129">
        <f>IF(ISNA(VLOOKUP($C57,'TT Horseshoe -1'!$A$17:$E$992,5,FALSE))=TRUE,"0",VLOOKUP($C57,'TT Horseshoe -1'!$A$17:$E$992,5,FALSE))</f>
        <v>168.18381740002494</v>
      </c>
      <c r="AD57" s="129" t="str">
        <f>IF(ISNA(VLOOKUP($C57,'TT PROV SS'!$A$17:$E$967,5,FALSE))=TRUE,"0",VLOOKUP($C57,'TT PROV SS'!$A$17:$E$967,5,FALSE))</f>
        <v>0</v>
      </c>
      <c r="AE57" s="129" t="str">
        <f>IF(ISNA(VLOOKUP($C57,'TT PROV BA'!$A$17:$E$992,5,FALSE))=TRUE,"0",VLOOKUP($C57,'TT PROV BA'!$A$17:$E$992,5,FALSE))</f>
        <v>0</v>
      </c>
      <c r="AF57" s="129" t="str">
        <f>IF(ISNA(VLOOKUP($C57,'CC Horseshoe SS'!$A$17:$E$992,5,FALSE))=TRUE,"0",VLOOKUP($C57,'CC Horseshoe SS'!$A$17:$E$992,5,FALSE))</f>
        <v>0</v>
      </c>
      <c r="AG57" s="129" t="str">
        <f>IF(ISNA(VLOOKUP($C57,'CC Horseshoe BA'!$A$17:$E$988,5,FALSE))=TRUE,"0",VLOOKUP($C57,'CC Horseshoe BA'!$A$17:$E$988,5,FALSE))</f>
        <v>0</v>
      </c>
      <c r="AH57" s="129" t="str">
        <f>IF(ISNA(VLOOKUP($C57,'NorAm Stoneham SS'!$A$17:$E$992,5,FALSE))=TRUE,"0",VLOOKUP($C57,'NorAm Stoneham SS'!$A$17:$E$992,5,FALSE))</f>
        <v>0</v>
      </c>
      <c r="AI57" s="129" t="str">
        <f>IF(ISNA(VLOOKUP($C57,'NorAm Stoneham BA'!$A$17:$E$991,5,FALSE))=TRUE,"0",VLOOKUP($C57,'NorAm Stoneham BA'!$A$17:$E$991,5,FALSE))</f>
        <v>0</v>
      </c>
      <c r="AJ57" s="129" t="str">
        <f>IF(ISNA(VLOOKUP($C57,'WC SUI SS'!$A$17:$E$991,5,FALSE))=TRUE,"0",VLOOKUP($C57,'WC SUI SS'!$A$17:$E$991,5,FALSE))</f>
        <v>0</v>
      </c>
      <c r="AK57" s="129" t="str">
        <f>IF(ISNA(VLOOKUP($C57,'JrNats HP'!$A$17:$E$991,5,FALSE))=TRUE,"0",VLOOKUP($C57,'JrNats HP'!$A$17:$E$991,5,FALSE))</f>
        <v>0</v>
      </c>
      <c r="AL57" s="129" t="str">
        <f>IF(ISNA(VLOOKUP($C57,'JrNats SS'!$A$17:$E$991,5,FALSE))=TRUE,"0",VLOOKUP($C57,'JrNats SS'!$A$17:$E$991,5,FALSE))</f>
        <v>0</v>
      </c>
      <c r="AM57" s="129" t="str">
        <f>IF(ISNA(VLOOKUP($C57,'JrNats BA'!$A$17:$E$991,5,FALSE))=TRUE,"0",VLOOKUP($C57,'JrNats BA'!$A$17:$E$991,5,FALSE))</f>
        <v>0</v>
      </c>
      <c r="AN57" s="196"/>
      <c r="AO57" s="129"/>
    </row>
    <row r="58" spans="1:41" ht="17" customHeight="1" x14ac:dyDescent="0.15">
      <c r="A58" s="98" t="s">
        <v>92</v>
      </c>
      <c r="B58" s="98" t="s">
        <v>113</v>
      </c>
      <c r="C58" s="99" t="s">
        <v>221</v>
      </c>
      <c r="D58" s="71"/>
      <c r="E58" s="71">
        <f t="shared" si="6"/>
        <v>53</v>
      </c>
      <c r="F58" s="139">
        <f t="shared" si="7"/>
        <v>53</v>
      </c>
      <c r="G58" s="129">
        <f t="shared" si="8"/>
        <v>144.42516657351715</v>
      </c>
      <c r="H58" s="129">
        <f t="shared" si="9"/>
        <v>0</v>
      </c>
      <c r="I58" s="129">
        <f t="shared" si="10"/>
        <v>0</v>
      </c>
      <c r="J58" s="129">
        <f t="shared" si="11"/>
        <v>144.42516657351715</v>
      </c>
      <c r="K58" s="130"/>
      <c r="L58" s="129">
        <v>0</v>
      </c>
      <c r="M58" s="129">
        <v>0</v>
      </c>
      <c r="N58" s="129" t="str">
        <f>IF(ISNA(VLOOKUP($C58,'CC Calgary SS'!$A$17:$E$974,5,FALSE))=TRUE,"0",VLOOKUP($C58,'CC Calgary SS'!$A$17:$E$974,5,FALSE))</f>
        <v>0</v>
      </c>
      <c r="O58" s="129" t="str">
        <f>IF(ISNA(VLOOKUP($C58,'TT MSLM -1'!$A$17:$E$1000,5,FALSE))=TRUE,"0",VLOOKUP($C58,'TT MSLM -1'!$A$17:$E$1000,5,FALSE))</f>
        <v>0</v>
      </c>
      <c r="P58" s="129" t="str">
        <f>IF(ISNA(VLOOKUP($C58,'TT MSLM -2'!$A$17:$E$1000,5,FALSE))=TRUE,"0",VLOOKUP($C58,'TT MSLM -2'!$A$17:$E$1000,5,FALSE))</f>
        <v>0</v>
      </c>
      <c r="Q58" s="129" t="str">
        <f>IF(ISNA(VLOOKUP($C58,'NorAm Mammoth SS -1'!$A$17:$E$1000,5,FALSE))=TRUE,"0",VLOOKUP($C58,'NorAm Mammoth SS -1'!$A$17:$E$1000,5,FALSE))</f>
        <v>0</v>
      </c>
      <c r="R58" s="129" t="str">
        <f>IF(ISNA(VLOOKUP($C58,'NorAm Mammoth SS -2'!$A$17:$E$1000,5,FALSE))=TRUE,"0",VLOOKUP($C58,'NorAm Mammoth SS -2'!$A$17:$E$1000,5,FALSE))</f>
        <v>0</v>
      </c>
      <c r="S58" s="129" t="str">
        <f>IF(ISNA(VLOOKUP($C58,'Groms GP'!$A$17:$E$1000,5,FALSE))=TRUE,"0",VLOOKUP($C58,'Groms GP'!$A$17:$E$1000,5,FALSE))</f>
        <v>0</v>
      </c>
      <c r="T58" s="129" t="str">
        <f>IF(ISNA(VLOOKUP($C58,'CC SunPeaks SS'!$A$17:$E$1000,5,FALSE))=TRUE,"0",VLOOKUP($C58,'CC SunPeaks SS'!$A$17:$E$1000,5,FALSE))</f>
        <v>0</v>
      </c>
      <c r="U58" s="129" t="str">
        <f>IF(ISNA(VLOOKUP($C58,'CC SunPeaks BA'!$A$17:$E$1000,5,FALSE))=TRUE,"0",VLOOKUP($C58,'CC SunPeaks BA'!$A$17:$E$1000,5,FALSE))</f>
        <v>0</v>
      </c>
      <c r="V58" s="129" t="str">
        <f>IF(ISNA(VLOOKUP($C58,'NorAm Calgary SS'!$A$17:$E$1000,5,FALSE))=TRUE,"0",VLOOKUP($C58,'NorAm Calgary SS'!$A$17:$E$1000,5,FALSE))</f>
        <v>0</v>
      </c>
      <c r="W58" s="129" t="str">
        <f>IF(ISNA(VLOOKUP($C58,'NorAm Calgary BA'!$A$17:$E$1000,5,FALSE))=TRUE,"0",VLOOKUP($C58,'NorAm Calgary BA'!$A$17:$E$1000,5,FALSE))</f>
        <v>0</v>
      </c>
      <c r="X58" s="129" t="str">
        <f>IF(ISNA(VLOOKUP($C58,'FzFest CF'!$A$17:$E$1000,5,FALSE))=TRUE,"0",VLOOKUP($C58,'FzFest CF'!$A$17:$E$1000,5,FALSE))</f>
        <v>0</v>
      </c>
      <c r="Y58" s="129" t="str">
        <f>IF(ISNA(VLOOKUP($C58,'Groms BV'!$A$17:$E$1000,5,FALSE))=TRUE,"0",VLOOKUP($C58,'Groms BV'!$A$17:$E$1000,5,FALSE))</f>
        <v>0</v>
      </c>
      <c r="Z58" s="129" t="str">
        <f>IF(ISNA(VLOOKUP($C58,'NorAm Aspen BA'!$A$17:$E$1000,5,FALSE))=TRUE,"0",VLOOKUP($C58,'NorAm Aspen BA'!$A$17:$E$1000,5,FALSE))</f>
        <v>0</v>
      </c>
      <c r="AA58" s="129" t="str">
        <f>IF(ISNA(VLOOKUP($C58,'NorAm Aspen SS'!$A$17:$E$992,5,FALSE))=TRUE,"0",VLOOKUP($C58,'NorAm Aspen SS'!$A$17:$E$992,5,FALSE))</f>
        <v>0</v>
      </c>
      <c r="AB58" s="129" t="str">
        <f>IF(ISNA(VLOOKUP($C58,'JJ Evergreen'!$A$17:$E$1000,5,FALSE))=TRUE,"0",VLOOKUP($C58,'JJ Evergreen'!$A$17:$E$1000,5,FALSE))</f>
        <v>0</v>
      </c>
      <c r="AC58" s="129">
        <f>IF(ISNA(VLOOKUP($C58,'TT Horseshoe -1'!$A$17:$E$992,5,FALSE))=TRUE,"0",VLOOKUP($C58,'TT Horseshoe -1'!$A$17:$E$992,5,FALSE))</f>
        <v>144.42516657351715</v>
      </c>
      <c r="AD58" s="129" t="str">
        <f>IF(ISNA(VLOOKUP($C58,'TT PROV SS'!$A$17:$E$967,5,FALSE))=TRUE,"0",VLOOKUP($C58,'TT PROV SS'!$A$17:$E$967,5,FALSE))</f>
        <v>0</v>
      </c>
      <c r="AE58" s="129" t="str">
        <f>IF(ISNA(VLOOKUP($C58,'TT PROV BA'!$A$17:$E$992,5,FALSE))=TRUE,"0",VLOOKUP($C58,'TT PROV BA'!$A$17:$E$992,5,FALSE))</f>
        <v>0</v>
      </c>
      <c r="AF58" s="129" t="str">
        <f>IF(ISNA(VLOOKUP($C58,'CC Horseshoe SS'!$A$17:$E$992,5,FALSE))=TRUE,"0",VLOOKUP($C58,'CC Horseshoe SS'!$A$17:$E$992,5,FALSE))</f>
        <v>0</v>
      </c>
      <c r="AG58" s="129" t="str">
        <f>IF(ISNA(VLOOKUP($C58,'CC Horseshoe BA'!$A$17:$E$988,5,FALSE))=TRUE,"0",VLOOKUP($C58,'CC Horseshoe BA'!$A$17:$E$988,5,FALSE))</f>
        <v>0</v>
      </c>
      <c r="AH58" s="129" t="str">
        <f>IF(ISNA(VLOOKUP($C58,'NorAm Stoneham SS'!$A$17:$E$992,5,FALSE))=TRUE,"0",VLOOKUP($C58,'NorAm Stoneham SS'!$A$17:$E$992,5,FALSE))</f>
        <v>0</v>
      </c>
      <c r="AI58" s="129" t="str">
        <f>IF(ISNA(VLOOKUP($C58,'NorAm Stoneham BA'!$A$17:$E$991,5,FALSE))=TRUE,"0",VLOOKUP($C58,'NorAm Stoneham BA'!$A$17:$E$991,5,FALSE))</f>
        <v>0</v>
      </c>
      <c r="AJ58" s="129" t="str">
        <f>IF(ISNA(VLOOKUP($C58,'WC SUI SS'!$A$17:$E$991,5,FALSE))=TRUE,"0",VLOOKUP($C58,'WC SUI SS'!$A$17:$E$991,5,FALSE))</f>
        <v>0</v>
      </c>
      <c r="AK58" s="129" t="str">
        <f>IF(ISNA(VLOOKUP($C58,'JrNats HP'!$A$17:$E$991,5,FALSE))=TRUE,"0",VLOOKUP($C58,'JrNats HP'!$A$17:$E$991,5,FALSE))</f>
        <v>0</v>
      </c>
      <c r="AL58" s="129" t="str">
        <f>IF(ISNA(VLOOKUP($C58,'JrNats SS'!$A$17:$E$991,5,FALSE))=TRUE,"0",VLOOKUP($C58,'JrNats SS'!$A$17:$E$991,5,FALSE))</f>
        <v>0</v>
      </c>
      <c r="AM58" s="129" t="str">
        <f>IF(ISNA(VLOOKUP($C58,'JrNats BA'!$A$17:$E$991,5,FALSE))=TRUE,"0",VLOOKUP($C58,'JrNats BA'!$A$17:$E$991,5,FALSE))</f>
        <v>0</v>
      </c>
      <c r="AN58" s="196"/>
      <c r="AO58" s="129"/>
    </row>
    <row r="59" spans="1:41" ht="17" customHeight="1" x14ac:dyDescent="0.15">
      <c r="A59" s="98" t="s">
        <v>93</v>
      </c>
      <c r="B59" s="98" t="s">
        <v>194</v>
      </c>
      <c r="C59" s="99" t="s">
        <v>161</v>
      </c>
      <c r="D59" s="71"/>
      <c r="E59" s="71">
        <f t="shared" si="6"/>
        <v>54</v>
      </c>
      <c r="F59" s="139">
        <f t="shared" si="7"/>
        <v>54</v>
      </c>
      <c r="G59" s="129">
        <f t="shared" si="8"/>
        <v>60</v>
      </c>
      <c r="H59" s="129">
        <f t="shared" si="9"/>
        <v>60</v>
      </c>
      <c r="I59" s="129">
        <f t="shared" si="10"/>
        <v>0</v>
      </c>
      <c r="J59" s="129">
        <f t="shared" si="11"/>
        <v>120</v>
      </c>
      <c r="K59" s="130"/>
      <c r="L59" s="129">
        <v>0</v>
      </c>
      <c r="M59" s="129">
        <v>0</v>
      </c>
      <c r="N59" s="129" t="str">
        <f>IF(ISNA(VLOOKUP($C59,'CC Calgary SS'!$A$17:$E$974,5,FALSE))=TRUE,"0",VLOOKUP($C59,'CC Calgary SS'!$A$17:$E$974,5,FALSE))</f>
        <v>0</v>
      </c>
      <c r="O59" s="129" t="str">
        <f>IF(ISNA(VLOOKUP($C59,'TT MSLM -1'!$A$17:$E$1000,5,FALSE))=TRUE,"0",VLOOKUP($C59,'TT MSLM -1'!$A$17:$E$1000,5,FALSE))</f>
        <v>0</v>
      </c>
      <c r="P59" s="129" t="str">
        <f>IF(ISNA(VLOOKUP($C59,'TT MSLM -2'!$A$17:$E$1000,5,FALSE))=TRUE,"0",VLOOKUP($C59,'TT MSLM -2'!$A$17:$E$1000,5,FALSE))</f>
        <v>0</v>
      </c>
      <c r="Q59" s="129" t="str">
        <f>IF(ISNA(VLOOKUP($C59,'NorAm Mammoth SS -1'!$A$17:$E$1000,5,FALSE))=TRUE,"0",VLOOKUP($C59,'NorAm Mammoth SS -1'!$A$17:$E$1000,5,FALSE))</f>
        <v>0</v>
      </c>
      <c r="R59" s="129" t="str">
        <f>IF(ISNA(VLOOKUP($C59,'NorAm Mammoth SS -2'!$A$17:$E$1000,5,FALSE))=TRUE,"0",VLOOKUP($C59,'NorAm Mammoth SS -2'!$A$17:$E$1000,5,FALSE))</f>
        <v>0</v>
      </c>
      <c r="S59" s="129">
        <f>IF(ISNA(VLOOKUP($C59,'Groms GP'!$A$17:$E$1000,5,FALSE))=TRUE,"0",VLOOKUP($C59,'Groms GP'!$A$17:$E$1000,5,FALSE))</f>
        <v>60</v>
      </c>
      <c r="T59" s="129" t="str">
        <f>IF(ISNA(VLOOKUP($C59,'CC SunPeaks SS'!$A$17:$E$1000,5,FALSE))=TRUE,"0",VLOOKUP($C59,'CC SunPeaks SS'!$A$17:$E$1000,5,FALSE))</f>
        <v>0</v>
      </c>
      <c r="U59" s="129" t="str">
        <f>IF(ISNA(VLOOKUP($C59,'CC SunPeaks BA'!$A$17:$E$1000,5,FALSE))=TRUE,"0",VLOOKUP($C59,'CC SunPeaks BA'!$A$17:$E$1000,5,FALSE))</f>
        <v>0</v>
      </c>
      <c r="V59" s="129" t="str">
        <f>IF(ISNA(VLOOKUP($C59,'NorAm Calgary SS'!$A$17:$E$1000,5,FALSE))=TRUE,"0",VLOOKUP($C59,'NorAm Calgary SS'!$A$17:$E$1000,5,FALSE))</f>
        <v>0</v>
      </c>
      <c r="W59" s="129" t="str">
        <f>IF(ISNA(VLOOKUP($C59,'NorAm Calgary BA'!$A$17:$E$1000,5,FALSE))=TRUE,"0",VLOOKUP($C59,'NorAm Calgary BA'!$A$17:$E$1000,5,FALSE))</f>
        <v>0</v>
      </c>
      <c r="X59" s="129" t="str">
        <f>IF(ISNA(VLOOKUP($C59,'FzFest CF'!$A$17:$E$1000,5,FALSE))=TRUE,"0",VLOOKUP($C59,'FzFest CF'!$A$17:$E$1000,5,FALSE))</f>
        <v>0</v>
      </c>
      <c r="Y59" s="129">
        <f>IF(ISNA(VLOOKUP($C59,'Groms BV'!$A$17:$E$1000,5,FALSE))=TRUE,"0",VLOOKUP($C59,'Groms BV'!$A$17:$E$1000,5,FALSE))</f>
        <v>60</v>
      </c>
      <c r="Z59" s="129" t="str">
        <f>IF(ISNA(VLOOKUP($C59,'NorAm Aspen BA'!$A$17:$E$1000,5,FALSE))=TRUE,"0",VLOOKUP($C59,'NorAm Aspen BA'!$A$17:$E$1000,5,FALSE))</f>
        <v>0</v>
      </c>
      <c r="AA59" s="129" t="str">
        <f>IF(ISNA(VLOOKUP($C59,'NorAm Aspen SS'!$A$17:$E$992,5,FALSE))=TRUE,"0",VLOOKUP($C59,'NorAm Aspen SS'!$A$17:$E$992,5,FALSE))</f>
        <v>0</v>
      </c>
      <c r="AB59" s="129" t="str">
        <f>IF(ISNA(VLOOKUP($C59,'JJ Evergreen'!$A$17:$E$1000,5,FALSE))=TRUE,"0",VLOOKUP($C59,'JJ Evergreen'!$A$17:$E$1000,5,FALSE))</f>
        <v>0</v>
      </c>
      <c r="AC59" s="129" t="str">
        <f>IF(ISNA(VLOOKUP($C59,'TT Horseshoe -1'!$A$17:$E$992,5,FALSE))=TRUE,"0",VLOOKUP($C59,'TT Horseshoe -1'!$A$17:$E$992,5,FALSE))</f>
        <v>0</v>
      </c>
      <c r="AD59" s="129" t="str">
        <f>IF(ISNA(VLOOKUP($C59,'TT PROV SS'!$A$17:$E$967,5,FALSE))=TRUE,"0",VLOOKUP($C59,'TT PROV SS'!$A$17:$E$967,5,FALSE))</f>
        <v>0</v>
      </c>
      <c r="AE59" s="129" t="str">
        <f>IF(ISNA(VLOOKUP($C59,'TT PROV BA'!$A$17:$E$992,5,FALSE))=TRUE,"0",VLOOKUP($C59,'TT PROV BA'!$A$17:$E$992,5,FALSE))</f>
        <v>0</v>
      </c>
      <c r="AF59" s="129" t="str">
        <f>IF(ISNA(VLOOKUP($C59,'CC Horseshoe SS'!$A$17:$E$992,5,FALSE))=TRUE,"0",VLOOKUP($C59,'CC Horseshoe SS'!$A$17:$E$992,5,FALSE))</f>
        <v>0</v>
      </c>
      <c r="AG59" s="129" t="str">
        <f>IF(ISNA(VLOOKUP($C59,'CC Horseshoe BA'!$A$17:$E$988,5,FALSE))=TRUE,"0",VLOOKUP($C59,'CC Horseshoe BA'!$A$17:$E$988,5,FALSE))</f>
        <v>0</v>
      </c>
      <c r="AH59" s="129" t="str">
        <f>IF(ISNA(VLOOKUP($C59,'NorAm Stoneham SS'!$A$17:$E$992,5,FALSE))=TRUE,"0",VLOOKUP($C59,'NorAm Stoneham SS'!$A$17:$E$992,5,FALSE))</f>
        <v>0</v>
      </c>
      <c r="AI59" s="129" t="str">
        <f>IF(ISNA(VLOOKUP($C59,'NorAm Stoneham BA'!$A$17:$E$991,5,FALSE))=TRUE,"0",VLOOKUP($C59,'NorAm Stoneham BA'!$A$17:$E$991,5,FALSE))</f>
        <v>0</v>
      </c>
      <c r="AJ59" s="129" t="str">
        <f>IF(ISNA(VLOOKUP($C59,'WC SUI SS'!$A$17:$E$991,5,FALSE))=TRUE,"0",VLOOKUP($C59,'WC SUI SS'!$A$17:$E$991,5,FALSE))</f>
        <v>0</v>
      </c>
      <c r="AK59" s="129" t="str">
        <f>IF(ISNA(VLOOKUP($C59,'JrNats HP'!$A$17:$E$991,5,FALSE))=TRUE,"0",VLOOKUP($C59,'JrNats HP'!$A$17:$E$991,5,FALSE))</f>
        <v>0</v>
      </c>
      <c r="AL59" s="129" t="str">
        <f>IF(ISNA(VLOOKUP($C59,'JrNats SS'!$A$17:$E$991,5,FALSE))=TRUE,"0",VLOOKUP($C59,'JrNats SS'!$A$17:$E$991,5,FALSE))</f>
        <v>0</v>
      </c>
      <c r="AM59" s="129" t="str">
        <f>IF(ISNA(VLOOKUP($C59,'JrNats BA'!$A$17:$E$991,5,FALSE))=TRUE,"0",VLOOKUP($C59,'JrNats BA'!$A$17:$E$991,5,FALSE))</f>
        <v>0</v>
      </c>
      <c r="AN59" s="196"/>
      <c r="AO59" s="129"/>
    </row>
    <row r="60" spans="1:41" ht="17" customHeight="1" x14ac:dyDescent="0.15">
      <c r="A60" s="98" t="s">
        <v>93</v>
      </c>
      <c r="B60" s="98" t="s">
        <v>194</v>
      </c>
      <c r="C60" s="99" t="s">
        <v>163</v>
      </c>
      <c r="D60" s="71"/>
      <c r="E60" s="71">
        <f t="shared" si="6"/>
        <v>54</v>
      </c>
      <c r="F60" s="139">
        <f t="shared" si="7"/>
        <v>54</v>
      </c>
      <c r="G60" s="129">
        <f t="shared" si="8"/>
        <v>60</v>
      </c>
      <c r="H60" s="129">
        <f t="shared" si="9"/>
        <v>60</v>
      </c>
      <c r="I60" s="129">
        <f t="shared" si="10"/>
        <v>0</v>
      </c>
      <c r="J60" s="129">
        <f t="shared" si="11"/>
        <v>120</v>
      </c>
      <c r="K60" s="130"/>
      <c r="L60" s="129">
        <v>0</v>
      </c>
      <c r="M60" s="129">
        <v>0</v>
      </c>
      <c r="N60" s="129" t="str">
        <f>IF(ISNA(VLOOKUP($C60,'CC Calgary SS'!$A$17:$E$974,5,FALSE))=TRUE,"0",VLOOKUP($C60,'CC Calgary SS'!$A$17:$E$974,5,FALSE))</f>
        <v>0</v>
      </c>
      <c r="O60" s="129" t="str">
        <f>IF(ISNA(VLOOKUP($C60,'TT MSLM -1'!$A$17:$E$1000,5,FALSE))=TRUE,"0",VLOOKUP($C60,'TT MSLM -1'!$A$17:$E$1000,5,FALSE))</f>
        <v>0</v>
      </c>
      <c r="P60" s="129" t="str">
        <f>IF(ISNA(VLOOKUP($C60,'TT MSLM -2'!$A$17:$E$1000,5,FALSE))=TRUE,"0",VLOOKUP($C60,'TT MSLM -2'!$A$17:$E$1000,5,FALSE))</f>
        <v>0</v>
      </c>
      <c r="Q60" s="129" t="str">
        <f>IF(ISNA(VLOOKUP($C60,'NorAm Mammoth SS -1'!$A$17:$E$1000,5,FALSE))=TRUE,"0",VLOOKUP($C60,'NorAm Mammoth SS -1'!$A$17:$E$1000,5,FALSE))</f>
        <v>0</v>
      </c>
      <c r="R60" s="129" t="str">
        <f>IF(ISNA(VLOOKUP($C60,'NorAm Mammoth SS -2'!$A$17:$E$1000,5,FALSE))=TRUE,"0",VLOOKUP($C60,'NorAm Mammoth SS -2'!$A$17:$E$1000,5,FALSE))</f>
        <v>0</v>
      </c>
      <c r="S60" s="129">
        <f>IF(ISNA(VLOOKUP($C60,'Groms GP'!$A$17:$E$1000,5,FALSE))=TRUE,"0",VLOOKUP($C60,'Groms GP'!$A$17:$E$1000,5,FALSE))</f>
        <v>60</v>
      </c>
      <c r="T60" s="129" t="str">
        <f>IF(ISNA(VLOOKUP($C60,'CC SunPeaks SS'!$A$17:$E$1000,5,FALSE))=TRUE,"0",VLOOKUP($C60,'CC SunPeaks SS'!$A$17:$E$1000,5,FALSE))</f>
        <v>0</v>
      </c>
      <c r="U60" s="129" t="str">
        <f>IF(ISNA(VLOOKUP($C60,'CC SunPeaks BA'!$A$17:$E$1000,5,FALSE))=TRUE,"0",VLOOKUP($C60,'CC SunPeaks BA'!$A$17:$E$1000,5,FALSE))</f>
        <v>0</v>
      </c>
      <c r="V60" s="129" t="str">
        <f>IF(ISNA(VLOOKUP($C60,'NorAm Calgary SS'!$A$17:$E$1000,5,FALSE))=TRUE,"0",VLOOKUP($C60,'NorAm Calgary SS'!$A$17:$E$1000,5,FALSE))</f>
        <v>0</v>
      </c>
      <c r="W60" s="129" t="str">
        <f>IF(ISNA(VLOOKUP($C60,'NorAm Calgary BA'!$A$17:$E$1000,5,FALSE))=TRUE,"0",VLOOKUP($C60,'NorAm Calgary BA'!$A$17:$E$1000,5,FALSE))</f>
        <v>0</v>
      </c>
      <c r="X60" s="129" t="str">
        <f>IF(ISNA(VLOOKUP($C60,'FzFest CF'!$A$17:$E$1000,5,FALSE))=TRUE,"0",VLOOKUP($C60,'FzFest CF'!$A$17:$E$1000,5,FALSE))</f>
        <v>0</v>
      </c>
      <c r="Y60" s="129">
        <f>IF(ISNA(VLOOKUP($C60,'Groms BV'!$A$17:$E$1000,5,FALSE))=TRUE,"0",VLOOKUP($C60,'Groms BV'!$A$17:$E$1000,5,FALSE))</f>
        <v>60</v>
      </c>
      <c r="Z60" s="129" t="str">
        <f>IF(ISNA(VLOOKUP($C60,'NorAm Aspen BA'!$A$17:$E$1000,5,FALSE))=TRUE,"0",VLOOKUP($C60,'NorAm Aspen BA'!$A$17:$E$1000,5,FALSE))</f>
        <v>0</v>
      </c>
      <c r="AA60" s="129" t="str">
        <f>IF(ISNA(VLOOKUP($C60,'NorAm Aspen SS'!$A$17:$E$992,5,FALSE))=TRUE,"0",VLOOKUP($C60,'NorAm Aspen SS'!$A$17:$E$992,5,FALSE))</f>
        <v>0</v>
      </c>
      <c r="AB60" s="129" t="str">
        <f>IF(ISNA(VLOOKUP($C60,'JJ Evergreen'!$A$17:$E$1000,5,FALSE))=TRUE,"0",VLOOKUP($C60,'JJ Evergreen'!$A$17:$E$1000,5,FALSE))</f>
        <v>0</v>
      </c>
      <c r="AC60" s="129" t="str">
        <f>IF(ISNA(VLOOKUP($C60,'TT Horseshoe -1'!$A$17:$E$992,5,FALSE))=TRUE,"0",VLOOKUP($C60,'TT Horseshoe -1'!$A$17:$E$992,5,FALSE))</f>
        <v>0</v>
      </c>
      <c r="AD60" s="129" t="str">
        <f>IF(ISNA(VLOOKUP($C60,'TT PROV SS'!$A$17:$E$967,5,FALSE))=TRUE,"0",VLOOKUP($C60,'TT PROV SS'!$A$17:$E$967,5,FALSE))</f>
        <v>0</v>
      </c>
      <c r="AE60" s="129" t="str">
        <f>IF(ISNA(VLOOKUP($C60,'TT PROV BA'!$A$17:$E$992,5,FALSE))=TRUE,"0",VLOOKUP($C60,'TT PROV BA'!$A$17:$E$992,5,FALSE))</f>
        <v>0</v>
      </c>
      <c r="AF60" s="129" t="str">
        <f>IF(ISNA(VLOOKUP($C60,'CC Horseshoe SS'!$A$17:$E$992,5,FALSE))=TRUE,"0",VLOOKUP($C60,'CC Horseshoe SS'!$A$17:$E$992,5,FALSE))</f>
        <v>0</v>
      </c>
      <c r="AG60" s="129" t="str">
        <f>IF(ISNA(VLOOKUP($C60,'CC Horseshoe BA'!$A$17:$E$988,5,FALSE))=TRUE,"0",VLOOKUP($C60,'CC Horseshoe BA'!$A$17:$E$988,5,FALSE))</f>
        <v>0</v>
      </c>
      <c r="AH60" s="129" t="str">
        <f>IF(ISNA(VLOOKUP($C60,'NorAm Stoneham SS'!$A$17:$E$992,5,FALSE))=TRUE,"0",VLOOKUP($C60,'NorAm Stoneham SS'!$A$17:$E$992,5,FALSE))</f>
        <v>0</v>
      </c>
      <c r="AI60" s="129" t="str">
        <f>IF(ISNA(VLOOKUP($C60,'NorAm Stoneham BA'!$A$17:$E$991,5,FALSE))=TRUE,"0",VLOOKUP($C60,'NorAm Stoneham BA'!$A$17:$E$991,5,FALSE))</f>
        <v>0</v>
      </c>
      <c r="AJ60" s="129" t="str">
        <f>IF(ISNA(VLOOKUP($C60,'WC SUI SS'!$A$17:$E$991,5,FALSE))=TRUE,"0",VLOOKUP($C60,'WC SUI SS'!$A$17:$E$991,5,FALSE))</f>
        <v>0</v>
      </c>
      <c r="AK60" s="129" t="str">
        <f>IF(ISNA(VLOOKUP($C60,'JrNats HP'!$A$17:$E$991,5,FALSE))=TRUE,"0",VLOOKUP($C60,'JrNats HP'!$A$17:$E$991,5,FALSE))</f>
        <v>0</v>
      </c>
      <c r="AL60" s="129" t="str">
        <f>IF(ISNA(VLOOKUP($C60,'JrNats SS'!$A$17:$E$991,5,FALSE))=TRUE,"0",VLOOKUP($C60,'JrNats SS'!$A$17:$E$991,5,FALSE))</f>
        <v>0</v>
      </c>
      <c r="AM60" s="129" t="str">
        <f>IF(ISNA(VLOOKUP($C60,'JrNats BA'!$A$17:$E$991,5,FALSE))=TRUE,"0",VLOOKUP($C60,'JrNats BA'!$A$17:$E$991,5,FALSE))</f>
        <v>0</v>
      </c>
      <c r="AN60" s="196"/>
      <c r="AO60" s="129"/>
    </row>
    <row r="61" spans="1:41" ht="17" customHeight="1" x14ac:dyDescent="0.15">
      <c r="A61" s="98" t="s">
        <v>93</v>
      </c>
      <c r="B61" s="98" t="s">
        <v>114</v>
      </c>
      <c r="C61" s="99" t="s">
        <v>164</v>
      </c>
      <c r="D61" s="71"/>
      <c r="E61" s="71">
        <f t="shared" si="6"/>
        <v>54</v>
      </c>
      <c r="F61" s="139">
        <f t="shared" si="7"/>
        <v>54</v>
      </c>
      <c r="G61" s="129">
        <f t="shared" si="8"/>
        <v>60</v>
      </c>
      <c r="H61" s="129">
        <f t="shared" si="9"/>
        <v>60</v>
      </c>
      <c r="I61" s="129">
        <f t="shared" si="10"/>
        <v>0</v>
      </c>
      <c r="J61" s="129">
        <f t="shared" si="11"/>
        <v>120</v>
      </c>
      <c r="K61" s="130"/>
      <c r="L61" s="129" t="str">
        <f>IF(ISNA(VLOOKUP($C61,'CC Calgary BA'!$A$17:$E$973,5,FALSE))=TRUE,"0",VLOOKUP($C61,'CC Calgary BA'!$A$17:$E$973,5,FALSE))</f>
        <v>0</v>
      </c>
      <c r="M61" s="129">
        <v>0</v>
      </c>
      <c r="N61" s="129" t="str">
        <f>IF(ISNA(VLOOKUP($C61,'CC Calgary SS'!$A$17:$E$974,5,FALSE))=TRUE,"0",VLOOKUP($C61,'CC Calgary SS'!$A$17:$E$974,5,FALSE))</f>
        <v>0</v>
      </c>
      <c r="O61" s="129" t="str">
        <f>IF(ISNA(VLOOKUP($C61,'TT MSLM -1'!$A$17:$E$1000,5,FALSE))=TRUE,"0",VLOOKUP($C61,'TT MSLM -1'!$A$17:$E$1000,5,FALSE))</f>
        <v>0</v>
      </c>
      <c r="P61" s="129" t="str">
        <f>IF(ISNA(VLOOKUP($C61,'TT MSLM -2'!$A$17:$E$1000,5,FALSE))=TRUE,"0",VLOOKUP($C61,'TT MSLM -2'!$A$17:$E$1000,5,FALSE))</f>
        <v>0</v>
      </c>
      <c r="Q61" s="129" t="str">
        <f>IF(ISNA(VLOOKUP($C61,'NorAm Mammoth SS -1'!$A$17:$E$1000,5,FALSE))=TRUE,"0",VLOOKUP($C61,'NorAm Mammoth SS -1'!$A$17:$E$1000,5,FALSE))</f>
        <v>0</v>
      </c>
      <c r="R61" s="129" t="str">
        <f>IF(ISNA(VLOOKUP($C61,'NorAm Mammoth SS -2'!$A$17:$E$1000,5,FALSE))=TRUE,"0",VLOOKUP($C61,'NorAm Mammoth SS -2'!$A$17:$E$1000,5,FALSE))</f>
        <v>0</v>
      </c>
      <c r="S61" s="129">
        <f>IF(ISNA(VLOOKUP($C61,'Groms GP'!$A$17:$E$1000,5,FALSE))=TRUE,"0",VLOOKUP($C61,'Groms GP'!$A$17:$E$1000,5,FALSE))</f>
        <v>60</v>
      </c>
      <c r="T61" s="129" t="str">
        <f>IF(ISNA(VLOOKUP($C61,'CC SunPeaks SS'!$A$17:$E$1000,5,FALSE))=TRUE,"0",VLOOKUP($C61,'CC SunPeaks SS'!$A$17:$E$1000,5,FALSE))</f>
        <v>0</v>
      </c>
      <c r="U61" s="129" t="str">
        <f>IF(ISNA(VLOOKUP($C61,'CC SunPeaks BA'!$A$17:$E$1000,5,FALSE))=TRUE,"0",VLOOKUP($C61,'CC SunPeaks BA'!$A$17:$E$1000,5,FALSE))</f>
        <v>0</v>
      </c>
      <c r="V61" s="129" t="str">
        <f>IF(ISNA(VLOOKUP($C61,'NorAm Calgary SS'!$A$17:$E$1000,5,FALSE))=TRUE,"0",VLOOKUP($C61,'NorAm Calgary SS'!$A$17:$E$1000,5,FALSE))</f>
        <v>0</v>
      </c>
      <c r="W61" s="129" t="str">
        <f>IF(ISNA(VLOOKUP($C61,'NorAm Calgary BA'!$A$17:$E$1000,5,FALSE))=TRUE,"0",VLOOKUP($C61,'NorAm Calgary BA'!$A$17:$E$1000,5,FALSE))</f>
        <v>0</v>
      </c>
      <c r="X61" s="129" t="str">
        <f>IF(ISNA(VLOOKUP($C61,'FzFest CF'!$A$17:$E$1000,5,FALSE))=TRUE,"0",VLOOKUP($C61,'FzFest CF'!$A$17:$E$1000,5,FALSE))</f>
        <v>0</v>
      </c>
      <c r="Y61" s="129">
        <f>IF(ISNA(VLOOKUP($C61,'Groms BV'!$A$17:$E$1000,5,FALSE))=TRUE,"0",VLOOKUP($C61,'Groms BV'!$A$17:$E$1000,5,FALSE))</f>
        <v>60</v>
      </c>
      <c r="Z61" s="129" t="str">
        <f>IF(ISNA(VLOOKUP($C61,'NorAm Aspen BA'!$A$17:$E$1000,5,FALSE))=TRUE,"0",VLOOKUP($C61,'NorAm Aspen BA'!$A$17:$E$1000,5,FALSE))</f>
        <v>0</v>
      </c>
      <c r="AA61" s="129" t="str">
        <f>IF(ISNA(VLOOKUP($C61,'NorAm Aspen SS'!$A$17:$E$992,5,FALSE))=TRUE,"0",VLOOKUP($C61,'NorAm Aspen SS'!$A$17:$E$992,5,FALSE))</f>
        <v>0</v>
      </c>
      <c r="AB61" s="129" t="str">
        <f>IF(ISNA(VLOOKUP($C61,'JJ Evergreen'!$A$17:$E$1000,5,FALSE))=TRUE,"0",VLOOKUP($C61,'JJ Evergreen'!$A$17:$E$1000,5,FALSE))</f>
        <v>0</v>
      </c>
      <c r="AC61" s="129" t="str">
        <f>IF(ISNA(VLOOKUP($C61,'TT Horseshoe -1'!$A$17:$E$992,5,FALSE))=TRUE,"0",VLOOKUP($C61,'TT Horseshoe -1'!$A$17:$E$992,5,FALSE))</f>
        <v>0</v>
      </c>
      <c r="AD61" s="129" t="str">
        <f>IF(ISNA(VLOOKUP($C61,'TT PROV SS'!$A$17:$E$967,5,FALSE))=TRUE,"0",VLOOKUP($C61,'TT PROV SS'!$A$17:$E$967,5,FALSE))</f>
        <v>0</v>
      </c>
      <c r="AE61" s="129" t="str">
        <f>IF(ISNA(VLOOKUP($C61,'TT PROV BA'!$A$17:$E$992,5,FALSE))=TRUE,"0",VLOOKUP($C61,'TT PROV BA'!$A$17:$E$992,5,FALSE))</f>
        <v>0</v>
      </c>
      <c r="AF61" s="129" t="str">
        <f>IF(ISNA(VLOOKUP($C61,'CC Horseshoe SS'!$A$17:$E$992,5,FALSE))=TRUE,"0",VLOOKUP($C61,'CC Horseshoe SS'!$A$17:$E$992,5,FALSE))</f>
        <v>0</v>
      </c>
      <c r="AG61" s="129" t="str">
        <f>IF(ISNA(VLOOKUP($C61,'CC Horseshoe BA'!$A$17:$E$988,5,FALSE))=TRUE,"0",VLOOKUP($C61,'CC Horseshoe BA'!$A$17:$E$988,5,FALSE))</f>
        <v>0</v>
      </c>
      <c r="AH61" s="129" t="str">
        <f>IF(ISNA(VLOOKUP($C61,'NorAm Stoneham SS'!$A$17:$E$992,5,FALSE))=TRUE,"0",VLOOKUP($C61,'NorAm Stoneham SS'!$A$17:$E$992,5,FALSE))</f>
        <v>0</v>
      </c>
      <c r="AI61" s="129" t="str">
        <f>IF(ISNA(VLOOKUP($C61,'NorAm Stoneham BA'!$A$17:$E$991,5,FALSE))=TRUE,"0",VLOOKUP($C61,'NorAm Stoneham BA'!$A$17:$E$991,5,FALSE))</f>
        <v>0</v>
      </c>
      <c r="AJ61" s="129" t="str">
        <f>IF(ISNA(VLOOKUP($C61,'WC SUI SS'!$A$17:$E$991,5,FALSE))=TRUE,"0",VLOOKUP($C61,'WC SUI SS'!$A$17:$E$991,5,FALSE))</f>
        <v>0</v>
      </c>
      <c r="AK61" s="129" t="str">
        <f>IF(ISNA(VLOOKUP($C61,'JrNats HP'!$A$17:$E$991,5,FALSE))=TRUE,"0",VLOOKUP($C61,'JrNats HP'!$A$17:$E$991,5,FALSE))</f>
        <v>0</v>
      </c>
      <c r="AL61" s="129" t="str">
        <f>IF(ISNA(VLOOKUP($C61,'JrNats SS'!$A$17:$E$991,5,FALSE))=TRUE,"0",VLOOKUP($C61,'JrNats SS'!$A$17:$E$991,5,FALSE))</f>
        <v>0</v>
      </c>
      <c r="AM61" s="129" t="str">
        <f>IF(ISNA(VLOOKUP($C61,'JrNats BA'!$A$17:$E$991,5,FALSE))=TRUE,"0",VLOOKUP($C61,'JrNats BA'!$A$17:$E$991,5,FALSE))</f>
        <v>0</v>
      </c>
      <c r="AN61" s="196"/>
      <c r="AO61" s="129"/>
    </row>
    <row r="62" spans="1:41" ht="17" customHeight="1" x14ac:dyDescent="0.15">
      <c r="A62" s="98" t="s">
        <v>93</v>
      </c>
      <c r="B62" s="98" t="s">
        <v>114</v>
      </c>
      <c r="C62" s="99" t="s">
        <v>165</v>
      </c>
      <c r="D62" s="71"/>
      <c r="E62" s="71">
        <f t="shared" si="6"/>
        <v>54</v>
      </c>
      <c r="F62" s="139">
        <f t="shared" si="7"/>
        <v>54</v>
      </c>
      <c r="G62" s="129">
        <f t="shared" si="8"/>
        <v>60</v>
      </c>
      <c r="H62" s="129">
        <f t="shared" si="9"/>
        <v>60</v>
      </c>
      <c r="I62" s="129">
        <f t="shared" si="10"/>
        <v>0</v>
      </c>
      <c r="J62" s="129">
        <f t="shared" si="11"/>
        <v>120</v>
      </c>
      <c r="K62" s="130"/>
      <c r="L62" s="129">
        <v>0</v>
      </c>
      <c r="M62" s="129" t="str">
        <f>IF(ISNA(VLOOKUP($C62,'CC Calgary HP'!$A$17:$E$1000,5,FALSE))=TRUE,"0",VLOOKUP($C62,'CC Calgary HP'!$A$17:$E$1000,5,FALSE))</f>
        <v>0</v>
      </c>
      <c r="N62" s="129" t="str">
        <f>IF(ISNA(VLOOKUP($C62,'CC Calgary SS'!$A$17:$E$974,5,FALSE))=TRUE,"0",VLOOKUP($C62,'CC Calgary SS'!$A$17:$E$974,5,FALSE))</f>
        <v>0</v>
      </c>
      <c r="O62" s="129" t="str">
        <f>IF(ISNA(VLOOKUP($C62,'TT MSLM -1'!$A$17:$E$1000,5,FALSE))=TRUE,"0",VLOOKUP($C62,'TT MSLM -1'!$A$17:$E$1000,5,FALSE))</f>
        <v>0</v>
      </c>
      <c r="P62" s="129" t="str">
        <f>IF(ISNA(VLOOKUP($C62,'TT MSLM -2'!$A$17:$E$1000,5,FALSE))=TRUE,"0",VLOOKUP($C62,'TT MSLM -2'!$A$17:$E$1000,5,FALSE))</f>
        <v>0</v>
      </c>
      <c r="Q62" s="129" t="str">
        <f>IF(ISNA(VLOOKUP($C62,'NorAm Mammoth SS -1'!$A$17:$E$1000,5,FALSE))=TRUE,"0",VLOOKUP($C62,'NorAm Mammoth SS -1'!$A$17:$E$1000,5,FALSE))</f>
        <v>0</v>
      </c>
      <c r="R62" s="129" t="str">
        <f>IF(ISNA(VLOOKUP($C62,'NorAm Mammoth SS -2'!$A$17:$E$1000,5,FALSE))=TRUE,"0",VLOOKUP($C62,'NorAm Mammoth SS -2'!$A$17:$E$1000,5,FALSE))</f>
        <v>0</v>
      </c>
      <c r="S62" s="129">
        <f>IF(ISNA(VLOOKUP($C62,'Groms GP'!$A$17:$E$1000,5,FALSE))=TRUE,"0",VLOOKUP($C62,'Groms GP'!$A$17:$E$1000,5,FALSE))</f>
        <v>60</v>
      </c>
      <c r="T62" s="129" t="str">
        <f>IF(ISNA(VLOOKUP($C62,'CC SunPeaks SS'!$A$17:$E$1000,5,FALSE))=TRUE,"0",VLOOKUP($C62,'CC SunPeaks SS'!$A$17:$E$1000,5,FALSE))</f>
        <v>0</v>
      </c>
      <c r="U62" s="129" t="str">
        <f>IF(ISNA(VLOOKUP($C62,'CC SunPeaks BA'!$A$17:$E$1000,5,FALSE))=TRUE,"0",VLOOKUP($C62,'CC SunPeaks BA'!$A$17:$E$1000,5,FALSE))</f>
        <v>0</v>
      </c>
      <c r="V62" s="129" t="str">
        <f>IF(ISNA(VLOOKUP($C62,'NorAm Calgary SS'!$A$17:$E$1000,5,FALSE))=TRUE,"0",VLOOKUP($C62,'NorAm Calgary SS'!$A$17:$E$1000,5,FALSE))</f>
        <v>0</v>
      </c>
      <c r="W62" s="129" t="str">
        <f>IF(ISNA(VLOOKUP($C62,'NorAm Calgary BA'!$A$17:$E$1000,5,FALSE))=TRUE,"0",VLOOKUP($C62,'NorAm Calgary BA'!$A$17:$E$1000,5,FALSE))</f>
        <v>0</v>
      </c>
      <c r="X62" s="129" t="str">
        <f>IF(ISNA(VLOOKUP($C62,'FzFest CF'!$A$17:$E$1000,5,FALSE))=TRUE,"0",VLOOKUP($C62,'FzFest CF'!$A$17:$E$1000,5,FALSE))</f>
        <v>0</v>
      </c>
      <c r="Y62" s="129">
        <f>IF(ISNA(VLOOKUP($C62,'Groms BV'!$A$17:$E$1000,5,FALSE))=TRUE,"0",VLOOKUP($C62,'Groms BV'!$A$17:$E$1000,5,FALSE))</f>
        <v>60</v>
      </c>
      <c r="Z62" s="129" t="str">
        <f>IF(ISNA(VLOOKUP($C62,'NorAm Aspen BA'!$A$17:$E$1000,5,FALSE))=TRUE,"0",VLOOKUP($C62,'NorAm Aspen BA'!$A$17:$E$1000,5,FALSE))</f>
        <v>0</v>
      </c>
      <c r="AA62" s="129" t="str">
        <f>IF(ISNA(VLOOKUP($C62,'NorAm Aspen SS'!$A$17:$E$992,5,FALSE))=TRUE,"0",VLOOKUP($C62,'NorAm Aspen SS'!$A$17:$E$992,5,FALSE))</f>
        <v>0</v>
      </c>
      <c r="AB62" s="129" t="str">
        <f>IF(ISNA(VLOOKUP($C62,'JJ Evergreen'!$A$17:$E$1000,5,FALSE))=TRUE,"0",VLOOKUP($C62,'JJ Evergreen'!$A$17:$E$1000,5,FALSE))</f>
        <v>0</v>
      </c>
      <c r="AC62" s="129" t="str">
        <f>IF(ISNA(VLOOKUP($C62,'TT Horseshoe -1'!$A$17:$E$992,5,FALSE))=TRUE,"0",VLOOKUP($C62,'TT Horseshoe -1'!$A$17:$E$992,5,FALSE))</f>
        <v>0</v>
      </c>
      <c r="AD62" s="129" t="str">
        <f>IF(ISNA(VLOOKUP($C62,'TT PROV SS'!$A$17:$E$967,5,FALSE))=TRUE,"0",VLOOKUP($C62,'TT PROV SS'!$A$17:$E$967,5,FALSE))</f>
        <v>0</v>
      </c>
      <c r="AE62" s="129" t="str">
        <f>IF(ISNA(VLOOKUP($C62,'TT PROV BA'!$A$17:$E$992,5,FALSE))=TRUE,"0",VLOOKUP($C62,'TT PROV BA'!$A$17:$E$992,5,FALSE))</f>
        <v>0</v>
      </c>
      <c r="AF62" s="129" t="str">
        <f>IF(ISNA(VLOOKUP($C62,'CC Horseshoe SS'!$A$17:$E$992,5,FALSE))=TRUE,"0",VLOOKUP($C62,'CC Horseshoe SS'!$A$17:$E$992,5,FALSE))</f>
        <v>0</v>
      </c>
      <c r="AG62" s="129" t="str">
        <f>IF(ISNA(VLOOKUP($C62,'CC Horseshoe BA'!$A$17:$E$988,5,FALSE))=TRUE,"0",VLOOKUP($C62,'CC Horseshoe BA'!$A$17:$E$988,5,FALSE))</f>
        <v>0</v>
      </c>
      <c r="AH62" s="129" t="str">
        <f>IF(ISNA(VLOOKUP($C62,'NorAm Stoneham SS'!$A$17:$E$992,5,FALSE))=TRUE,"0",VLOOKUP($C62,'NorAm Stoneham SS'!$A$17:$E$992,5,FALSE))</f>
        <v>0</v>
      </c>
      <c r="AI62" s="129" t="str">
        <f>IF(ISNA(VLOOKUP($C62,'NorAm Stoneham BA'!$A$17:$E$991,5,FALSE))=TRUE,"0",VLOOKUP($C62,'NorAm Stoneham BA'!$A$17:$E$991,5,FALSE))</f>
        <v>0</v>
      </c>
      <c r="AJ62" s="129" t="str">
        <f>IF(ISNA(VLOOKUP($C62,'WC SUI SS'!$A$17:$E$991,5,FALSE))=TRUE,"0",VLOOKUP($C62,'WC SUI SS'!$A$17:$E$991,5,FALSE))</f>
        <v>0</v>
      </c>
      <c r="AK62" s="129" t="str">
        <f>IF(ISNA(VLOOKUP($C62,'JrNats HP'!$A$17:$E$991,5,FALSE))=TRUE,"0",VLOOKUP($C62,'JrNats HP'!$A$17:$E$991,5,FALSE))</f>
        <v>0</v>
      </c>
      <c r="AL62" s="129" t="str">
        <f>IF(ISNA(VLOOKUP($C62,'JrNats SS'!$A$17:$E$991,5,FALSE))=TRUE,"0",VLOOKUP($C62,'JrNats SS'!$A$17:$E$991,5,FALSE))</f>
        <v>0</v>
      </c>
      <c r="AM62" s="129" t="str">
        <f>IF(ISNA(VLOOKUP($C62,'JrNats BA'!$A$17:$E$991,5,FALSE))=TRUE,"0",VLOOKUP($C62,'JrNats BA'!$A$17:$E$991,5,FALSE))</f>
        <v>0</v>
      </c>
      <c r="AN62" s="196"/>
      <c r="AO62" s="129"/>
    </row>
    <row r="63" spans="1:41" ht="17" customHeight="1" x14ac:dyDescent="0.15">
      <c r="A63" s="98" t="s">
        <v>93</v>
      </c>
      <c r="B63" s="98" t="s">
        <v>114</v>
      </c>
      <c r="C63" s="99" t="s">
        <v>166</v>
      </c>
      <c r="D63" s="71"/>
      <c r="E63" s="71">
        <f t="shared" si="6"/>
        <v>54</v>
      </c>
      <c r="F63" s="139">
        <f t="shared" si="7"/>
        <v>54</v>
      </c>
      <c r="G63" s="129">
        <f t="shared" si="8"/>
        <v>60</v>
      </c>
      <c r="H63" s="129">
        <f t="shared" si="9"/>
        <v>60</v>
      </c>
      <c r="I63" s="129">
        <f t="shared" si="10"/>
        <v>0</v>
      </c>
      <c r="J63" s="129">
        <f t="shared" si="11"/>
        <v>120</v>
      </c>
      <c r="K63" s="130"/>
      <c r="L63" s="129">
        <v>0</v>
      </c>
      <c r="M63" s="129" t="str">
        <f>IF(ISNA(VLOOKUP($C63,'CC Calgary HP'!$A$17:$E$1000,5,FALSE))=TRUE,"0",VLOOKUP($C63,'CC Calgary HP'!$A$17:$E$1000,5,FALSE))</f>
        <v>0</v>
      </c>
      <c r="N63" s="129" t="str">
        <f>IF(ISNA(VLOOKUP($C63,'CC Calgary SS'!$A$17:$E$974,5,FALSE))=TRUE,"0",VLOOKUP($C63,'CC Calgary SS'!$A$17:$E$974,5,FALSE))</f>
        <v>0</v>
      </c>
      <c r="O63" s="129" t="str">
        <f>IF(ISNA(VLOOKUP($C63,'TT MSLM -1'!$A$17:$E$1000,5,FALSE))=TRUE,"0",VLOOKUP($C63,'TT MSLM -1'!$A$17:$E$1000,5,FALSE))</f>
        <v>0</v>
      </c>
      <c r="P63" s="129" t="str">
        <f>IF(ISNA(VLOOKUP($C63,'TT MSLM -2'!$A$17:$E$1000,5,FALSE))=TRUE,"0",VLOOKUP($C63,'TT MSLM -2'!$A$17:$E$1000,5,FALSE))</f>
        <v>0</v>
      </c>
      <c r="Q63" s="129" t="str">
        <f>IF(ISNA(VLOOKUP($C63,'NorAm Mammoth SS -1'!$A$17:$E$1000,5,FALSE))=TRUE,"0",VLOOKUP($C63,'NorAm Mammoth SS -1'!$A$17:$E$1000,5,FALSE))</f>
        <v>0</v>
      </c>
      <c r="R63" s="129" t="str">
        <f>IF(ISNA(VLOOKUP($C63,'NorAm Mammoth SS -2'!$A$17:$E$1000,5,FALSE))=TRUE,"0",VLOOKUP($C63,'NorAm Mammoth SS -2'!$A$17:$E$1000,5,FALSE))</f>
        <v>0</v>
      </c>
      <c r="S63" s="129">
        <f>IF(ISNA(VLOOKUP($C63,'Groms GP'!$A$17:$E$1000,5,FALSE))=TRUE,"0",VLOOKUP($C63,'Groms GP'!$A$17:$E$1000,5,FALSE))</f>
        <v>60</v>
      </c>
      <c r="T63" s="129" t="str">
        <f>IF(ISNA(VLOOKUP($C63,'CC SunPeaks SS'!$A$17:$E$1000,5,FALSE))=TRUE,"0",VLOOKUP($C63,'CC SunPeaks SS'!$A$17:$E$1000,5,FALSE))</f>
        <v>0</v>
      </c>
      <c r="U63" s="129" t="str">
        <f>IF(ISNA(VLOOKUP($C63,'CC SunPeaks BA'!$A$17:$E$1000,5,FALSE))=TRUE,"0",VLOOKUP($C63,'CC SunPeaks BA'!$A$17:$E$1000,5,FALSE))</f>
        <v>0</v>
      </c>
      <c r="V63" s="129" t="str">
        <f>IF(ISNA(VLOOKUP($C63,'NorAm Calgary SS'!$A$17:$E$1000,5,FALSE))=TRUE,"0",VLOOKUP($C63,'NorAm Calgary SS'!$A$17:$E$1000,5,FALSE))</f>
        <v>0</v>
      </c>
      <c r="W63" s="129" t="str">
        <f>IF(ISNA(VLOOKUP($C63,'NorAm Calgary BA'!$A$17:$E$1000,5,FALSE))=TRUE,"0",VLOOKUP($C63,'NorAm Calgary BA'!$A$17:$E$1000,5,FALSE))</f>
        <v>0</v>
      </c>
      <c r="X63" s="129" t="str">
        <f>IF(ISNA(VLOOKUP($C63,'FzFest CF'!$A$17:$E$1000,5,FALSE))=TRUE,"0",VLOOKUP($C63,'FzFest CF'!$A$17:$E$1000,5,FALSE))</f>
        <v>0</v>
      </c>
      <c r="Y63" s="129">
        <f>IF(ISNA(VLOOKUP($C63,'Groms BV'!$A$17:$E$1000,5,FALSE))=TRUE,"0",VLOOKUP($C63,'Groms BV'!$A$17:$E$1000,5,FALSE))</f>
        <v>60</v>
      </c>
      <c r="Z63" s="129" t="str">
        <f>IF(ISNA(VLOOKUP($C63,'NorAm Aspen BA'!$A$17:$E$1000,5,FALSE))=TRUE,"0",VLOOKUP($C63,'NorAm Aspen BA'!$A$17:$E$1000,5,FALSE))</f>
        <v>0</v>
      </c>
      <c r="AA63" s="129" t="str">
        <f>IF(ISNA(VLOOKUP($C63,'NorAm Aspen SS'!$A$17:$E$992,5,FALSE))=TRUE,"0",VLOOKUP($C63,'NorAm Aspen SS'!$A$17:$E$992,5,FALSE))</f>
        <v>0</v>
      </c>
      <c r="AB63" s="129" t="str">
        <f>IF(ISNA(VLOOKUP($C63,'JJ Evergreen'!$A$17:$E$1000,5,FALSE))=TRUE,"0",VLOOKUP($C63,'JJ Evergreen'!$A$17:$E$1000,5,FALSE))</f>
        <v>0</v>
      </c>
      <c r="AC63" s="129" t="str">
        <f>IF(ISNA(VLOOKUP($C63,'TT Horseshoe -1'!$A$17:$E$992,5,FALSE))=TRUE,"0",VLOOKUP($C63,'TT Horseshoe -1'!$A$17:$E$992,5,FALSE))</f>
        <v>0</v>
      </c>
      <c r="AD63" s="129" t="str">
        <f>IF(ISNA(VLOOKUP($C63,'TT PROV SS'!$A$17:$E$967,5,FALSE))=TRUE,"0",VLOOKUP($C63,'TT PROV SS'!$A$17:$E$967,5,FALSE))</f>
        <v>0</v>
      </c>
      <c r="AE63" s="129" t="str">
        <f>IF(ISNA(VLOOKUP($C63,'TT PROV BA'!$A$17:$E$992,5,FALSE))=TRUE,"0",VLOOKUP($C63,'TT PROV BA'!$A$17:$E$992,5,FALSE))</f>
        <v>0</v>
      </c>
      <c r="AF63" s="129" t="str">
        <f>IF(ISNA(VLOOKUP($C63,'CC Horseshoe SS'!$A$17:$E$992,5,FALSE))=TRUE,"0",VLOOKUP($C63,'CC Horseshoe SS'!$A$17:$E$992,5,FALSE))</f>
        <v>0</v>
      </c>
      <c r="AG63" s="129" t="str">
        <f>IF(ISNA(VLOOKUP($C63,'CC Horseshoe BA'!$A$17:$E$988,5,FALSE))=TRUE,"0",VLOOKUP($C63,'CC Horseshoe BA'!$A$17:$E$988,5,FALSE))</f>
        <v>0</v>
      </c>
      <c r="AH63" s="129" t="str">
        <f>IF(ISNA(VLOOKUP($C63,'NorAm Stoneham SS'!$A$17:$E$992,5,FALSE))=TRUE,"0",VLOOKUP($C63,'NorAm Stoneham SS'!$A$17:$E$992,5,FALSE))</f>
        <v>0</v>
      </c>
      <c r="AI63" s="129" t="str">
        <f>IF(ISNA(VLOOKUP($C63,'NorAm Stoneham BA'!$A$17:$E$991,5,FALSE))=TRUE,"0",VLOOKUP($C63,'NorAm Stoneham BA'!$A$17:$E$991,5,FALSE))</f>
        <v>0</v>
      </c>
      <c r="AJ63" s="129" t="str">
        <f>IF(ISNA(VLOOKUP($C63,'WC SUI SS'!$A$17:$E$991,5,FALSE))=TRUE,"0",VLOOKUP($C63,'WC SUI SS'!$A$17:$E$991,5,FALSE))</f>
        <v>0</v>
      </c>
      <c r="AK63" s="129" t="str">
        <f>IF(ISNA(VLOOKUP($C63,'JrNats HP'!$A$17:$E$991,5,FALSE))=TRUE,"0",VLOOKUP($C63,'JrNats HP'!$A$17:$E$991,5,FALSE))</f>
        <v>0</v>
      </c>
      <c r="AL63" s="129" t="str">
        <f>IF(ISNA(VLOOKUP($C63,'JrNats SS'!$A$17:$E$991,5,FALSE))=TRUE,"0",VLOOKUP($C63,'JrNats SS'!$A$17:$E$991,5,FALSE))</f>
        <v>0</v>
      </c>
      <c r="AM63" s="129" t="str">
        <f>IF(ISNA(VLOOKUP($C63,'JrNats BA'!$A$17:$E$991,5,FALSE))=TRUE,"0",VLOOKUP($C63,'JrNats BA'!$A$17:$E$991,5,FALSE))</f>
        <v>0</v>
      </c>
      <c r="AN63" s="196"/>
      <c r="AO63" s="129"/>
    </row>
    <row r="64" spans="1:41" ht="17" customHeight="1" x14ac:dyDescent="0.15">
      <c r="A64" s="98" t="s">
        <v>93</v>
      </c>
      <c r="B64" s="98" t="s">
        <v>114</v>
      </c>
      <c r="C64" s="99" t="s">
        <v>167</v>
      </c>
      <c r="D64" s="71"/>
      <c r="E64" s="71">
        <f t="shared" si="6"/>
        <v>54</v>
      </c>
      <c r="F64" s="139">
        <f t="shared" si="7"/>
        <v>54</v>
      </c>
      <c r="G64" s="129">
        <f t="shared" si="8"/>
        <v>60</v>
      </c>
      <c r="H64" s="129">
        <f t="shared" si="9"/>
        <v>60</v>
      </c>
      <c r="I64" s="129">
        <f t="shared" si="10"/>
        <v>0</v>
      </c>
      <c r="J64" s="129">
        <f t="shared" si="11"/>
        <v>120</v>
      </c>
      <c r="K64" s="130"/>
      <c r="L64" s="129">
        <v>0</v>
      </c>
      <c r="M64" s="129" t="str">
        <f>IF(ISNA(VLOOKUP($C64,'CC Calgary HP'!$A$17:$E$1000,5,FALSE))=TRUE,"0",VLOOKUP($C64,'CC Calgary HP'!$A$17:$E$1000,5,FALSE))</f>
        <v>0</v>
      </c>
      <c r="N64" s="129" t="str">
        <f>IF(ISNA(VLOOKUP($C64,'CC Calgary SS'!$A$17:$E$974,5,FALSE))=TRUE,"0",VLOOKUP($C64,'CC Calgary SS'!$A$17:$E$974,5,FALSE))</f>
        <v>0</v>
      </c>
      <c r="O64" s="129" t="str">
        <f>IF(ISNA(VLOOKUP($C64,'TT MSLM -1'!$A$17:$E$1000,5,FALSE))=TRUE,"0",VLOOKUP($C64,'TT MSLM -1'!$A$17:$E$1000,5,FALSE))</f>
        <v>0</v>
      </c>
      <c r="P64" s="129" t="str">
        <f>IF(ISNA(VLOOKUP($C64,'TT MSLM -2'!$A$17:$E$1000,5,FALSE))=TRUE,"0",VLOOKUP($C64,'TT MSLM -2'!$A$17:$E$1000,5,FALSE))</f>
        <v>0</v>
      </c>
      <c r="Q64" s="129" t="str">
        <f>IF(ISNA(VLOOKUP($C64,'NorAm Mammoth SS -1'!$A$17:$E$1000,5,FALSE))=TRUE,"0",VLOOKUP($C64,'NorAm Mammoth SS -1'!$A$17:$E$1000,5,FALSE))</f>
        <v>0</v>
      </c>
      <c r="R64" s="129" t="str">
        <f>IF(ISNA(VLOOKUP($C64,'NorAm Mammoth SS -2'!$A$17:$E$1000,5,FALSE))=TRUE,"0",VLOOKUP($C64,'NorAm Mammoth SS -2'!$A$17:$E$1000,5,FALSE))</f>
        <v>0</v>
      </c>
      <c r="S64" s="129">
        <f>IF(ISNA(VLOOKUP($C64,'Groms GP'!$A$17:$E$1000,5,FALSE))=TRUE,"0",VLOOKUP($C64,'Groms GP'!$A$17:$E$1000,5,FALSE))</f>
        <v>60</v>
      </c>
      <c r="T64" s="129" t="str">
        <f>IF(ISNA(VLOOKUP($C64,'CC SunPeaks SS'!$A$17:$E$1000,5,FALSE))=TRUE,"0",VLOOKUP($C64,'CC SunPeaks SS'!$A$17:$E$1000,5,FALSE))</f>
        <v>0</v>
      </c>
      <c r="U64" s="129" t="str">
        <f>IF(ISNA(VLOOKUP($C64,'CC SunPeaks BA'!$A$17:$E$1000,5,FALSE))=TRUE,"0",VLOOKUP($C64,'CC SunPeaks BA'!$A$17:$E$1000,5,FALSE))</f>
        <v>0</v>
      </c>
      <c r="V64" s="129" t="str">
        <f>IF(ISNA(VLOOKUP($C64,'NorAm Calgary SS'!$A$17:$E$1000,5,FALSE))=TRUE,"0",VLOOKUP($C64,'NorAm Calgary SS'!$A$17:$E$1000,5,FALSE))</f>
        <v>0</v>
      </c>
      <c r="W64" s="129" t="str">
        <f>IF(ISNA(VLOOKUP($C64,'NorAm Calgary BA'!$A$17:$E$1000,5,FALSE))=TRUE,"0",VLOOKUP($C64,'NorAm Calgary BA'!$A$17:$E$1000,5,FALSE))</f>
        <v>0</v>
      </c>
      <c r="X64" s="129" t="str">
        <f>IF(ISNA(VLOOKUP($C64,'FzFest CF'!$A$17:$E$1000,5,FALSE))=TRUE,"0",VLOOKUP($C64,'FzFest CF'!$A$17:$E$1000,5,FALSE))</f>
        <v>0</v>
      </c>
      <c r="Y64" s="129">
        <f>IF(ISNA(VLOOKUP($C64,'Groms BV'!$A$17:$E$1000,5,FALSE))=TRUE,"0",VLOOKUP($C64,'Groms BV'!$A$17:$E$1000,5,FALSE))</f>
        <v>60</v>
      </c>
      <c r="Z64" s="129" t="str">
        <f>IF(ISNA(VLOOKUP($C64,'NorAm Aspen BA'!$A$17:$E$1000,5,FALSE))=TRUE,"0",VLOOKUP($C64,'NorAm Aspen BA'!$A$17:$E$1000,5,FALSE))</f>
        <v>0</v>
      </c>
      <c r="AA64" s="129" t="str">
        <f>IF(ISNA(VLOOKUP($C64,'NorAm Aspen SS'!$A$17:$E$992,5,FALSE))=TRUE,"0",VLOOKUP($C64,'NorAm Aspen SS'!$A$17:$E$992,5,FALSE))</f>
        <v>0</v>
      </c>
      <c r="AB64" s="129" t="str">
        <f>IF(ISNA(VLOOKUP($C64,'JJ Evergreen'!$A$17:$E$1000,5,FALSE))=TRUE,"0",VLOOKUP($C64,'JJ Evergreen'!$A$17:$E$1000,5,FALSE))</f>
        <v>0</v>
      </c>
      <c r="AC64" s="129" t="str">
        <f>IF(ISNA(VLOOKUP($C64,'TT Horseshoe -1'!$A$17:$E$992,5,FALSE))=TRUE,"0",VLOOKUP($C64,'TT Horseshoe -1'!$A$17:$E$992,5,FALSE))</f>
        <v>0</v>
      </c>
      <c r="AD64" s="129" t="str">
        <f>IF(ISNA(VLOOKUP($C64,'TT PROV SS'!$A$17:$E$967,5,FALSE))=TRUE,"0",VLOOKUP($C64,'TT PROV SS'!$A$17:$E$967,5,FALSE))</f>
        <v>0</v>
      </c>
      <c r="AE64" s="129" t="str">
        <f>IF(ISNA(VLOOKUP($C64,'TT PROV BA'!$A$17:$E$992,5,FALSE))=TRUE,"0",VLOOKUP($C64,'TT PROV BA'!$A$17:$E$992,5,FALSE))</f>
        <v>0</v>
      </c>
      <c r="AF64" s="129" t="str">
        <f>IF(ISNA(VLOOKUP($C64,'CC Horseshoe SS'!$A$17:$E$992,5,FALSE))=TRUE,"0",VLOOKUP($C64,'CC Horseshoe SS'!$A$17:$E$992,5,FALSE))</f>
        <v>0</v>
      </c>
      <c r="AG64" s="129" t="str">
        <f>IF(ISNA(VLOOKUP($C64,'CC Horseshoe BA'!$A$17:$E$988,5,FALSE))=TRUE,"0",VLOOKUP($C64,'CC Horseshoe BA'!$A$17:$E$988,5,FALSE))</f>
        <v>0</v>
      </c>
      <c r="AH64" s="129" t="str">
        <f>IF(ISNA(VLOOKUP($C64,'NorAm Stoneham SS'!$A$17:$E$992,5,FALSE))=TRUE,"0",VLOOKUP($C64,'NorAm Stoneham SS'!$A$17:$E$992,5,FALSE))</f>
        <v>0</v>
      </c>
      <c r="AI64" s="129" t="str">
        <f>IF(ISNA(VLOOKUP($C64,'NorAm Stoneham BA'!$A$17:$E$991,5,FALSE))=TRUE,"0",VLOOKUP($C64,'NorAm Stoneham BA'!$A$17:$E$991,5,FALSE))</f>
        <v>0</v>
      </c>
      <c r="AJ64" s="129" t="str">
        <f>IF(ISNA(VLOOKUP($C64,'WC SUI SS'!$A$17:$E$991,5,FALSE))=TRUE,"0",VLOOKUP($C64,'WC SUI SS'!$A$17:$E$991,5,FALSE))</f>
        <v>0</v>
      </c>
      <c r="AK64" s="129" t="str">
        <f>IF(ISNA(VLOOKUP($C64,'JrNats HP'!$A$17:$E$991,5,FALSE))=TRUE,"0",VLOOKUP($C64,'JrNats HP'!$A$17:$E$991,5,FALSE))</f>
        <v>0</v>
      </c>
      <c r="AL64" s="129" t="str">
        <f>IF(ISNA(VLOOKUP($C64,'JrNats SS'!$A$17:$E$991,5,FALSE))=TRUE,"0",VLOOKUP($C64,'JrNats SS'!$A$17:$E$991,5,FALSE))</f>
        <v>0</v>
      </c>
      <c r="AM64" s="129" t="str">
        <f>IF(ISNA(VLOOKUP($C64,'JrNats BA'!$A$17:$E$991,5,FALSE))=TRUE,"0",VLOOKUP($C64,'JrNats BA'!$A$17:$E$991,5,FALSE))</f>
        <v>0</v>
      </c>
      <c r="AN64" s="196"/>
      <c r="AO64" s="129"/>
    </row>
    <row r="65" spans="1:41" ht="17" customHeight="1" x14ac:dyDescent="0.15">
      <c r="A65" s="98" t="s">
        <v>93</v>
      </c>
      <c r="B65" s="98" t="s">
        <v>114</v>
      </c>
      <c r="C65" s="99" t="s">
        <v>168</v>
      </c>
      <c r="D65" s="71"/>
      <c r="E65" s="71">
        <f t="shared" si="6"/>
        <v>54</v>
      </c>
      <c r="F65" s="139">
        <f t="shared" si="7"/>
        <v>54</v>
      </c>
      <c r="G65" s="129">
        <f t="shared" si="8"/>
        <v>60</v>
      </c>
      <c r="H65" s="129">
        <f t="shared" si="9"/>
        <v>60</v>
      </c>
      <c r="I65" s="129">
        <f t="shared" si="10"/>
        <v>0</v>
      </c>
      <c r="J65" s="129">
        <f t="shared" si="11"/>
        <v>120</v>
      </c>
      <c r="K65" s="130"/>
      <c r="L65" s="129">
        <v>0</v>
      </c>
      <c r="M65" s="129" t="str">
        <f>IF(ISNA(VLOOKUP($C65,'CC Calgary HP'!$A$17:$E$1000,5,FALSE))=TRUE,"0",VLOOKUP($C65,'CC Calgary HP'!$A$17:$E$1000,5,FALSE))</f>
        <v>0</v>
      </c>
      <c r="N65" s="129" t="str">
        <f>IF(ISNA(VLOOKUP($C65,'CC Calgary SS'!$A$17:$E$974,5,FALSE))=TRUE,"0",VLOOKUP($C65,'CC Calgary SS'!$A$17:$E$974,5,FALSE))</f>
        <v>0</v>
      </c>
      <c r="O65" s="129" t="str">
        <f>IF(ISNA(VLOOKUP($C65,'TT MSLM -1'!$A$17:$E$1000,5,FALSE))=TRUE,"0",VLOOKUP($C65,'TT MSLM -1'!$A$17:$E$1000,5,FALSE))</f>
        <v>0</v>
      </c>
      <c r="P65" s="129" t="str">
        <f>IF(ISNA(VLOOKUP($C65,'TT MSLM -2'!$A$17:$E$1000,5,FALSE))=TRUE,"0",VLOOKUP($C65,'TT MSLM -2'!$A$17:$E$1000,5,FALSE))</f>
        <v>0</v>
      </c>
      <c r="Q65" s="129" t="str">
        <f>IF(ISNA(VLOOKUP($C65,'NorAm Mammoth SS -1'!$A$17:$E$1000,5,FALSE))=TRUE,"0",VLOOKUP($C65,'NorAm Mammoth SS -1'!$A$17:$E$1000,5,FALSE))</f>
        <v>0</v>
      </c>
      <c r="R65" s="129" t="str">
        <f>IF(ISNA(VLOOKUP($C65,'NorAm Mammoth SS -2'!$A$17:$E$1000,5,FALSE))=TRUE,"0",VLOOKUP($C65,'NorAm Mammoth SS -2'!$A$17:$E$1000,5,FALSE))</f>
        <v>0</v>
      </c>
      <c r="S65" s="129">
        <f>IF(ISNA(VLOOKUP($C65,'Groms GP'!$A$17:$E$1000,5,FALSE))=TRUE,"0",VLOOKUP($C65,'Groms GP'!$A$17:$E$1000,5,FALSE))</f>
        <v>60</v>
      </c>
      <c r="T65" s="129" t="str">
        <f>IF(ISNA(VLOOKUP($C65,'CC SunPeaks SS'!$A$17:$E$1000,5,FALSE))=TRUE,"0",VLOOKUP($C65,'CC SunPeaks SS'!$A$17:$E$1000,5,FALSE))</f>
        <v>0</v>
      </c>
      <c r="U65" s="129" t="str">
        <f>IF(ISNA(VLOOKUP($C65,'CC SunPeaks BA'!$A$17:$E$1000,5,FALSE))=TRUE,"0",VLOOKUP($C65,'CC SunPeaks BA'!$A$17:$E$1000,5,FALSE))</f>
        <v>0</v>
      </c>
      <c r="V65" s="129" t="str">
        <f>IF(ISNA(VLOOKUP($C65,'NorAm Calgary SS'!$A$17:$E$1000,5,FALSE))=TRUE,"0",VLOOKUP($C65,'NorAm Calgary SS'!$A$17:$E$1000,5,FALSE))</f>
        <v>0</v>
      </c>
      <c r="W65" s="129" t="str">
        <f>IF(ISNA(VLOOKUP($C65,'NorAm Calgary BA'!$A$17:$E$1000,5,FALSE))=TRUE,"0",VLOOKUP($C65,'NorAm Calgary BA'!$A$17:$E$1000,5,FALSE))</f>
        <v>0</v>
      </c>
      <c r="X65" s="129" t="str">
        <f>IF(ISNA(VLOOKUP($C65,'FzFest CF'!$A$17:$E$1000,5,FALSE))=TRUE,"0",VLOOKUP($C65,'FzFest CF'!$A$17:$E$1000,5,FALSE))</f>
        <v>0</v>
      </c>
      <c r="Y65" s="129">
        <f>IF(ISNA(VLOOKUP($C65,'Groms BV'!$A$17:$E$1000,5,FALSE))=TRUE,"0",VLOOKUP($C65,'Groms BV'!$A$17:$E$1000,5,FALSE))</f>
        <v>60</v>
      </c>
      <c r="Z65" s="129" t="str">
        <f>IF(ISNA(VLOOKUP($C65,'NorAm Aspen BA'!$A$17:$E$1000,5,FALSE))=TRUE,"0",VLOOKUP($C65,'NorAm Aspen BA'!$A$17:$E$1000,5,FALSE))</f>
        <v>0</v>
      </c>
      <c r="AA65" s="129" t="str">
        <f>IF(ISNA(VLOOKUP($C65,'NorAm Aspen SS'!$A$17:$E$992,5,FALSE))=TRUE,"0",VLOOKUP($C65,'NorAm Aspen SS'!$A$17:$E$992,5,FALSE))</f>
        <v>0</v>
      </c>
      <c r="AB65" s="129" t="str">
        <f>IF(ISNA(VLOOKUP($C65,'JJ Evergreen'!$A$17:$E$1000,5,FALSE))=TRUE,"0",VLOOKUP($C65,'JJ Evergreen'!$A$17:$E$1000,5,FALSE))</f>
        <v>0</v>
      </c>
      <c r="AC65" s="129" t="str">
        <f>IF(ISNA(VLOOKUP($C65,'TT Horseshoe -1'!$A$17:$E$992,5,FALSE))=TRUE,"0",VLOOKUP($C65,'TT Horseshoe -1'!$A$17:$E$992,5,FALSE))</f>
        <v>0</v>
      </c>
      <c r="AD65" s="129" t="str">
        <f>IF(ISNA(VLOOKUP($C65,'TT PROV SS'!$A$17:$E$967,5,FALSE))=TRUE,"0",VLOOKUP($C65,'TT PROV SS'!$A$17:$E$967,5,FALSE))</f>
        <v>0</v>
      </c>
      <c r="AE65" s="129" t="str">
        <f>IF(ISNA(VLOOKUP($C65,'TT PROV BA'!$A$17:$E$992,5,FALSE))=TRUE,"0",VLOOKUP($C65,'TT PROV BA'!$A$17:$E$992,5,FALSE))</f>
        <v>0</v>
      </c>
      <c r="AF65" s="129" t="str">
        <f>IF(ISNA(VLOOKUP($C65,'CC Horseshoe SS'!$A$17:$E$992,5,FALSE))=TRUE,"0",VLOOKUP($C65,'CC Horseshoe SS'!$A$17:$E$992,5,FALSE))</f>
        <v>0</v>
      </c>
      <c r="AG65" s="129" t="str">
        <f>IF(ISNA(VLOOKUP($C65,'CC Horseshoe BA'!$A$17:$E$988,5,FALSE))=TRUE,"0",VLOOKUP($C65,'CC Horseshoe BA'!$A$17:$E$988,5,FALSE))</f>
        <v>0</v>
      </c>
      <c r="AH65" s="129" t="str">
        <f>IF(ISNA(VLOOKUP($C65,'NorAm Stoneham SS'!$A$17:$E$992,5,FALSE))=TRUE,"0",VLOOKUP($C65,'NorAm Stoneham SS'!$A$17:$E$992,5,FALSE))</f>
        <v>0</v>
      </c>
      <c r="AI65" s="129" t="str">
        <f>IF(ISNA(VLOOKUP($C65,'NorAm Stoneham BA'!$A$17:$E$991,5,FALSE))=TRUE,"0",VLOOKUP($C65,'NorAm Stoneham BA'!$A$17:$E$991,5,FALSE))</f>
        <v>0</v>
      </c>
      <c r="AJ65" s="129" t="str">
        <f>IF(ISNA(VLOOKUP($C65,'WC SUI SS'!$A$17:$E$991,5,FALSE))=TRUE,"0",VLOOKUP($C65,'WC SUI SS'!$A$17:$E$991,5,FALSE))</f>
        <v>0</v>
      </c>
      <c r="AK65" s="129" t="str">
        <f>IF(ISNA(VLOOKUP($C65,'JrNats HP'!$A$17:$E$991,5,FALSE))=TRUE,"0",VLOOKUP($C65,'JrNats HP'!$A$17:$E$991,5,FALSE))</f>
        <v>0</v>
      </c>
      <c r="AL65" s="129" t="str">
        <f>IF(ISNA(VLOOKUP($C65,'JrNats SS'!$A$17:$E$991,5,FALSE))=TRUE,"0",VLOOKUP($C65,'JrNats SS'!$A$17:$E$991,5,FALSE))</f>
        <v>0</v>
      </c>
      <c r="AM65" s="129" t="str">
        <f>IF(ISNA(VLOOKUP($C65,'JrNats BA'!$A$17:$E$991,5,FALSE))=TRUE,"0",VLOOKUP($C65,'JrNats BA'!$A$17:$E$991,5,FALSE))</f>
        <v>0</v>
      </c>
      <c r="AN65" s="196"/>
      <c r="AO65" s="129"/>
    </row>
    <row r="66" spans="1:41" ht="17" customHeight="1" x14ac:dyDescent="0.15">
      <c r="A66" s="98" t="s">
        <v>93</v>
      </c>
      <c r="B66" s="98" t="s">
        <v>194</v>
      </c>
      <c r="C66" s="99" t="s">
        <v>169</v>
      </c>
      <c r="D66" s="71"/>
      <c r="E66" s="71">
        <f t="shared" si="6"/>
        <v>54</v>
      </c>
      <c r="F66" s="139">
        <f t="shared" si="7"/>
        <v>54</v>
      </c>
      <c r="G66" s="129">
        <f t="shared" si="8"/>
        <v>60</v>
      </c>
      <c r="H66" s="129">
        <f t="shared" si="9"/>
        <v>60</v>
      </c>
      <c r="I66" s="129">
        <f t="shared" si="10"/>
        <v>0</v>
      </c>
      <c r="J66" s="129">
        <f t="shared" si="11"/>
        <v>120</v>
      </c>
      <c r="K66" s="130"/>
      <c r="L66" s="129">
        <v>0</v>
      </c>
      <c r="M66" s="129" t="str">
        <f>IF(ISNA(VLOOKUP($C66,'CC Calgary HP'!$A$17:$E$1000,5,FALSE))=TRUE,"0",VLOOKUP($C66,'CC Calgary HP'!$A$17:$E$1000,5,FALSE))</f>
        <v>0</v>
      </c>
      <c r="N66" s="129" t="str">
        <f>IF(ISNA(VLOOKUP($C66,'CC Calgary SS'!$A$17:$E$974,5,FALSE))=TRUE,"0",VLOOKUP($C66,'CC Calgary SS'!$A$17:$E$974,5,FALSE))</f>
        <v>0</v>
      </c>
      <c r="O66" s="129" t="str">
        <f>IF(ISNA(VLOOKUP($C66,'TT MSLM -1'!$A$17:$E$1000,5,FALSE))=TRUE,"0",VLOOKUP($C66,'TT MSLM -1'!$A$17:$E$1000,5,FALSE))</f>
        <v>0</v>
      </c>
      <c r="P66" s="129" t="str">
        <f>IF(ISNA(VLOOKUP($C66,'TT MSLM -2'!$A$17:$E$1000,5,FALSE))=TRUE,"0",VLOOKUP($C66,'TT MSLM -2'!$A$17:$E$1000,5,FALSE))</f>
        <v>0</v>
      </c>
      <c r="Q66" s="129" t="str">
        <f>IF(ISNA(VLOOKUP($C66,'NorAm Mammoth SS -1'!$A$17:$E$1000,5,FALSE))=TRUE,"0",VLOOKUP($C66,'NorAm Mammoth SS -1'!$A$17:$E$1000,5,FALSE))</f>
        <v>0</v>
      </c>
      <c r="R66" s="129" t="str">
        <f>IF(ISNA(VLOOKUP($C66,'NorAm Mammoth SS -2'!$A$17:$E$1000,5,FALSE))=TRUE,"0",VLOOKUP($C66,'NorAm Mammoth SS -2'!$A$17:$E$1000,5,FALSE))</f>
        <v>0</v>
      </c>
      <c r="S66" s="129">
        <f>IF(ISNA(VLOOKUP($C66,'Groms GP'!$A$17:$E$1000,5,FALSE))=TRUE,"0",VLOOKUP($C66,'Groms GP'!$A$17:$E$1000,5,FALSE))</f>
        <v>60</v>
      </c>
      <c r="T66" s="129" t="str">
        <f>IF(ISNA(VLOOKUP($C66,'CC SunPeaks SS'!$A$17:$E$1000,5,FALSE))=TRUE,"0",VLOOKUP($C66,'CC SunPeaks SS'!$A$17:$E$1000,5,FALSE))</f>
        <v>0</v>
      </c>
      <c r="U66" s="129" t="str">
        <f>IF(ISNA(VLOOKUP($C66,'CC SunPeaks BA'!$A$17:$E$1000,5,FALSE))=TRUE,"0",VLOOKUP($C66,'CC SunPeaks BA'!$A$17:$E$1000,5,FALSE))</f>
        <v>0</v>
      </c>
      <c r="V66" s="129" t="str">
        <f>IF(ISNA(VLOOKUP($C66,'NorAm Calgary SS'!$A$17:$E$1000,5,FALSE))=TRUE,"0",VLOOKUP($C66,'NorAm Calgary SS'!$A$17:$E$1000,5,FALSE))</f>
        <v>0</v>
      </c>
      <c r="W66" s="129" t="str">
        <f>IF(ISNA(VLOOKUP($C66,'NorAm Calgary BA'!$A$17:$E$1000,5,FALSE))=TRUE,"0",VLOOKUP($C66,'NorAm Calgary BA'!$A$17:$E$1000,5,FALSE))</f>
        <v>0</v>
      </c>
      <c r="X66" s="129" t="str">
        <f>IF(ISNA(VLOOKUP($C66,'FzFest CF'!$A$17:$E$1000,5,FALSE))=TRUE,"0",VLOOKUP($C66,'FzFest CF'!$A$17:$E$1000,5,FALSE))</f>
        <v>0</v>
      </c>
      <c r="Y66" s="129">
        <f>IF(ISNA(VLOOKUP($C66,'Groms BV'!$A$17:$E$1000,5,FALSE))=TRUE,"0",VLOOKUP($C66,'Groms BV'!$A$17:$E$1000,5,FALSE))</f>
        <v>60</v>
      </c>
      <c r="Z66" s="129" t="str">
        <f>IF(ISNA(VLOOKUP($C66,'NorAm Aspen BA'!$A$17:$E$1000,5,FALSE))=TRUE,"0",VLOOKUP($C66,'NorAm Aspen BA'!$A$17:$E$1000,5,FALSE))</f>
        <v>0</v>
      </c>
      <c r="AA66" s="129" t="str">
        <f>IF(ISNA(VLOOKUP($C66,'NorAm Aspen SS'!$A$17:$E$992,5,FALSE))=TRUE,"0",VLOOKUP($C66,'NorAm Aspen SS'!$A$17:$E$992,5,FALSE))</f>
        <v>0</v>
      </c>
      <c r="AB66" s="129" t="str">
        <f>IF(ISNA(VLOOKUP($C66,'JJ Evergreen'!$A$17:$E$1000,5,FALSE))=TRUE,"0",VLOOKUP($C66,'JJ Evergreen'!$A$17:$E$1000,5,FALSE))</f>
        <v>0</v>
      </c>
      <c r="AC66" s="129" t="str">
        <f>IF(ISNA(VLOOKUP($C66,'TT Horseshoe -1'!$A$17:$E$992,5,FALSE))=TRUE,"0",VLOOKUP($C66,'TT Horseshoe -1'!$A$17:$E$992,5,FALSE))</f>
        <v>0</v>
      </c>
      <c r="AD66" s="129" t="str">
        <f>IF(ISNA(VLOOKUP($C66,'TT PROV SS'!$A$17:$E$967,5,FALSE))=TRUE,"0",VLOOKUP($C66,'TT PROV SS'!$A$17:$E$967,5,FALSE))</f>
        <v>0</v>
      </c>
      <c r="AE66" s="129" t="str">
        <f>IF(ISNA(VLOOKUP($C66,'TT PROV BA'!$A$17:$E$992,5,FALSE))=TRUE,"0",VLOOKUP($C66,'TT PROV BA'!$A$17:$E$992,5,FALSE))</f>
        <v>0</v>
      </c>
      <c r="AF66" s="129" t="str">
        <f>IF(ISNA(VLOOKUP($C66,'CC Horseshoe SS'!$A$17:$E$992,5,FALSE))=TRUE,"0",VLOOKUP($C66,'CC Horseshoe SS'!$A$17:$E$992,5,FALSE))</f>
        <v>0</v>
      </c>
      <c r="AG66" s="129" t="str">
        <f>IF(ISNA(VLOOKUP($C66,'CC Horseshoe BA'!$A$17:$E$988,5,FALSE))=TRUE,"0",VLOOKUP($C66,'CC Horseshoe BA'!$A$17:$E$988,5,FALSE))</f>
        <v>0</v>
      </c>
      <c r="AH66" s="129" t="str">
        <f>IF(ISNA(VLOOKUP($C66,'NorAm Stoneham SS'!$A$17:$E$992,5,FALSE))=TRUE,"0",VLOOKUP($C66,'NorAm Stoneham SS'!$A$17:$E$992,5,FALSE))</f>
        <v>0</v>
      </c>
      <c r="AI66" s="129" t="str">
        <f>IF(ISNA(VLOOKUP($C66,'NorAm Stoneham BA'!$A$17:$E$991,5,FALSE))=TRUE,"0",VLOOKUP($C66,'NorAm Stoneham BA'!$A$17:$E$991,5,FALSE))</f>
        <v>0</v>
      </c>
      <c r="AJ66" s="129" t="str">
        <f>IF(ISNA(VLOOKUP($C66,'WC SUI SS'!$A$17:$E$991,5,FALSE))=TRUE,"0",VLOOKUP($C66,'WC SUI SS'!$A$17:$E$991,5,FALSE))</f>
        <v>0</v>
      </c>
      <c r="AK66" s="129" t="str">
        <f>IF(ISNA(VLOOKUP($C66,'JrNats HP'!$A$17:$E$991,5,FALSE))=TRUE,"0",VLOOKUP($C66,'JrNats HP'!$A$17:$E$991,5,FALSE))</f>
        <v>0</v>
      </c>
      <c r="AL66" s="129" t="str">
        <f>IF(ISNA(VLOOKUP($C66,'JrNats SS'!$A$17:$E$991,5,FALSE))=TRUE,"0",VLOOKUP($C66,'JrNats SS'!$A$17:$E$991,5,FALSE))</f>
        <v>0</v>
      </c>
      <c r="AM66" s="129" t="str">
        <f>IF(ISNA(VLOOKUP($C66,'JrNats BA'!$A$17:$E$991,5,FALSE))=TRUE,"0",VLOOKUP($C66,'JrNats BA'!$A$17:$E$991,5,FALSE))</f>
        <v>0</v>
      </c>
      <c r="AN66" s="196"/>
      <c r="AO66" s="129"/>
    </row>
    <row r="67" spans="1:41" ht="17" customHeight="1" x14ac:dyDescent="0.15">
      <c r="A67" s="98" t="s">
        <v>93</v>
      </c>
      <c r="B67" s="98" t="s">
        <v>194</v>
      </c>
      <c r="C67" s="99" t="s">
        <v>170</v>
      </c>
      <c r="D67" s="71"/>
      <c r="E67" s="71">
        <f t="shared" si="6"/>
        <v>54</v>
      </c>
      <c r="F67" s="139">
        <f t="shared" si="7"/>
        <v>54</v>
      </c>
      <c r="G67" s="129">
        <f t="shared" si="8"/>
        <v>60</v>
      </c>
      <c r="H67" s="129">
        <f t="shared" si="9"/>
        <v>60</v>
      </c>
      <c r="I67" s="129">
        <f t="shared" si="10"/>
        <v>0</v>
      </c>
      <c r="J67" s="129">
        <f t="shared" si="11"/>
        <v>120</v>
      </c>
      <c r="K67" s="130"/>
      <c r="L67" s="129">
        <v>0</v>
      </c>
      <c r="M67" s="129" t="str">
        <f>IF(ISNA(VLOOKUP($C67,'CC Calgary HP'!$A$17:$E$1000,5,FALSE))=TRUE,"0",VLOOKUP($C67,'CC Calgary HP'!$A$17:$E$1000,5,FALSE))</f>
        <v>0</v>
      </c>
      <c r="N67" s="129" t="str">
        <f>IF(ISNA(VLOOKUP($C67,'CC Calgary SS'!$A$17:$E$974,5,FALSE))=TRUE,"0",VLOOKUP($C67,'CC Calgary SS'!$A$17:$E$974,5,FALSE))</f>
        <v>0</v>
      </c>
      <c r="O67" s="129" t="str">
        <f>IF(ISNA(VLOOKUP($C67,'TT MSLM -1'!$A$17:$E$1000,5,FALSE))=TRUE,"0",VLOOKUP($C67,'TT MSLM -1'!$A$17:$E$1000,5,FALSE))</f>
        <v>0</v>
      </c>
      <c r="P67" s="129" t="str">
        <f>IF(ISNA(VLOOKUP($C67,'TT MSLM -2'!$A$17:$E$1000,5,FALSE))=TRUE,"0",VLOOKUP($C67,'TT MSLM -2'!$A$17:$E$1000,5,FALSE))</f>
        <v>0</v>
      </c>
      <c r="Q67" s="129" t="str">
        <f>IF(ISNA(VLOOKUP($C67,'NorAm Mammoth SS -1'!$A$17:$E$1000,5,FALSE))=TRUE,"0",VLOOKUP($C67,'NorAm Mammoth SS -1'!$A$17:$E$1000,5,FALSE))</f>
        <v>0</v>
      </c>
      <c r="R67" s="129" t="str">
        <f>IF(ISNA(VLOOKUP($C67,'NorAm Mammoth SS -2'!$A$17:$E$1000,5,FALSE))=TRUE,"0",VLOOKUP($C67,'NorAm Mammoth SS -2'!$A$17:$E$1000,5,FALSE))</f>
        <v>0</v>
      </c>
      <c r="S67" s="129">
        <f>IF(ISNA(VLOOKUP($C67,'Groms GP'!$A$17:$E$1000,5,FALSE))=TRUE,"0",VLOOKUP($C67,'Groms GP'!$A$17:$E$1000,5,FALSE))</f>
        <v>60</v>
      </c>
      <c r="T67" s="129" t="str">
        <f>IF(ISNA(VLOOKUP($C67,'CC SunPeaks SS'!$A$17:$E$1000,5,FALSE))=TRUE,"0",VLOOKUP($C67,'CC SunPeaks SS'!$A$17:$E$1000,5,FALSE))</f>
        <v>0</v>
      </c>
      <c r="U67" s="129" t="str">
        <f>IF(ISNA(VLOOKUP($C67,'CC SunPeaks BA'!$A$17:$E$1000,5,FALSE))=TRUE,"0",VLOOKUP($C67,'CC SunPeaks BA'!$A$17:$E$1000,5,FALSE))</f>
        <v>0</v>
      </c>
      <c r="V67" s="129" t="str">
        <f>IF(ISNA(VLOOKUP($C67,'NorAm Calgary SS'!$A$17:$E$1000,5,FALSE))=TRUE,"0",VLOOKUP($C67,'NorAm Calgary SS'!$A$17:$E$1000,5,FALSE))</f>
        <v>0</v>
      </c>
      <c r="W67" s="129" t="str">
        <f>IF(ISNA(VLOOKUP($C67,'NorAm Calgary BA'!$A$17:$E$1000,5,FALSE))=TRUE,"0",VLOOKUP($C67,'NorAm Calgary BA'!$A$17:$E$1000,5,FALSE))</f>
        <v>0</v>
      </c>
      <c r="X67" s="129" t="str">
        <f>IF(ISNA(VLOOKUP($C67,'FzFest CF'!$A$17:$E$1000,5,FALSE))=TRUE,"0",VLOOKUP($C67,'FzFest CF'!$A$17:$E$1000,5,FALSE))</f>
        <v>0</v>
      </c>
      <c r="Y67" s="129">
        <f>IF(ISNA(VLOOKUP($C67,'Groms BV'!$A$17:$E$1000,5,FALSE))=TRUE,"0",VLOOKUP($C67,'Groms BV'!$A$17:$E$1000,5,FALSE))</f>
        <v>60</v>
      </c>
      <c r="Z67" s="129" t="str">
        <f>IF(ISNA(VLOOKUP($C67,'NorAm Aspen BA'!$A$17:$E$1000,5,FALSE))=TRUE,"0",VLOOKUP($C67,'NorAm Aspen BA'!$A$17:$E$1000,5,FALSE))</f>
        <v>0</v>
      </c>
      <c r="AA67" s="129" t="str">
        <f>IF(ISNA(VLOOKUP($C67,'NorAm Aspen SS'!$A$17:$E$992,5,FALSE))=TRUE,"0",VLOOKUP($C67,'NorAm Aspen SS'!$A$17:$E$992,5,FALSE))</f>
        <v>0</v>
      </c>
      <c r="AB67" s="129" t="str">
        <f>IF(ISNA(VLOOKUP($C67,'JJ Evergreen'!$A$17:$E$1000,5,FALSE))=TRUE,"0",VLOOKUP($C67,'JJ Evergreen'!$A$17:$E$1000,5,FALSE))</f>
        <v>0</v>
      </c>
      <c r="AC67" s="129" t="str">
        <f>IF(ISNA(VLOOKUP($C67,'TT Horseshoe -1'!$A$17:$E$992,5,FALSE))=TRUE,"0",VLOOKUP($C67,'TT Horseshoe -1'!$A$17:$E$992,5,FALSE))</f>
        <v>0</v>
      </c>
      <c r="AD67" s="129" t="str">
        <f>IF(ISNA(VLOOKUP($C67,'TT PROV SS'!$A$17:$E$967,5,FALSE))=TRUE,"0",VLOOKUP($C67,'TT PROV SS'!$A$17:$E$967,5,FALSE))</f>
        <v>0</v>
      </c>
      <c r="AE67" s="129" t="str">
        <f>IF(ISNA(VLOOKUP($C67,'TT PROV BA'!$A$17:$E$992,5,FALSE))=TRUE,"0",VLOOKUP($C67,'TT PROV BA'!$A$17:$E$992,5,FALSE))</f>
        <v>0</v>
      </c>
      <c r="AF67" s="129" t="str">
        <f>IF(ISNA(VLOOKUP($C67,'CC Horseshoe SS'!$A$17:$E$992,5,FALSE))=TRUE,"0",VLOOKUP($C67,'CC Horseshoe SS'!$A$17:$E$992,5,FALSE))</f>
        <v>0</v>
      </c>
      <c r="AG67" s="129" t="str">
        <f>IF(ISNA(VLOOKUP($C67,'CC Horseshoe BA'!$A$17:$E$988,5,FALSE))=TRUE,"0",VLOOKUP($C67,'CC Horseshoe BA'!$A$17:$E$988,5,FALSE))</f>
        <v>0</v>
      </c>
      <c r="AH67" s="129" t="str">
        <f>IF(ISNA(VLOOKUP($C67,'NorAm Stoneham SS'!$A$17:$E$992,5,FALSE))=TRUE,"0",VLOOKUP($C67,'NorAm Stoneham SS'!$A$17:$E$992,5,FALSE))</f>
        <v>0</v>
      </c>
      <c r="AI67" s="129" t="str">
        <f>IF(ISNA(VLOOKUP($C67,'NorAm Stoneham BA'!$A$17:$E$991,5,FALSE))=TRUE,"0",VLOOKUP($C67,'NorAm Stoneham BA'!$A$17:$E$991,5,FALSE))</f>
        <v>0</v>
      </c>
      <c r="AJ67" s="129" t="str">
        <f>IF(ISNA(VLOOKUP($C67,'WC SUI SS'!$A$17:$E$991,5,FALSE))=TRUE,"0",VLOOKUP($C67,'WC SUI SS'!$A$17:$E$991,5,FALSE))</f>
        <v>0</v>
      </c>
      <c r="AK67" s="129" t="str">
        <f>IF(ISNA(VLOOKUP($C67,'JrNats HP'!$A$17:$E$991,5,FALSE))=TRUE,"0",VLOOKUP($C67,'JrNats HP'!$A$17:$E$991,5,FALSE))</f>
        <v>0</v>
      </c>
      <c r="AL67" s="129" t="str">
        <f>IF(ISNA(VLOOKUP($C67,'JrNats SS'!$A$17:$E$991,5,FALSE))=TRUE,"0",VLOOKUP($C67,'JrNats SS'!$A$17:$E$991,5,FALSE))</f>
        <v>0</v>
      </c>
      <c r="AM67" s="129" t="str">
        <f>IF(ISNA(VLOOKUP($C67,'JrNats BA'!$A$17:$E$991,5,FALSE))=TRUE,"0",VLOOKUP($C67,'JrNats BA'!$A$17:$E$991,5,FALSE))</f>
        <v>0</v>
      </c>
      <c r="AN67" s="196"/>
      <c r="AO67" s="129"/>
    </row>
    <row r="68" spans="1:41" ht="17" customHeight="1" x14ac:dyDescent="0.15">
      <c r="A68" s="98" t="s">
        <v>195</v>
      </c>
      <c r="B68" s="98" t="s">
        <v>113</v>
      </c>
      <c r="C68" s="99" t="s">
        <v>188</v>
      </c>
      <c r="D68" s="71"/>
      <c r="E68" s="71">
        <f t="shared" si="6"/>
        <v>54</v>
      </c>
      <c r="F68" s="139">
        <f t="shared" si="7"/>
        <v>54</v>
      </c>
      <c r="G68" s="129">
        <f t="shared" si="8"/>
        <v>60</v>
      </c>
      <c r="H68" s="129">
        <f t="shared" si="9"/>
        <v>60</v>
      </c>
      <c r="I68" s="129">
        <f t="shared" si="10"/>
        <v>0</v>
      </c>
      <c r="J68" s="129">
        <f t="shared" si="11"/>
        <v>120</v>
      </c>
      <c r="K68" s="130"/>
      <c r="L68" s="129">
        <v>0</v>
      </c>
      <c r="M68" s="129" t="str">
        <f>IF(ISNA(VLOOKUP($C68,'CC Calgary HP'!$A$17:$E$1000,5,FALSE))=TRUE,"0",VLOOKUP($C68,'CC Calgary HP'!$A$17:$E$1000,5,FALSE))</f>
        <v>0</v>
      </c>
      <c r="N68" s="129" t="str">
        <f>IF(ISNA(VLOOKUP($C68,'CC Calgary SS'!$A$17:$E$974,5,FALSE))=TRUE,"0",VLOOKUP($C68,'CC Calgary SS'!$A$17:$E$974,5,FALSE))</f>
        <v>0</v>
      </c>
      <c r="O68" s="129" t="str">
        <f>IF(ISNA(VLOOKUP($C68,'TT MSLM -1'!$A$17:$E$1000,5,FALSE))=TRUE,"0",VLOOKUP($C68,'TT MSLM -1'!$A$17:$E$1000,5,FALSE))</f>
        <v>0</v>
      </c>
      <c r="P68" s="129" t="str">
        <f>IF(ISNA(VLOOKUP($C68,'TT MSLM -2'!$A$17:$E$1000,5,FALSE))=TRUE,"0",VLOOKUP($C68,'TT MSLM -2'!$A$17:$E$1000,5,FALSE))</f>
        <v>0</v>
      </c>
      <c r="Q68" s="129" t="str">
        <f>IF(ISNA(VLOOKUP($C68,'NorAm Mammoth SS -1'!$A$17:$E$1000,5,FALSE))=TRUE,"0",VLOOKUP($C68,'NorAm Mammoth SS -1'!$A$17:$E$1000,5,FALSE))</f>
        <v>0</v>
      </c>
      <c r="R68" s="129" t="str">
        <f>IF(ISNA(VLOOKUP($C68,'NorAm Mammoth SS -2'!$A$17:$E$1000,5,FALSE))=TRUE,"0",VLOOKUP($C68,'NorAm Mammoth SS -2'!$A$17:$E$1000,5,FALSE))</f>
        <v>0</v>
      </c>
      <c r="S68" s="129">
        <f>IF(ISNA(VLOOKUP($C68,'Groms GP'!$A$17:$E$1000,5,FALSE))=TRUE,"0",VLOOKUP($C68,'Groms GP'!$A$17:$E$1000,5,FALSE))</f>
        <v>60</v>
      </c>
      <c r="T68" s="129" t="str">
        <f>IF(ISNA(VLOOKUP($C68,'CC SunPeaks SS'!$A$17:$E$1000,5,FALSE))=TRUE,"0",VLOOKUP($C68,'CC SunPeaks SS'!$A$17:$E$1000,5,FALSE))</f>
        <v>0</v>
      </c>
      <c r="U68" s="129" t="str">
        <f>IF(ISNA(VLOOKUP($C68,'CC SunPeaks BA'!$A$17:$E$1000,5,FALSE))=TRUE,"0",VLOOKUP($C68,'CC SunPeaks BA'!$A$17:$E$1000,5,FALSE))</f>
        <v>0</v>
      </c>
      <c r="V68" s="129" t="str">
        <f>IF(ISNA(VLOOKUP($C68,'NorAm Calgary SS'!$A$17:$E$1000,5,FALSE))=TRUE,"0",VLOOKUP($C68,'NorAm Calgary SS'!$A$17:$E$1000,5,FALSE))</f>
        <v>0</v>
      </c>
      <c r="W68" s="129" t="str">
        <f>IF(ISNA(VLOOKUP($C68,'NorAm Calgary BA'!$A$17:$E$1000,5,FALSE))=TRUE,"0",VLOOKUP($C68,'NorAm Calgary BA'!$A$17:$E$1000,5,FALSE))</f>
        <v>0</v>
      </c>
      <c r="X68" s="129" t="str">
        <f>IF(ISNA(VLOOKUP($C68,'FzFest CF'!$A$17:$E$1000,5,FALSE))=TRUE,"0",VLOOKUP($C68,'FzFest CF'!$A$17:$E$1000,5,FALSE))</f>
        <v>0</v>
      </c>
      <c r="Y68" s="129">
        <f>IF(ISNA(VLOOKUP($C68,'Groms BV'!$A$17:$E$1000,5,FALSE))=TRUE,"0",VLOOKUP($C68,'Groms BV'!$A$17:$E$1000,5,FALSE))</f>
        <v>60</v>
      </c>
      <c r="Z68" s="129" t="str">
        <f>IF(ISNA(VLOOKUP($C68,'NorAm Aspen BA'!$A$17:$E$1000,5,FALSE))=TRUE,"0",VLOOKUP($C68,'NorAm Aspen BA'!$A$17:$E$1000,5,FALSE))</f>
        <v>0</v>
      </c>
      <c r="AA68" s="129" t="str">
        <f>IF(ISNA(VLOOKUP($C68,'NorAm Aspen SS'!$A$17:$E$992,5,FALSE))=TRUE,"0",VLOOKUP($C68,'NorAm Aspen SS'!$A$17:$E$992,5,FALSE))</f>
        <v>0</v>
      </c>
      <c r="AB68" s="129" t="str">
        <f>IF(ISNA(VLOOKUP($C68,'JJ Evergreen'!$A$17:$E$1000,5,FALSE))=TRUE,"0",VLOOKUP($C68,'JJ Evergreen'!$A$17:$E$1000,5,FALSE))</f>
        <v>0</v>
      </c>
      <c r="AC68" s="129" t="str">
        <f>IF(ISNA(VLOOKUP($C68,'TT Horseshoe -1'!$A$17:$E$992,5,FALSE))=TRUE,"0",VLOOKUP($C68,'TT Horseshoe -1'!$A$17:$E$992,5,FALSE))</f>
        <v>0</v>
      </c>
      <c r="AD68" s="129" t="str">
        <f>IF(ISNA(VLOOKUP($C68,'TT PROV SS'!$A$17:$E$967,5,FALSE))=TRUE,"0",VLOOKUP($C68,'TT PROV SS'!$A$17:$E$967,5,FALSE))</f>
        <v>0</v>
      </c>
      <c r="AE68" s="129" t="str">
        <f>IF(ISNA(VLOOKUP($C68,'TT PROV BA'!$A$17:$E$992,5,FALSE))=TRUE,"0",VLOOKUP($C68,'TT PROV BA'!$A$17:$E$992,5,FALSE))</f>
        <v>0</v>
      </c>
      <c r="AF68" s="129" t="str">
        <f>IF(ISNA(VLOOKUP($C68,'CC Horseshoe SS'!$A$17:$E$992,5,FALSE))=TRUE,"0",VLOOKUP($C68,'CC Horseshoe SS'!$A$17:$E$992,5,FALSE))</f>
        <v>0</v>
      </c>
      <c r="AG68" s="129" t="str">
        <f>IF(ISNA(VLOOKUP($C68,'CC Horseshoe BA'!$A$17:$E$988,5,FALSE))=TRUE,"0",VLOOKUP($C68,'CC Horseshoe BA'!$A$17:$E$988,5,FALSE))</f>
        <v>0</v>
      </c>
      <c r="AH68" s="129" t="str">
        <f>IF(ISNA(VLOOKUP($C68,'NorAm Stoneham SS'!$A$17:$E$992,5,FALSE))=TRUE,"0",VLOOKUP($C68,'NorAm Stoneham SS'!$A$17:$E$992,5,FALSE))</f>
        <v>0</v>
      </c>
      <c r="AI68" s="129" t="str">
        <f>IF(ISNA(VLOOKUP($C68,'NorAm Stoneham BA'!$A$17:$E$991,5,FALSE))=TRUE,"0",VLOOKUP($C68,'NorAm Stoneham BA'!$A$17:$E$991,5,FALSE))</f>
        <v>0</v>
      </c>
      <c r="AJ68" s="129" t="str">
        <f>IF(ISNA(VLOOKUP($C68,'WC SUI SS'!$A$17:$E$991,5,FALSE))=TRUE,"0",VLOOKUP($C68,'WC SUI SS'!$A$17:$E$991,5,FALSE))</f>
        <v>0</v>
      </c>
      <c r="AK68" s="129" t="str">
        <f>IF(ISNA(VLOOKUP($C68,'JrNats HP'!$A$17:$E$991,5,FALSE))=TRUE,"0",VLOOKUP($C68,'JrNats HP'!$A$17:$E$991,5,FALSE))</f>
        <v>0</v>
      </c>
      <c r="AL68" s="129" t="str">
        <f>IF(ISNA(VLOOKUP($C68,'JrNats SS'!$A$17:$E$991,5,FALSE))=TRUE,"0",VLOOKUP($C68,'JrNats SS'!$A$17:$E$991,5,FALSE))</f>
        <v>0</v>
      </c>
      <c r="AM68" s="129" t="str">
        <f>IF(ISNA(VLOOKUP($C68,'JrNats BA'!$A$17:$E$991,5,FALSE))=TRUE,"0",VLOOKUP($C68,'JrNats BA'!$A$17:$E$991,5,FALSE))</f>
        <v>0</v>
      </c>
      <c r="AN68" s="196"/>
      <c r="AO68" s="129"/>
    </row>
    <row r="69" spans="1:41" ht="17" customHeight="1" x14ac:dyDescent="0.15">
      <c r="A69" s="98" t="s">
        <v>195</v>
      </c>
      <c r="B69" s="98" t="s">
        <v>113</v>
      </c>
      <c r="C69" s="99" t="s">
        <v>189</v>
      </c>
      <c r="D69" s="71"/>
      <c r="E69" s="71">
        <f t="shared" si="6"/>
        <v>54</v>
      </c>
      <c r="F69" s="139">
        <f t="shared" si="7"/>
        <v>54</v>
      </c>
      <c r="G69" s="129">
        <f t="shared" si="8"/>
        <v>60</v>
      </c>
      <c r="H69" s="129">
        <f t="shared" si="9"/>
        <v>60</v>
      </c>
      <c r="I69" s="129">
        <f t="shared" si="10"/>
        <v>0</v>
      </c>
      <c r="J69" s="129">
        <f t="shared" si="11"/>
        <v>120</v>
      </c>
      <c r="K69" s="130"/>
      <c r="L69" s="129">
        <v>0</v>
      </c>
      <c r="M69" s="129" t="str">
        <f>IF(ISNA(VLOOKUP($C69,'CC Calgary HP'!$A$17:$E$1000,5,FALSE))=TRUE,"0",VLOOKUP($C69,'CC Calgary HP'!$A$17:$E$1000,5,FALSE))</f>
        <v>0</v>
      </c>
      <c r="N69" s="129" t="str">
        <f>IF(ISNA(VLOOKUP($C69,'CC Calgary SS'!$A$17:$E$974,5,FALSE))=TRUE,"0",VLOOKUP($C69,'CC Calgary SS'!$A$17:$E$974,5,FALSE))</f>
        <v>0</v>
      </c>
      <c r="O69" s="129" t="str">
        <f>IF(ISNA(VLOOKUP($C69,'TT MSLM -1'!$A$17:$E$1000,5,FALSE))=TRUE,"0",VLOOKUP($C69,'TT MSLM -1'!$A$17:$E$1000,5,FALSE))</f>
        <v>0</v>
      </c>
      <c r="P69" s="129" t="str">
        <f>IF(ISNA(VLOOKUP($C69,'TT MSLM -2'!$A$17:$E$1000,5,FALSE))=TRUE,"0",VLOOKUP($C69,'TT MSLM -2'!$A$17:$E$1000,5,FALSE))</f>
        <v>0</v>
      </c>
      <c r="Q69" s="129" t="str">
        <f>IF(ISNA(VLOOKUP($C69,'NorAm Mammoth SS -1'!$A$17:$E$1000,5,FALSE))=TRUE,"0",VLOOKUP($C69,'NorAm Mammoth SS -1'!$A$17:$E$1000,5,FALSE))</f>
        <v>0</v>
      </c>
      <c r="R69" s="129" t="str">
        <f>IF(ISNA(VLOOKUP($C69,'NorAm Mammoth SS -2'!$A$17:$E$1000,5,FALSE))=TRUE,"0",VLOOKUP($C69,'NorAm Mammoth SS -2'!$A$17:$E$1000,5,FALSE))</f>
        <v>0</v>
      </c>
      <c r="S69" s="129">
        <f>IF(ISNA(VLOOKUP($C69,'Groms GP'!$A$17:$E$1000,5,FALSE))=TRUE,"0",VLOOKUP($C69,'Groms GP'!$A$17:$E$1000,5,FALSE))</f>
        <v>60</v>
      </c>
      <c r="T69" s="129" t="str">
        <f>IF(ISNA(VLOOKUP($C69,'CC SunPeaks SS'!$A$17:$E$1000,5,FALSE))=TRUE,"0",VLOOKUP($C69,'CC SunPeaks SS'!$A$17:$E$1000,5,FALSE))</f>
        <v>0</v>
      </c>
      <c r="U69" s="129" t="str">
        <f>IF(ISNA(VLOOKUP($C69,'CC SunPeaks BA'!$A$17:$E$1000,5,FALSE))=TRUE,"0",VLOOKUP($C69,'CC SunPeaks BA'!$A$17:$E$1000,5,FALSE))</f>
        <v>0</v>
      </c>
      <c r="V69" s="129" t="str">
        <f>IF(ISNA(VLOOKUP($C69,'NorAm Calgary SS'!$A$17:$E$1000,5,FALSE))=TRUE,"0",VLOOKUP($C69,'NorAm Calgary SS'!$A$17:$E$1000,5,FALSE))</f>
        <v>0</v>
      </c>
      <c r="W69" s="129" t="str">
        <f>IF(ISNA(VLOOKUP($C69,'NorAm Calgary BA'!$A$17:$E$1000,5,FALSE))=TRUE,"0",VLOOKUP($C69,'NorAm Calgary BA'!$A$17:$E$1000,5,FALSE))</f>
        <v>0</v>
      </c>
      <c r="X69" s="129" t="str">
        <f>IF(ISNA(VLOOKUP($C69,'FzFest CF'!$A$17:$E$1000,5,FALSE))=TRUE,"0",VLOOKUP($C69,'FzFest CF'!$A$17:$E$1000,5,FALSE))</f>
        <v>0</v>
      </c>
      <c r="Y69" s="129">
        <f>IF(ISNA(VLOOKUP($C69,'Groms BV'!$A$17:$E$1000,5,FALSE))=TRUE,"0",VLOOKUP($C69,'Groms BV'!$A$17:$E$1000,5,FALSE))</f>
        <v>60</v>
      </c>
      <c r="Z69" s="129" t="str">
        <f>IF(ISNA(VLOOKUP($C69,'NorAm Aspen BA'!$A$17:$E$1000,5,FALSE))=TRUE,"0",VLOOKUP($C69,'NorAm Aspen BA'!$A$17:$E$1000,5,FALSE))</f>
        <v>0</v>
      </c>
      <c r="AA69" s="129" t="str">
        <f>IF(ISNA(VLOOKUP($C69,'NorAm Aspen SS'!$A$17:$E$992,5,FALSE))=TRUE,"0",VLOOKUP($C69,'NorAm Aspen SS'!$A$17:$E$992,5,FALSE))</f>
        <v>0</v>
      </c>
      <c r="AB69" s="129" t="str">
        <f>IF(ISNA(VLOOKUP($C69,'JJ Evergreen'!$A$17:$E$1000,5,FALSE))=TRUE,"0",VLOOKUP($C69,'JJ Evergreen'!$A$17:$E$1000,5,FALSE))</f>
        <v>0</v>
      </c>
      <c r="AC69" s="129" t="str">
        <f>IF(ISNA(VLOOKUP($C69,'TT Horseshoe -1'!$A$17:$E$992,5,FALSE))=TRUE,"0",VLOOKUP($C69,'TT Horseshoe -1'!$A$17:$E$992,5,FALSE))</f>
        <v>0</v>
      </c>
      <c r="AD69" s="129" t="str">
        <f>IF(ISNA(VLOOKUP($C69,'TT PROV SS'!$A$17:$E$967,5,FALSE))=TRUE,"0",VLOOKUP($C69,'TT PROV SS'!$A$17:$E$967,5,FALSE))</f>
        <v>0</v>
      </c>
      <c r="AE69" s="129" t="str">
        <f>IF(ISNA(VLOOKUP($C69,'TT PROV BA'!$A$17:$E$992,5,FALSE))=TRUE,"0",VLOOKUP($C69,'TT PROV BA'!$A$17:$E$992,5,FALSE))</f>
        <v>0</v>
      </c>
      <c r="AF69" s="129" t="str">
        <f>IF(ISNA(VLOOKUP($C69,'CC Horseshoe SS'!$A$17:$E$992,5,FALSE))=TRUE,"0",VLOOKUP($C69,'CC Horseshoe SS'!$A$17:$E$992,5,FALSE))</f>
        <v>0</v>
      </c>
      <c r="AG69" s="129" t="str">
        <f>IF(ISNA(VLOOKUP($C69,'CC Horseshoe BA'!$A$17:$E$988,5,FALSE))=TRUE,"0",VLOOKUP($C69,'CC Horseshoe BA'!$A$17:$E$988,5,FALSE))</f>
        <v>0</v>
      </c>
      <c r="AH69" s="129" t="str">
        <f>IF(ISNA(VLOOKUP($C69,'NorAm Stoneham SS'!$A$17:$E$992,5,FALSE))=TRUE,"0",VLOOKUP($C69,'NorAm Stoneham SS'!$A$17:$E$992,5,FALSE))</f>
        <v>0</v>
      </c>
      <c r="AI69" s="129" t="str">
        <f>IF(ISNA(VLOOKUP($C69,'NorAm Stoneham BA'!$A$17:$E$991,5,FALSE))=TRUE,"0",VLOOKUP($C69,'NorAm Stoneham BA'!$A$17:$E$991,5,FALSE))</f>
        <v>0</v>
      </c>
      <c r="AJ69" s="129" t="str">
        <f>IF(ISNA(VLOOKUP($C69,'WC SUI SS'!$A$17:$E$991,5,FALSE))=TRUE,"0",VLOOKUP($C69,'WC SUI SS'!$A$17:$E$991,5,FALSE))</f>
        <v>0</v>
      </c>
      <c r="AK69" s="129" t="str">
        <f>IF(ISNA(VLOOKUP($C69,'JrNats HP'!$A$17:$E$991,5,FALSE))=TRUE,"0",VLOOKUP($C69,'JrNats HP'!$A$17:$E$991,5,FALSE))</f>
        <v>0</v>
      </c>
      <c r="AL69" s="129" t="str">
        <f>IF(ISNA(VLOOKUP($C69,'JrNats SS'!$A$17:$E$991,5,FALSE))=TRUE,"0",VLOOKUP($C69,'JrNats SS'!$A$17:$E$991,5,FALSE))</f>
        <v>0</v>
      </c>
      <c r="AM69" s="129" t="str">
        <f>IF(ISNA(VLOOKUP($C69,'JrNats BA'!$A$17:$E$991,5,FALSE))=TRUE,"0",VLOOKUP($C69,'JrNats BA'!$A$17:$E$991,5,FALSE))</f>
        <v>0</v>
      </c>
      <c r="AN69" s="196"/>
      <c r="AO69" s="129"/>
    </row>
    <row r="70" spans="1:41" ht="17" customHeight="1" x14ac:dyDescent="0.15">
      <c r="A70" s="98" t="s">
        <v>195</v>
      </c>
      <c r="B70" s="98" t="s">
        <v>113</v>
      </c>
      <c r="C70" s="99" t="s">
        <v>190</v>
      </c>
      <c r="D70" s="71"/>
      <c r="E70" s="71">
        <f t="shared" ref="E70:E101" si="12">F70</f>
        <v>54</v>
      </c>
      <c r="F70" s="139">
        <f t="shared" ref="F70:F101" si="13">RANK(J70,$J$6:$J$119,0)</f>
        <v>54</v>
      </c>
      <c r="G70" s="129">
        <f t="shared" ref="G70:G101" si="14">LARGE(($L70:$AO70),1)</f>
        <v>60</v>
      </c>
      <c r="H70" s="129">
        <f t="shared" ref="H70:H101" si="15">LARGE(($L70:$AO70),2)</f>
        <v>60</v>
      </c>
      <c r="I70" s="129">
        <f t="shared" ref="I70:I101" si="16">LARGE(($L70:$AO70),3)</f>
        <v>0</v>
      </c>
      <c r="J70" s="129">
        <f t="shared" ref="J70:J101" si="17">SUM(G70+H70+I70)</f>
        <v>120</v>
      </c>
      <c r="K70" s="130"/>
      <c r="L70" s="129">
        <v>0</v>
      </c>
      <c r="M70" s="129" t="str">
        <f>IF(ISNA(VLOOKUP($C70,'CC Calgary HP'!$A$17:$E$1000,5,FALSE))=TRUE,"0",VLOOKUP($C70,'CC Calgary HP'!$A$17:$E$1000,5,FALSE))</f>
        <v>0</v>
      </c>
      <c r="N70" s="129" t="str">
        <f>IF(ISNA(VLOOKUP($C70,'CC Calgary SS'!$A$17:$E$974,5,FALSE))=TRUE,"0",VLOOKUP($C70,'CC Calgary SS'!$A$17:$E$974,5,FALSE))</f>
        <v>0</v>
      </c>
      <c r="O70" s="129" t="str">
        <f>IF(ISNA(VLOOKUP($C70,'TT MSLM -1'!$A$17:$E$1000,5,FALSE))=TRUE,"0",VLOOKUP($C70,'TT MSLM -1'!$A$17:$E$1000,5,FALSE))</f>
        <v>0</v>
      </c>
      <c r="P70" s="129" t="str">
        <f>IF(ISNA(VLOOKUP($C70,'TT MSLM -2'!$A$17:$E$1000,5,FALSE))=TRUE,"0",VLOOKUP($C70,'TT MSLM -2'!$A$17:$E$1000,5,FALSE))</f>
        <v>0</v>
      </c>
      <c r="Q70" s="129" t="str">
        <f>IF(ISNA(VLOOKUP($C70,'NorAm Mammoth SS -1'!$A$17:$E$1000,5,FALSE))=TRUE,"0",VLOOKUP($C70,'NorAm Mammoth SS -1'!$A$17:$E$1000,5,FALSE))</f>
        <v>0</v>
      </c>
      <c r="R70" s="129" t="str">
        <f>IF(ISNA(VLOOKUP($C70,'NorAm Mammoth SS -2'!$A$17:$E$1000,5,FALSE))=TRUE,"0",VLOOKUP($C70,'NorAm Mammoth SS -2'!$A$17:$E$1000,5,FALSE))</f>
        <v>0</v>
      </c>
      <c r="S70" s="129">
        <f>IF(ISNA(VLOOKUP($C70,'Groms GP'!$A$17:$E$1000,5,FALSE))=TRUE,"0",VLOOKUP($C70,'Groms GP'!$A$17:$E$1000,5,FALSE))</f>
        <v>60</v>
      </c>
      <c r="T70" s="129" t="str">
        <f>IF(ISNA(VLOOKUP($C70,'CC SunPeaks SS'!$A$17:$E$1000,5,FALSE))=TRUE,"0",VLOOKUP($C70,'CC SunPeaks SS'!$A$17:$E$1000,5,FALSE))</f>
        <v>0</v>
      </c>
      <c r="U70" s="129" t="str">
        <f>IF(ISNA(VLOOKUP($C70,'CC SunPeaks BA'!$A$17:$E$1000,5,FALSE))=TRUE,"0",VLOOKUP($C70,'CC SunPeaks BA'!$A$17:$E$1000,5,FALSE))</f>
        <v>0</v>
      </c>
      <c r="V70" s="129" t="str">
        <f>IF(ISNA(VLOOKUP($C70,'NorAm Calgary SS'!$A$17:$E$1000,5,FALSE))=TRUE,"0",VLOOKUP($C70,'NorAm Calgary SS'!$A$17:$E$1000,5,FALSE))</f>
        <v>0</v>
      </c>
      <c r="W70" s="129" t="str">
        <f>IF(ISNA(VLOOKUP($C70,'NorAm Calgary BA'!$A$17:$E$1000,5,FALSE))=TRUE,"0",VLOOKUP($C70,'NorAm Calgary BA'!$A$17:$E$1000,5,FALSE))</f>
        <v>0</v>
      </c>
      <c r="X70" s="129" t="str">
        <f>IF(ISNA(VLOOKUP($C70,'FzFest CF'!$A$17:$E$1000,5,FALSE))=TRUE,"0",VLOOKUP($C70,'FzFest CF'!$A$17:$E$1000,5,FALSE))</f>
        <v>0</v>
      </c>
      <c r="Y70" s="129">
        <f>IF(ISNA(VLOOKUP($C70,'Groms BV'!$A$17:$E$1000,5,FALSE))=TRUE,"0",VLOOKUP($C70,'Groms BV'!$A$17:$E$1000,5,FALSE))</f>
        <v>60</v>
      </c>
      <c r="Z70" s="129" t="str">
        <f>IF(ISNA(VLOOKUP($C70,'NorAm Aspen BA'!$A$17:$E$1000,5,FALSE))=TRUE,"0",VLOOKUP($C70,'NorAm Aspen BA'!$A$17:$E$1000,5,FALSE))</f>
        <v>0</v>
      </c>
      <c r="AA70" s="129" t="str">
        <f>IF(ISNA(VLOOKUP($C70,'NorAm Aspen SS'!$A$17:$E$992,5,FALSE))=TRUE,"0",VLOOKUP($C70,'NorAm Aspen SS'!$A$17:$E$992,5,FALSE))</f>
        <v>0</v>
      </c>
      <c r="AB70" s="129" t="str">
        <f>IF(ISNA(VLOOKUP($C70,'JJ Evergreen'!$A$17:$E$1000,5,FALSE))=TRUE,"0",VLOOKUP($C70,'JJ Evergreen'!$A$17:$E$1000,5,FALSE))</f>
        <v>0</v>
      </c>
      <c r="AC70" s="129" t="str">
        <f>IF(ISNA(VLOOKUP($C70,'TT Horseshoe -1'!$A$17:$E$992,5,FALSE))=TRUE,"0",VLOOKUP($C70,'TT Horseshoe -1'!$A$17:$E$992,5,FALSE))</f>
        <v>0</v>
      </c>
      <c r="AD70" s="129" t="str">
        <f>IF(ISNA(VLOOKUP($C70,'TT PROV SS'!$A$17:$E$967,5,FALSE))=TRUE,"0",VLOOKUP($C70,'TT PROV SS'!$A$17:$E$967,5,FALSE))</f>
        <v>0</v>
      </c>
      <c r="AE70" s="129" t="str">
        <f>IF(ISNA(VLOOKUP($C70,'TT PROV BA'!$A$17:$E$992,5,FALSE))=TRUE,"0",VLOOKUP($C70,'TT PROV BA'!$A$17:$E$992,5,FALSE))</f>
        <v>0</v>
      </c>
      <c r="AF70" s="129" t="str">
        <f>IF(ISNA(VLOOKUP($C70,'CC Horseshoe SS'!$A$17:$E$992,5,FALSE))=TRUE,"0",VLOOKUP($C70,'CC Horseshoe SS'!$A$17:$E$992,5,FALSE))</f>
        <v>0</v>
      </c>
      <c r="AG70" s="129" t="str">
        <f>IF(ISNA(VLOOKUP($C70,'CC Horseshoe BA'!$A$17:$E$988,5,FALSE))=TRUE,"0",VLOOKUP($C70,'CC Horseshoe BA'!$A$17:$E$988,5,FALSE))</f>
        <v>0</v>
      </c>
      <c r="AH70" s="129" t="str">
        <f>IF(ISNA(VLOOKUP($C70,'NorAm Stoneham SS'!$A$17:$E$992,5,FALSE))=TRUE,"0",VLOOKUP($C70,'NorAm Stoneham SS'!$A$17:$E$992,5,FALSE))</f>
        <v>0</v>
      </c>
      <c r="AI70" s="129" t="str">
        <f>IF(ISNA(VLOOKUP($C70,'NorAm Stoneham BA'!$A$17:$E$991,5,FALSE))=TRUE,"0",VLOOKUP($C70,'NorAm Stoneham BA'!$A$17:$E$991,5,FALSE))</f>
        <v>0</v>
      </c>
      <c r="AJ70" s="129" t="str">
        <f>IF(ISNA(VLOOKUP($C70,'WC SUI SS'!$A$17:$E$991,5,FALSE))=TRUE,"0",VLOOKUP($C70,'WC SUI SS'!$A$17:$E$991,5,FALSE))</f>
        <v>0</v>
      </c>
      <c r="AK70" s="129" t="str">
        <f>IF(ISNA(VLOOKUP($C70,'JrNats HP'!$A$17:$E$991,5,FALSE))=TRUE,"0",VLOOKUP($C70,'JrNats HP'!$A$17:$E$991,5,FALSE))</f>
        <v>0</v>
      </c>
      <c r="AL70" s="129" t="str">
        <f>IF(ISNA(VLOOKUP($C70,'JrNats SS'!$A$17:$E$991,5,FALSE))=TRUE,"0",VLOOKUP($C70,'JrNats SS'!$A$17:$E$991,5,FALSE))</f>
        <v>0</v>
      </c>
      <c r="AM70" s="129" t="str">
        <f>IF(ISNA(VLOOKUP($C70,'JrNats BA'!$A$17:$E$991,5,FALSE))=TRUE,"0",VLOOKUP($C70,'JrNats BA'!$A$17:$E$991,5,FALSE))</f>
        <v>0</v>
      </c>
      <c r="AN70" s="196"/>
      <c r="AO70" s="129"/>
    </row>
    <row r="71" spans="1:41" ht="17" customHeight="1" x14ac:dyDescent="0.15">
      <c r="A71" s="98" t="s">
        <v>195</v>
      </c>
      <c r="B71" s="98" t="s">
        <v>114</v>
      </c>
      <c r="C71" s="99" t="s">
        <v>191</v>
      </c>
      <c r="D71" s="71"/>
      <c r="E71" s="71">
        <f t="shared" si="12"/>
        <v>54</v>
      </c>
      <c r="F71" s="139">
        <f t="shared" si="13"/>
        <v>54</v>
      </c>
      <c r="G71" s="129">
        <f t="shared" si="14"/>
        <v>60</v>
      </c>
      <c r="H71" s="129">
        <f t="shared" si="15"/>
        <v>60</v>
      </c>
      <c r="I71" s="129">
        <f t="shared" si="16"/>
        <v>0</v>
      </c>
      <c r="J71" s="129">
        <f t="shared" si="17"/>
        <v>120</v>
      </c>
      <c r="K71" s="130"/>
      <c r="L71" s="129">
        <v>0</v>
      </c>
      <c r="M71" s="129" t="str">
        <f>IF(ISNA(VLOOKUP($C71,'CC Calgary HP'!$A$17:$E$1000,5,FALSE))=TRUE,"0",VLOOKUP($C71,'CC Calgary HP'!$A$17:$E$1000,5,FALSE))</f>
        <v>0</v>
      </c>
      <c r="N71" s="129" t="str">
        <f>IF(ISNA(VLOOKUP($C71,'CC Calgary SS'!$A$17:$E$974,5,FALSE))=TRUE,"0",VLOOKUP($C71,'CC Calgary SS'!$A$17:$E$974,5,FALSE))</f>
        <v>0</v>
      </c>
      <c r="O71" s="129" t="str">
        <f>IF(ISNA(VLOOKUP($C71,'TT MSLM -1'!$A$17:$E$1000,5,FALSE))=TRUE,"0",VLOOKUP($C71,'TT MSLM -1'!$A$17:$E$1000,5,FALSE))</f>
        <v>0</v>
      </c>
      <c r="P71" s="129" t="str">
        <f>IF(ISNA(VLOOKUP($C71,'TT MSLM -2'!$A$17:$E$1000,5,FALSE))=TRUE,"0",VLOOKUP($C71,'TT MSLM -2'!$A$17:$E$1000,5,FALSE))</f>
        <v>0</v>
      </c>
      <c r="Q71" s="129" t="str">
        <f>IF(ISNA(VLOOKUP($C71,'NorAm Mammoth SS -1'!$A$17:$E$1000,5,FALSE))=TRUE,"0",VLOOKUP($C71,'NorAm Mammoth SS -1'!$A$17:$E$1000,5,FALSE))</f>
        <v>0</v>
      </c>
      <c r="R71" s="129" t="str">
        <f>IF(ISNA(VLOOKUP($C71,'NorAm Mammoth SS -2'!$A$17:$E$1000,5,FALSE))=TRUE,"0",VLOOKUP($C71,'NorAm Mammoth SS -2'!$A$17:$E$1000,5,FALSE))</f>
        <v>0</v>
      </c>
      <c r="S71" s="129">
        <f>IF(ISNA(VLOOKUP($C71,'Groms GP'!$A$17:$E$1000,5,FALSE))=TRUE,"0",VLOOKUP($C71,'Groms GP'!$A$17:$E$1000,5,FALSE))</f>
        <v>60</v>
      </c>
      <c r="T71" s="129" t="str">
        <f>IF(ISNA(VLOOKUP($C71,'CC SunPeaks SS'!$A$17:$E$1000,5,FALSE))=TRUE,"0",VLOOKUP($C71,'CC SunPeaks SS'!$A$17:$E$1000,5,FALSE))</f>
        <v>0</v>
      </c>
      <c r="U71" s="129" t="str">
        <f>IF(ISNA(VLOOKUP($C71,'CC SunPeaks BA'!$A$17:$E$1000,5,FALSE))=TRUE,"0",VLOOKUP($C71,'CC SunPeaks BA'!$A$17:$E$1000,5,FALSE))</f>
        <v>0</v>
      </c>
      <c r="V71" s="129" t="str">
        <f>IF(ISNA(VLOOKUP($C71,'NorAm Calgary SS'!$A$17:$E$1000,5,FALSE))=TRUE,"0",VLOOKUP($C71,'NorAm Calgary SS'!$A$17:$E$1000,5,FALSE))</f>
        <v>0</v>
      </c>
      <c r="W71" s="129" t="str">
        <f>IF(ISNA(VLOOKUP($C71,'NorAm Calgary BA'!$A$17:$E$1000,5,FALSE))=TRUE,"0",VLOOKUP($C71,'NorAm Calgary BA'!$A$17:$E$1000,5,FALSE))</f>
        <v>0</v>
      </c>
      <c r="X71" s="129" t="str">
        <f>IF(ISNA(VLOOKUP($C71,'FzFest CF'!$A$17:$E$1000,5,FALSE))=TRUE,"0",VLOOKUP($C71,'FzFest CF'!$A$17:$E$1000,5,FALSE))</f>
        <v>0</v>
      </c>
      <c r="Y71" s="129">
        <f>IF(ISNA(VLOOKUP($C71,'Groms BV'!$A$17:$E$1000,5,FALSE))=TRUE,"0",VLOOKUP($C71,'Groms BV'!$A$17:$E$1000,5,FALSE))</f>
        <v>60</v>
      </c>
      <c r="Z71" s="129" t="str">
        <f>IF(ISNA(VLOOKUP($C71,'NorAm Aspen BA'!$A$17:$E$1000,5,FALSE))=TRUE,"0",VLOOKUP($C71,'NorAm Aspen BA'!$A$17:$E$1000,5,FALSE))</f>
        <v>0</v>
      </c>
      <c r="AA71" s="129" t="str">
        <f>IF(ISNA(VLOOKUP($C71,'NorAm Aspen SS'!$A$17:$E$992,5,FALSE))=TRUE,"0",VLOOKUP($C71,'NorAm Aspen SS'!$A$17:$E$992,5,FALSE))</f>
        <v>0</v>
      </c>
      <c r="AB71" s="129" t="str">
        <f>IF(ISNA(VLOOKUP($C71,'JJ Evergreen'!$A$17:$E$1000,5,FALSE))=TRUE,"0",VLOOKUP($C71,'JJ Evergreen'!$A$17:$E$1000,5,FALSE))</f>
        <v>0</v>
      </c>
      <c r="AC71" s="129" t="str">
        <f>IF(ISNA(VLOOKUP($C71,'TT Horseshoe -1'!$A$17:$E$992,5,FALSE))=TRUE,"0",VLOOKUP($C71,'TT Horseshoe -1'!$A$17:$E$992,5,FALSE))</f>
        <v>0</v>
      </c>
      <c r="AD71" s="129" t="str">
        <f>IF(ISNA(VLOOKUP($C71,'TT PROV SS'!$A$17:$E$967,5,FALSE))=TRUE,"0",VLOOKUP($C71,'TT PROV SS'!$A$17:$E$967,5,FALSE))</f>
        <v>0</v>
      </c>
      <c r="AE71" s="129" t="str">
        <f>IF(ISNA(VLOOKUP($C71,'TT PROV BA'!$A$17:$E$992,5,FALSE))=TRUE,"0",VLOOKUP($C71,'TT PROV BA'!$A$17:$E$992,5,FALSE))</f>
        <v>0</v>
      </c>
      <c r="AF71" s="129" t="str">
        <f>IF(ISNA(VLOOKUP($C71,'CC Horseshoe SS'!$A$17:$E$992,5,FALSE))=TRUE,"0",VLOOKUP($C71,'CC Horseshoe SS'!$A$17:$E$992,5,FALSE))</f>
        <v>0</v>
      </c>
      <c r="AG71" s="129" t="str">
        <f>IF(ISNA(VLOOKUP($C71,'CC Horseshoe BA'!$A$17:$E$988,5,FALSE))=TRUE,"0",VLOOKUP($C71,'CC Horseshoe BA'!$A$17:$E$988,5,FALSE))</f>
        <v>0</v>
      </c>
      <c r="AH71" s="129" t="str">
        <f>IF(ISNA(VLOOKUP($C71,'NorAm Stoneham SS'!$A$17:$E$992,5,FALSE))=TRUE,"0",VLOOKUP($C71,'NorAm Stoneham SS'!$A$17:$E$992,5,FALSE))</f>
        <v>0</v>
      </c>
      <c r="AI71" s="129" t="str">
        <f>IF(ISNA(VLOOKUP($C71,'NorAm Stoneham BA'!$A$17:$E$991,5,FALSE))=TRUE,"0",VLOOKUP($C71,'NorAm Stoneham BA'!$A$17:$E$991,5,FALSE))</f>
        <v>0</v>
      </c>
      <c r="AJ71" s="129" t="str">
        <f>IF(ISNA(VLOOKUP($C71,'WC SUI SS'!$A$17:$E$991,5,FALSE))=TRUE,"0",VLOOKUP($C71,'WC SUI SS'!$A$17:$E$991,5,FALSE))</f>
        <v>0</v>
      </c>
      <c r="AK71" s="129" t="str">
        <f>IF(ISNA(VLOOKUP($C71,'JrNats HP'!$A$17:$E$991,5,FALSE))=TRUE,"0",VLOOKUP($C71,'JrNats HP'!$A$17:$E$991,5,FALSE))</f>
        <v>0</v>
      </c>
      <c r="AL71" s="129" t="str">
        <f>IF(ISNA(VLOOKUP($C71,'JrNats SS'!$A$17:$E$991,5,FALSE))=TRUE,"0",VLOOKUP($C71,'JrNats SS'!$A$17:$E$991,5,FALSE))</f>
        <v>0</v>
      </c>
      <c r="AM71" s="129" t="str">
        <f>IF(ISNA(VLOOKUP($C71,'JrNats BA'!$A$17:$E$991,5,FALSE))=TRUE,"0",VLOOKUP($C71,'JrNats BA'!$A$17:$E$991,5,FALSE))</f>
        <v>0</v>
      </c>
      <c r="AN71" s="196"/>
      <c r="AO71" s="129"/>
    </row>
    <row r="72" spans="1:41" ht="17" customHeight="1" x14ac:dyDescent="0.15">
      <c r="A72" s="98" t="s">
        <v>196</v>
      </c>
      <c r="B72" s="98" t="s">
        <v>114</v>
      </c>
      <c r="C72" s="99" t="s">
        <v>192</v>
      </c>
      <c r="D72" s="71"/>
      <c r="E72" s="71">
        <f t="shared" si="12"/>
        <v>54</v>
      </c>
      <c r="F72" s="139">
        <f t="shared" si="13"/>
        <v>54</v>
      </c>
      <c r="G72" s="129">
        <f t="shared" si="14"/>
        <v>60</v>
      </c>
      <c r="H72" s="129">
        <f t="shared" si="15"/>
        <v>60</v>
      </c>
      <c r="I72" s="129">
        <f t="shared" si="16"/>
        <v>0</v>
      </c>
      <c r="J72" s="129">
        <f t="shared" si="17"/>
        <v>120</v>
      </c>
      <c r="K72" s="130"/>
      <c r="L72" s="129">
        <v>0</v>
      </c>
      <c r="M72" s="129" t="str">
        <f>IF(ISNA(VLOOKUP($C72,'CC Calgary HP'!$A$17:$E$1000,5,FALSE))=TRUE,"0",VLOOKUP($C72,'CC Calgary HP'!$A$17:$E$1000,5,FALSE))</f>
        <v>0</v>
      </c>
      <c r="N72" s="129" t="str">
        <f>IF(ISNA(VLOOKUP($C72,'CC Calgary SS'!$A$17:$E$974,5,FALSE))=TRUE,"0",VLOOKUP($C72,'CC Calgary SS'!$A$17:$E$974,5,FALSE))</f>
        <v>0</v>
      </c>
      <c r="O72" s="129" t="str">
        <f>IF(ISNA(VLOOKUP($C72,'TT MSLM -1'!$A$17:$E$1000,5,FALSE))=TRUE,"0",VLOOKUP($C72,'TT MSLM -1'!$A$17:$E$1000,5,FALSE))</f>
        <v>0</v>
      </c>
      <c r="P72" s="129" t="str">
        <f>IF(ISNA(VLOOKUP($C72,'TT MSLM -2'!$A$17:$E$1000,5,FALSE))=TRUE,"0",VLOOKUP($C72,'TT MSLM -2'!$A$17:$E$1000,5,FALSE))</f>
        <v>0</v>
      </c>
      <c r="Q72" s="129" t="str">
        <f>IF(ISNA(VLOOKUP($C72,'NorAm Mammoth SS -1'!$A$17:$E$1000,5,FALSE))=TRUE,"0",VLOOKUP($C72,'NorAm Mammoth SS -1'!$A$17:$E$1000,5,FALSE))</f>
        <v>0</v>
      </c>
      <c r="R72" s="129" t="str">
        <f>IF(ISNA(VLOOKUP($C72,'NorAm Mammoth SS -2'!$A$17:$E$1000,5,FALSE))=TRUE,"0",VLOOKUP($C72,'NorAm Mammoth SS -2'!$A$17:$E$1000,5,FALSE))</f>
        <v>0</v>
      </c>
      <c r="S72" s="129">
        <f>IF(ISNA(VLOOKUP($C72,'Groms GP'!$A$17:$E$1000,5,FALSE))=TRUE,"0",VLOOKUP($C72,'Groms GP'!$A$17:$E$1000,5,FALSE))</f>
        <v>60</v>
      </c>
      <c r="T72" s="129" t="str">
        <f>IF(ISNA(VLOOKUP($C72,'CC SunPeaks SS'!$A$17:$E$1000,5,FALSE))=TRUE,"0",VLOOKUP($C72,'CC SunPeaks SS'!$A$17:$E$1000,5,FALSE))</f>
        <v>0</v>
      </c>
      <c r="U72" s="129" t="str">
        <f>IF(ISNA(VLOOKUP($C72,'CC SunPeaks BA'!$A$17:$E$1000,5,FALSE))=TRUE,"0",VLOOKUP($C72,'CC SunPeaks BA'!$A$17:$E$1000,5,FALSE))</f>
        <v>0</v>
      </c>
      <c r="V72" s="129" t="str">
        <f>IF(ISNA(VLOOKUP($C72,'NorAm Calgary SS'!$A$17:$E$1000,5,FALSE))=TRUE,"0",VLOOKUP($C72,'NorAm Calgary SS'!$A$17:$E$1000,5,FALSE))</f>
        <v>0</v>
      </c>
      <c r="W72" s="129" t="str">
        <f>IF(ISNA(VLOOKUP($C72,'NorAm Calgary BA'!$A$17:$E$1000,5,FALSE))=TRUE,"0",VLOOKUP($C72,'NorAm Calgary BA'!$A$17:$E$1000,5,FALSE))</f>
        <v>0</v>
      </c>
      <c r="X72" s="129" t="str">
        <f>IF(ISNA(VLOOKUP($C72,'FzFest CF'!$A$17:$E$1000,5,FALSE))=TRUE,"0",VLOOKUP($C72,'FzFest CF'!$A$17:$E$1000,5,FALSE))</f>
        <v>0</v>
      </c>
      <c r="Y72" s="129">
        <f>IF(ISNA(VLOOKUP($C72,'Groms BV'!$A$17:$E$1000,5,FALSE))=TRUE,"0",VLOOKUP($C72,'Groms BV'!$A$17:$E$1000,5,FALSE))</f>
        <v>60</v>
      </c>
      <c r="Z72" s="129" t="str">
        <f>IF(ISNA(VLOOKUP($C72,'NorAm Aspen BA'!$A$17:$E$1000,5,FALSE))=TRUE,"0",VLOOKUP($C72,'NorAm Aspen BA'!$A$17:$E$1000,5,FALSE))</f>
        <v>0</v>
      </c>
      <c r="AA72" s="129" t="str">
        <f>IF(ISNA(VLOOKUP($C72,'NorAm Aspen SS'!$A$17:$E$992,5,FALSE))=TRUE,"0",VLOOKUP($C72,'NorAm Aspen SS'!$A$17:$E$992,5,FALSE))</f>
        <v>0</v>
      </c>
      <c r="AB72" s="129" t="str">
        <f>IF(ISNA(VLOOKUP($C72,'JJ Evergreen'!$A$17:$E$1000,5,FALSE))=TRUE,"0",VLOOKUP($C72,'JJ Evergreen'!$A$17:$E$1000,5,FALSE))</f>
        <v>0</v>
      </c>
      <c r="AC72" s="129" t="str">
        <f>IF(ISNA(VLOOKUP($C72,'TT Horseshoe -1'!$A$17:$E$992,5,FALSE))=TRUE,"0",VLOOKUP($C72,'TT Horseshoe -1'!$A$17:$E$992,5,FALSE))</f>
        <v>0</v>
      </c>
      <c r="AD72" s="129" t="str">
        <f>IF(ISNA(VLOOKUP($C72,'TT PROV SS'!$A$17:$E$967,5,FALSE))=TRUE,"0",VLOOKUP($C72,'TT PROV SS'!$A$17:$E$967,5,FALSE))</f>
        <v>0</v>
      </c>
      <c r="AE72" s="129" t="str">
        <f>IF(ISNA(VLOOKUP($C72,'TT PROV BA'!$A$17:$E$992,5,FALSE))=TRUE,"0",VLOOKUP($C72,'TT PROV BA'!$A$17:$E$992,5,FALSE))</f>
        <v>0</v>
      </c>
      <c r="AF72" s="129" t="str">
        <f>IF(ISNA(VLOOKUP($C72,'CC Horseshoe SS'!$A$17:$E$992,5,FALSE))=TRUE,"0",VLOOKUP($C72,'CC Horseshoe SS'!$A$17:$E$992,5,FALSE))</f>
        <v>0</v>
      </c>
      <c r="AG72" s="129" t="str">
        <f>IF(ISNA(VLOOKUP($C72,'CC Horseshoe BA'!$A$17:$E$988,5,FALSE))=TRUE,"0",VLOOKUP($C72,'CC Horseshoe BA'!$A$17:$E$988,5,FALSE))</f>
        <v>0</v>
      </c>
      <c r="AH72" s="129" t="str">
        <f>IF(ISNA(VLOOKUP($C72,'NorAm Stoneham SS'!$A$17:$E$992,5,FALSE))=TRUE,"0",VLOOKUP($C72,'NorAm Stoneham SS'!$A$17:$E$992,5,FALSE))</f>
        <v>0</v>
      </c>
      <c r="AI72" s="129" t="str">
        <f>IF(ISNA(VLOOKUP($C72,'NorAm Stoneham BA'!$A$17:$E$991,5,FALSE))=TRUE,"0",VLOOKUP($C72,'NorAm Stoneham BA'!$A$17:$E$991,5,FALSE))</f>
        <v>0</v>
      </c>
      <c r="AJ72" s="129" t="str">
        <f>IF(ISNA(VLOOKUP($C72,'WC SUI SS'!$A$17:$E$991,5,FALSE))=TRUE,"0",VLOOKUP($C72,'WC SUI SS'!$A$17:$E$991,5,FALSE))</f>
        <v>0</v>
      </c>
      <c r="AK72" s="129" t="str">
        <f>IF(ISNA(VLOOKUP($C72,'JrNats HP'!$A$17:$E$991,5,FALSE))=TRUE,"0",VLOOKUP($C72,'JrNats HP'!$A$17:$E$991,5,FALSE))</f>
        <v>0</v>
      </c>
      <c r="AL72" s="129" t="str">
        <f>IF(ISNA(VLOOKUP($C72,'JrNats SS'!$A$17:$E$991,5,FALSE))=TRUE,"0",VLOOKUP($C72,'JrNats SS'!$A$17:$E$991,5,FALSE))</f>
        <v>0</v>
      </c>
      <c r="AM72" s="129" t="str">
        <f>IF(ISNA(VLOOKUP($C72,'JrNats BA'!$A$17:$E$991,5,FALSE))=TRUE,"0",VLOOKUP($C72,'JrNats BA'!$A$17:$E$991,5,FALSE))</f>
        <v>0</v>
      </c>
      <c r="AN72" s="196"/>
      <c r="AO72" s="129"/>
    </row>
    <row r="73" spans="1:41" ht="17" customHeight="1" x14ac:dyDescent="0.15">
      <c r="A73" s="98" t="s">
        <v>196</v>
      </c>
      <c r="B73" s="98" t="s">
        <v>113</v>
      </c>
      <c r="C73" s="99" t="s">
        <v>193</v>
      </c>
      <c r="D73" s="71"/>
      <c r="E73" s="71">
        <f t="shared" si="12"/>
        <v>54</v>
      </c>
      <c r="F73" s="139">
        <f t="shared" si="13"/>
        <v>54</v>
      </c>
      <c r="G73" s="129">
        <f t="shared" si="14"/>
        <v>60</v>
      </c>
      <c r="H73" s="129">
        <f t="shared" si="15"/>
        <v>60</v>
      </c>
      <c r="I73" s="129">
        <f t="shared" si="16"/>
        <v>0</v>
      </c>
      <c r="J73" s="129">
        <f t="shared" si="17"/>
        <v>120</v>
      </c>
      <c r="K73" s="130"/>
      <c r="L73" s="129">
        <v>0</v>
      </c>
      <c r="M73" s="129" t="str">
        <f>IF(ISNA(VLOOKUP($C73,'CC Calgary HP'!$A$17:$E$1000,5,FALSE))=TRUE,"0",VLOOKUP($C73,'CC Calgary HP'!$A$17:$E$1000,5,FALSE))</f>
        <v>0</v>
      </c>
      <c r="N73" s="129" t="str">
        <f>IF(ISNA(VLOOKUP($C73,'CC Calgary SS'!$A$17:$E$974,5,FALSE))=TRUE,"0",VLOOKUP($C73,'CC Calgary SS'!$A$17:$E$974,5,FALSE))</f>
        <v>0</v>
      </c>
      <c r="O73" s="129" t="str">
        <f>IF(ISNA(VLOOKUP($C73,'TT MSLM -1'!$A$17:$E$1000,5,FALSE))=TRUE,"0",VLOOKUP($C73,'TT MSLM -1'!$A$17:$E$1000,5,FALSE))</f>
        <v>0</v>
      </c>
      <c r="P73" s="129" t="str">
        <f>IF(ISNA(VLOOKUP($C73,'TT MSLM -2'!$A$17:$E$1000,5,FALSE))=TRUE,"0",VLOOKUP($C73,'TT MSLM -2'!$A$17:$E$1000,5,FALSE))</f>
        <v>0</v>
      </c>
      <c r="Q73" s="129" t="str">
        <f>IF(ISNA(VLOOKUP($C73,'NorAm Mammoth SS -1'!$A$17:$E$1000,5,FALSE))=TRUE,"0",VLOOKUP($C73,'NorAm Mammoth SS -1'!$A$17:$E$1000,5,FALSE))</f>
        <v>0</v>
      </c>
      <c r="R73" s="129" t="str">
        <f>IF(ISNA(VLOOKUP($C73,'NorAm Mammoth SS -2'!$A$17:$E$1000,5,FALSE))=TRUE,"0",VLOOKUP($C73,'NorAm Mammoth SS -2'!$A$17:$E$1000,5,FALSE))</f>
        <v>0</v>
      </c>
      <c r="S73" s="129">
        <f>IF(ISNA(VLOOKUP($C73,'Groms GP'!$A$17:$E$1000,5,FALSE))=TRUE,"0",VLOOKUP($C73,'Groms GP'!$A$17:$E$1000,5,FALSE))</f>
        <v>60</v>
      </c>
      <c r="T73" s="129" t="str">
        <f>IF(ISNA(VLOOKUP($C73,'CC SunPeaks SS'!$A$17:$E$1000,5,FALSE))=TRUE,"0",VLOOKUP($C73,'CC SunPeaks SS'!$A$17:$E$1000,5,FALSE))</f>
        <v>0</v>
      </c>
      <c r="U73" s="129" t="str">
        <f>IF(ISNA(VLOOKUP($C73,'CC SunPeaks BA'!$A$17:$E$1000,5,FALSE))=TRUE,"0",VLOOKUP($C73,'CC SunPeaks BA'!$A$17:$E$1000,5,FALSE))</f>
        <v>0</v>
      </c>
      <c r="V73" s="129" t="str">
        <f>IF(ISNA(VLOOKUP($C73,'NorAm Calgary SS'!$A$17:$E$1000,5,FALSE))=TRUE,"0",VLOOKUP($C73,'NorAm Calgary SS'!$A$17:$E$1000,5,FALSE))</f>
        <v>0</v>
      </c>
      <c r="W73" s="129" t="str">
        <f>IF(ISNA(VLOOKUP($C73,'NorAm Calgary BA'!$A$17:$E$1000,5,FALSE))=TRUE,"0",VLOOKUP($C73,'NorAm Calgary BA'!$A$17:$E$1000,5,FALSE))</f>
        <v>0</v>
      </c>
      <c r="X73" s="129" t="str">
        <f>IF(ISNA(VLOOKUP($C73,'FzFest CF'!$A$17:$E$1000,5,FALSE))=TRUE,"0",VLOOKUP($C73,'FzFest CF'!$A$17:$E$1000,5,FALSE))</f>
        <v>0</v>
      </c>
      <c r="Y73" s="129">
        <f>IF(ISNA(VLOOKUP($C73,'Groms BV'!$A$17:$E$1000,5,FALSE))=TRUE,"0",VLOOKUP($C73,'Groms BV'!$A$17:$E$1000,5,FALSE))</f>
        <v>60</v>
      </c>
      <c r="Z73" s="129" t="str">
        <f>IF(ISNA(VLOOKUP($C73,'NorAm Aspen BA'!$A$17:$E$1000,5,FALSE))=TRUE,"0",VLOOKUP($C73,'NorAm Aspen BA'!$A$17:$E$1000,5,FALSE))</f>
        <v>0</v>
      </c>
      <c r="AA73" s="129" t="str">
        <f>IF(ISNA(VLOOKUP($C73,'NorAm Aspen SS'!$A$17:$E$992,5,FALSE))=TRUE,"0",VLOOKUP($C73,'NorAm Aspen SS'!$A$17:$E$992,5,FALSE))</f>
        <v>0</v>
      </c>
      <c r="AB73" s="129" t="str">
        <f>IF(ISNA(VLOOKUP($C73,'JJ Evergreen'!$A$17:$E$1000,5,FALSE))=TRUE,"0",VLOOKUP($C73,'JJ Evergreen'!$A$17:$E$1000,5,FALSE))</f>
        <v>0</v>
      </c>
      <c r="AC73" s="129" t="str">
        <f>IF(ISNA(VLOOKUP($C73,'TT Horseshoe -1'!$A$17:$E$992,5,FALSE))=TRUE,"0",VLOOKUP($C73,'TT Horseshoe -1'!$A$17:$E$992,5,FALSE))</f>
        <v>0</v>
      </c>
      <c r="AD73" s="129" t="str">
        <f>IF(ISNA(VLOOKUP($C73,'TT PROV SS'!$A$17:$E$967,5,FALSE))=TRUE,"0",VLOOKUP($C73,'TT PROV SS'!$A$17:$E$967,5,FALSE))</f>
        <v>0</v>
      </c>
      <c r="AE73" s="129" t="str">
        <f>IF(ISNA(VLOOKUP($C73,'TT PROV BA'!$A$17:$E$992,5,FALSE))=TRUE,"0",VLOOKUP($C73,'TT PROV BA'!$A$17:$E$992,5,FALSE))</f>
        <v>0</v>
      </c>
      <c r="AF73" s="129" t="str">
        <f>IF(ISNA(VLOOKUP($C73,'CC Horseshoe SS'!$A$17:$E$992,5,FALSE))=TRUE,"0",VLOOKUP($C73,'CC Horseshoe SS'!$A$17:$E$992,5,FALSE))</f>
        <v>0</v>
      </c>
      <c r="AG73" s="129" t="str">
        <f>IF(ISNA(VLOOKUP($C73,'CC Horseshoe BA'!$A$17:$E$988,5,FALSE))=TRUE,"0",VLOOKUP($C73,'CC Horseshoe BA'!$A$17:$E$988,5,FALSE))</f>
        <v>0</v>
      </c>
      <c r="AH73" s="129" t="str">
        <f>IF(ISNA(VLOOKUP($C73,'NorAm Stoneham SS'!$A$17:$E$992,5,FALSE))=TRUE,"0",VLOOKUP($C73,'NorAm Stoneham SS'!$A$17:$E$992,5,FALSE))</f>
        <v>0</v>
      </c>
      <c r="AI73" s="129" t="str">
        <f>IF(ISNA(VLOOKUP($C73,'NorAm Stoneham BA'!$A$17:$E$991,5,FALSE))=TRUE,"0",VLOOKUP($C73,'NorAm Stoneham BA'!$A$17:$E$991,5,FALSE))</f>
        <v>0</v>
      </c>
      <c r="AJ73" s="129" t="str">
        <f>IF(ISNA(VLOOKUP($C73,'WC SUI SS'!$A$17:$E$991,5,FALSE))=TRUE,"0",VLOOKUP($C73,'WC SUI SS'!$A$17:$E$991,5,FALSE))</f>
        <v>0</v>
      </c>
      <c r="AK73" s="129" t="str">
        <f>IF(ISNA(VLOOKUP($C73,'JrNats HP'!$A$17:$E$991,5,FALSE))=TRUE,"0",VLOOKUP($C73,'JrNats HP'!$A$17:$E$991,5,FALSE))</f>
        <v>0</v>
      </c>
      <c r="AL73" s="129" t="str">
        <f>IF(ISNA(VLOOKUP($C73,'JrNats SS'!$A$17:$E$991,5,FALSE))=TRUE,"0",VLOOKUP($C73,'JrNats SS'!$A$17:$E$991,5,FALSE))</f>
        <v>0</v>
      </c>
      <c r="AM73" s="129" t="str">
        <f>IF(ISNA(VLOOKUP($C73,'JrNats BA'!$A$17:$E$991,5,FALSE))=TRUE,"0",VLOOKUP($C73,'JrNats BA'!$A$17:$E$991,5,FALSE))</f>
        <v>0</v>
      </c>
      <c r="AN73" s="196"/>
      <c r="AO73" s="129"/>
    </row>
    <row r="74" spans="1:41" ht="17" customHeight="1" x14ac:dyDescent="0.15">
      <c r="A74" s="98" t="s">
        <v>93</v>
      </c>
      <c r="B74" s="98" t="s">
        <v>114</v>
      </c>
      <c r="C74" s="99" t="s">
        <v>172</v>
      </c>
      <c r="D74" s="71"/>
      <c r="E74" s="71">
        <f t="shared" si="12"/>
        <v>54</v>
      </c>
      <c r="F74" s="139">
        <f t="shared" si="13"/>
        <v>54</v>
      </c>
      <c r="G74" s="129">
        <f t="shared" si="14"/>
        <v>60</v>
      </c>
      <c r="H74" s="129">
        <f t="shared" si="15"/>
        <v>60</v>
      </c>
      <c r="I74" s="129">
        <f t="shared" si="16"/>
        <v>0</v>
      </c>
      <c r="J74" s="129">
        <f t="shared" si="17"/>
        <v>120</v>
      </c>
      <c r="K74" s="130"/>
      <c r="L74" s="129">
        <v>0</v>
      </c>
      <c r="M74" s="129" t="str">
        <f>IF(ISNA(VLOOKUP($C74,'CC Calgary HP'!$A$17:$E$1000,5,FALSE))=TRUE,"0",VLOOKUP($C74,'CC Calgary HP'!$A$17:$E$1000,5,FALSE))</f>
        <v>0</v>
      </c>
      <c r="N74" s="129" t="str">
        <f>IF(ISNA(VLOOKUP($C74,'CC Calgary SS'!$A$17:$E$974,5,FALSE))=TRUE,"0",VLOOKUP($C74,'CC Calgary SS'!$A$17:$E$974,5,FALSE))</f>
        <v>0</v>
      </c>
      <c r="O74" s="129" t="str">
        <f>IF(ISNA(VLOOKUP($C74,'TT MSLM -1'!$A$17:$E$1000,5,FALSE))=TRUE,"0",VLOOKUP($C74,'TT MSLM -1'!$A$17:$E$1000,5,FALSE))</f>
        <v>0</v>
      </c>
      <c r="P74" s="129" t="str">
        <f>IF(ISNA(VLOOKUP($C74,'TT MSLM -2'!$A$17:$E$1000,5,FALSE))=TRUE,"0",VLOOKUP($C74,'TT MSLM -2'!$A$17:$E$1000,5,FALSE))</f>
        <v>0</v>
      </c>
      <c r="Q74" s="129" t="str">
        <f>IF(ISNA(VLOOKUP($C74,'NorAm Mammoth SS -1'!$A$17:$E$1000,5,FALSE))=TRUE,"0",VLOOKUP($C74,'NorAm Mammoth SS -1'!$A$17:$E$1000,5,FALSE))</f>
        <v>0</v>
      </c>
      <c r="R74" s="129" t="str">
        <f>IF(ISNA(VLOOKUP($C74,'NorAm Mammoth SS -2'!$A$17:$E$1000,5,FALSE))=TRUE,"0",VLOOKUP($C74,'NorAm Mammoth SS -2'!$A$17:$E$1000,5,FALSE))</f>
        <v>0</v>
      </c>
      <c r="S74" s="129">
        <f>IF(ISNA(VLOOKUP($C74,'Groms GP'!$A$17:$E$1000,5,FALSE))=TRUE,"0",VLOOKUP($C74,'Groms GP'!$A$17:$E$1000,5,FALSE))</f>
        <v>60</v>
      </c>
      <c r="T74" s="129" t="str">
        <f>IF(ISNA(VLOOKUP($C74,'CC SunPeaks SS'!$A$17:$E$1000,5,FALSE))=TRUE,"0",VLOOKUP($C74,'CC SunPeaks SS'!$A$17:$E$1000,5,FALSE))</f>
        <v>0</v>
      </c>
      <c r="U74" s="129" t="str">
        <f>IF(ISNA(VLOOKUP($C74,'CC SunPeaks BA'!$A$17:$E$1000,5,FALSE))=TRUE,"0",VLOOKUP($C74,'CC SunPeaks BA'!$A$17:$E$1000,5,FALSE))</f>
        <v>0</v>
      </c>
      <c r="V74" s="129" t="str">
        <f>IF(ISNA(VLOOKUP($C74,'NorAm Calgary SS'!$A$17:$E$1000,5,FALSE))=TRUE,"0",VLOOKUP($C74,'NorAm Calgary SS'!$A$17:$E$1000,5,FALSE))</f>
        <v>0</v>
      </c>
      <c r="W74" s="129" t="str">
        <f>IF(ISNA(VLOOKUP($C74,'NorAm Calgary BA'!$A$17:$E$1000,5,FALSE))=TRUE,"0",VLOOKUP($C74,'NorAm Calgary BA'!$A$17:$E$1000,5,FALSE))</f>
        <v>0</v>
      </c>
      <c r="X74" s="129" t="str">
        <f>IF(ISNA(VLOOKUP($C74,'FzFest CF'!$A$17:$E$1000,5,FALSE))=TRUE,"0",VLOOKUP($C74,'FzFest CF'!$A$17:$E$1000,5,FALSE))</f>
        <v>0</v>
      </c>
      <c r="Y74" s="129">
        <f>IF(ISNA(VLOOKUP($C74,'Groms BV'!$A$17:$E$1000,5,FALSE))=TRUE,"0",VLOOKUP($C74,'Groms BV'!$A$17:$E$1000,5,FALSE))</f>
        <v>60</v>
      </c>
      <c r="Z74" s="129" t="str">
        <f>IF(ISNA(VLOOKUP($C74,'NorAm Aspen BA'!$A$17:$E$1000,5,FALSE))=TRUE,"0",VLOOKUP($C74,'NorAm Aspen BA'!$A$17:$E$1000,5,FALSE))</f>
        <v>0</v>
      </c>
      <c r="AA74" s="129" t="str">
        <f>IF(ISNA(VLOOKUP($C74,'NorAm Aspen SS'!$A$17:$E$992,5,FALSE))=TRUE,"0",VLOOKUP($C74,'NorAm Aspen SS'!$A$17:$E$992,5,FALSE))</f>
        <v>0</v>
      </c>
      <c r="AB74" s="129" t="str">
        <f>IF(ISNA(VLOOKUP($C74,'JJ Evergreen'!$A$17:$E$1000,5,FALSE))=TRUE,"0",VLOOKUP($C74,'JJ Evergreen'!$A$17:$E$1000,5,FALSE))</f>
        <v>0</v>
      </c>
      <c r="AC74" s="129" t="str">
        <f>IF(ISNA(VLOOKUP($C74,'TT Horseshoe -1'!$A$17:$E$992,5,FALSE))=TRUE,"0",VLOOKUP($C74,'TT Horseshoe -1'!$A$17:$E$992,5,FALSE))</f>
        <v>0</v>
      </c>
      <c r="AD74" s="129" t="str">
        <f>IF(ISNA(VLOOKUP($C74,'TT PROV SS'!$A$17:$E$967,5,FALSE))=TRUE,"0",VLOOKUP($C74,'TT PROV SS'!$A$17:$E$967,5,FALSE))</f>
        <v>0</v>
      </c>
      <c r="AE74" s="129" t="str">
        <f>IF(ISNA(VLOOKUP($C74,'TT PROV BA'!$A$17:$E$992,5,FALSE))=TRUE,"0",VLOOKUP($C74,'TT PROV BA'!$A$17:$E$992,5,FALSE))</f>
        <v>0</v>
      </c>
      <c r="AF74" s="129" t="str">
        <f>IF(ISNA(VLOOKUP($C74,'CC Horseshoe SS'!$A$17:$E$992,5,FALSE))=TRUE,"0",VLOOKUP($C74,'CC Horseshoe SS'!$A$17:$E$992,5,FALSE))</f>
        <v>0</v>
      </c>
      <c r="AG74" s="129" t="str">
        <f>IF(ISNA(VLOOKUP($C74,'CC Horseshoe BA'!$A$17:$E$988,5,FALSE))=TRUE,"0",VLOOKUP($C74,'CC Horseshoe BA'!$A$17:$E$988,5,FALSE))</f>
        <v>0</v>
      </c>
      <c r="AH74" s="129" t="str">
        <f>IF(ISNA(VLOOKUP($C74,'NorAm Stoneham SS'!$A$17:$E$992,5,FALSE))=TRUE,"0",VLOOKUP($C74,'NorAm Stoneham SS'!$A$17:$E$992,5,FALSE))</f>
        <v>0</v>
      </c>
      <c r="AI74" s="129" t="str">
        <f>IF(ISNA(VLOOKUP($C74,'NorAm Stoneham BA'!$A$17:$E$991,5,FALSE))=TRUE,"0",VLOOKUP($C74,'NorAm Stoneham BA'!$A$17:$E$991,5,FALSE))</f>
        <v>0</v>
      </c>
      <c r="AJ74" s="129" t="str">
        <f>IF(ISNA(VLOOKUP($C74,'WC SUI SS'!$A$17:$E$991,5,FALSE))=TRUE,"0",VLOOKUP($C74,'WC SUI SS'!$A$17:$E$991,5,FALSE))</f>
        <v>0</v>
      </c>
      <c r="AK74" s="129" t="str">
        <f>IF(ISNA(VLOOKUP($C74,'JrNats HP'!$A$17:$E$991,5,FALSE))=TRUE,"0",VLOOKUP($C74,'JrNats HP'!$A$17:$E$991,5,FALSE))</f>
        <v>0</v>
      </c>
      <c r="AL74" s="129" t="str">
        <f>IF(ISNA(VLOOKUP($C74,'JrNats SS'!$A$17:$E$991,5,FALSE))=TRUE,"0",VLOOKUP($C74,'JrNats SS'!$A$17:$E$991,5,FALSE))</f>
        <v>0</v>
      </c>
      <c r="AM74" s="129" t="str">
        <f>IF(ISNA(VLOOKUP($C74,'JrNats BA'!$A$17:$E$991,5,FALSE))=TRUE,"0",VLOOKUP($C74,'JrNats BA'!$A$17:$E$991,5,FALSE))</f>
        <v>0</v>
      </c>
      <c r="AN74" s="196"/>
      <c r="AO74" s="129"/>
    </row>
    <row r="75" spans="1:41" ht="17" customHeight="1" x14ac:dyDescent="0.15">
      <c r="A75" s="98" t="s">
        <v>93</v>
      </c>
      <c r="B75" s="98" t="s">
        <v>113</v>
      </c>
      <c r="C75" s="99" t="s">
        <v>173</v>
      </c>
      <c r="D75" s="71"/>
      <c r="E75" s="71">
        <f t="shared" si="12"/>
        <v>54</v>
      </c>
      <c r="F75" s="139">
        <f t="shared" si="13"/>
        <v>54</v>
      </c>
      <c r="G75" s="129">
        <f t="shared" si="14"/>
        <v>60</v>
      </c>
      <c r="H75" s="129">
        <f t="shared" si="15"/>
        <v>60</v>
      </c>
      <c r="I75" s="129">
        <f t="shared" si="16"/>
        <v>0</v>
      </c>
      <c r="J75" s="129">
        <f t="shared" si="17"/>
        <v>120</v>
      </c>
      <c r="K75" s="130"/>
      <c r="L75" s="129">
        <v>0</v>
      </c>
      <c r="M75" s="129" t="str">
        <f>IF(ISNA(VLOOKUP($C75,'CC Calgary HP'!$A$17:$E$1000,5,FALSE))=TRUE,"0",VLOOKUP($C75,'CC Calgary HP'!$A$17:$E$1000,5,FALSE))</f>
        <v>0</v>
      </c>
      <c r="N75" s="129" t="str">
        <f>IF(ISNA(VLOOKUP($C75,'CC Calgary SS'!$A$17:$E$974,5,FALSE))=TRUE,"0",VLOOKUP($C75,'CC Calgary SS'!$A$17:$E$974,5,FALSE))</f>
        <v>0</v>
      </c>
      <c r="O75" s="129" t="str">
        <f>IF(ISNA(VLOOKUP($C75,'TT MSLM -1'!$A$17:$E$1000,5,FALSE))=TRUE,"0",VLOOKUP($C75,'TT MSLM -1'!$A$17:$E$1000,5,FALSE))</f>
        <v>0</v>
      </c>
      <c r="P75" s="129" t="str">
        <f>IF(ISNA(VLOOKUP($C75,'TT MSLM -2'!$A$17:$E$1000,5,FALSE))=TRUE,"0",VLOOKUP($C75,'TT MSLM -2'!$A$17:$E$1000,5,FALSE))</f>
        <v>0</v>
      </c>
      <c r="Q75" s="129" t="str">
        <f>IF(ISNA(VLOOKUP($C75,'NorAm Mammoth SS -1'!$A$17:$E$1000,5,FALSE))=TRUE,"0",VLOOKUP($C75,'NorAm Mammoth SS -1'!$A$17:$E$1000,5,FALSE))</f>
        <v>0</v>
      </c>
      <c r="R75" s="129" t="str">
        <f>IF(ISNA(VLOOKUP($C75,'NorAm Mammoth SS -2'!$A$17:$E$1000,5,FALSE))=TRUE,"0",VLOOKUP($C75,'NorAm Mammoth SS -2'!$A$17:$E$1000,5,FALSE))</f>
        <v>0</v>
      </c>
      <c r="S75" s="129">
        <f>IF(ISNA(VLOOKUP($C75,'Groms GP'!$A$17:$E$1000,5,FALSE))=TRUE,"0",VLOOKUP($C75,'Groms GP'!$A$17:$E$1000,5,FALSE))</f>
        <v>60</v>
      </c>
      <c r="T75" s="129" t="str">
        <f>IF(ISNA(VLOOKUP($C75,'CC SunPeaks SS'!$A$17:$E$1000,5,FALSE))=TRUE,"0",VLOOKUP($C75,'CC SunPeaks SS'!$A$17:$E$1000,5,FALSE))</f>
        <v>0</v>
      </c>
      <c r="U75" s="129" t="str">
        <f>IF(ISNA(VLOOKUP($C75,'CC SunPeaks BA'!$A$17:$E$1000,5,FALSE))=TRUE,"0",VLOOKUP($C75,'CC SunPeaks BA'!$A$17:$E$1000,5,FALSE))</f>
        <v>0</v>
      </c>
      <c r="V75" s="129" t="str">
        <f>IF(ISNA(VLOOKUP($C75,'NorAm Calgary SS'!$A$17:$E$1000,5,FALSE))=TRUE,"0",VLOOKUP($C75,'NorAm Calgary SS'!$A$17:$E$1000,5,FALSE))</f>
        <v>0</v>
      </c>
      <c r="W75" s="129" t="str">
        <f>IF(ISNA(VLOOKUP($C75,'NorAm Calgary BA'!$A$17:$E$1000,5,FALSE))=TRUE,"0",VLOOKUP($C75,'NorAm Calgary BA'!$A$17:$E$1000,5,FALSE))</f>
        <v>0</v>
      </c>
      <c r="X75" s="129" t="str">
        <f>IF(ISNA(VLOOKUP($C75,'FzFest CF'!$A$17:$E$1000,5,FALSE))=TRUE,"0",VLOOKUP($C75,'FzFest CF'!$A$17:$E$1000,5,FALSE))</f>
        <v>0</v>
      </c>
      <c r="Y75" s="129">
        <f>IF(ISNA(VLOOKUP($C75,'Groms BV'!$A$17:$E$1000,5,FALSE))=TRUE,"0",VLOOKUP($C75,'Groms BV'!$A$17:$E$1000,5,FALSE))</f>
        <v>60</v>
      </c>
      <c r="Z75" s="129" t="str">
        <f>IF(ISNA(VLOOKUP($C75,'NorAm Aspen BA'!$A$17:$E$1000,5,FALSE))=TRUE,"0",VLOOKUP($C75,'NorAm Aspen BA'!$A$17:$E$1000,5,FALSE))</f>
        <v>0</v>
      </c>
      <c r="AA75" s="129" t="str">
        <f>IF(ISNA(VLOOKUP($C75,'NorAm Aspen SS'!$A$17:$E$992,5,FALSE))=TRUE,"0",VLOOKUP($C75,'NorAm Aspen SS'!$A$17:$E$992,5,FALSE))</f>
        <v>0</v>
      </c>
      <c r="AB75" s="129" t="str">
        <f>IF(ISNA(VLOOKUP($C75,'JJ Evergreen'!$A$17:$E$1000,5,FALSE))=TRUE,"0",VLOOKUP($C75,'JJ Evergreen'!$A$17:$E$1000,5,FALSE))</f>
        <v>0</v>
      </c>
      <c r="AC75" s="129" t="str">
        <f>IF(ISNA(VLOOKUP($C75,'TT Horseshoe -1'!$A$17:$E$992,5,FALSE))=TRUE,"0",VLOOKUP($C75,'TT Horseshoe -1'!$A$17:$E$992,5,FALSE))</f>
        <v>0</v>
      </c>
      <c r="AD75" s="129" t="str">
        <f>IF(ISNA(VLOOKUP($C75,'TT PROV SS'!$A$17:$E$967,5,FALSE))=TRUE,"0",VLOOKUP($C75,'TT PROV SS'!$A$17:$E$967,5,FALSE))</f>
        <v>0</v>
      </c>
      <c r="AE75" s="129" t="str">
        <f>IF(ISNA(VLOOKUP($C75,'TT PROV BA'!$A$17:$E$992,5,FALSE))=TRUE,"0",VLOOKUP($C75,'TT PROV BA'!$A$17:$E$992,5,FALSE))</f>
        <v>0</v>
      </c>
      <c r="AF75" s="129" t="str">
        <f>IF(ISNA(VLOOKUP($C75,'CC Horseshoe SS'!$A$17:$E$992,5,FALSE))=TRUE,"0",VLOOKUP($C75,'CC Horseshoe SS'!$A$17:$E$992,5,FALSE))</f>
        <v>0</v>
      </c>
      <c r="AG75" s="129" t="str">
        <f>IF(ISNA(VLOOKUP($C75,'CC Horseshoe BA'!$A$17:$E$988,5,FALSE))=TRUE,"0",VLOOKUP($C75,'CC Horseshoe BA'!$A$17:$E$988,5,FALSE))</f>
        <v>0</v>
      </c>
      <c r="AH75" s="129" t="str">
        <f>IF(ISNA(VLOOKUP($C75,'NorAm Stoneham SS'!$A$17:$E$992,5,FALSE))=TRUE,"0",VLOOKUP($C75,'NorAm Stoneham SS'!$A$17:$E$992,5,FALSE))</f>
        <v>0</v>
      </c>
      <c r="AI75" s="129" t="str">
        <f>IF(ISNA(VLOOKUP($C75,'NorAm Stoneham BA'!$A$17:$E$991,5,FALSE))=TRUE,"0",VLOOKUP($C75,'NorAm Stoneham BA'!$A$17:$E$991,5,FALSE))</f>
        <v>0</v>
      </c>
      <c r="AJ75" s="129" t="str">
        <f>IF(ISNA(VLOOKUP($C75,'WC SUI SS'!$A$17:$E$991,5,FALSE))=TRUE,"0",VLOOKUP($C75,'WC SUI SS'!$A$17:$E$991,5,FALSE))</f>
        <v>0</v>
      </c>
      <c r="AK75" s="129" t="str">
        <f>IF(ISNA(VLOOKUP($C75,'JrNats HP'!$A$17:$E$991,5,FALSE))=TRUE,"0",VLOOKUP($C75,'JrNats HP'!$A$17:$E$991,5,FALSE))</f>
        <v>0</v>
      </c>
      <c r="AL75" s="129" t="str">
        <f>IF(ISNA(VLOOKUP($C75,'JrNats SS'!$A$17:$E$991,5,FALSE))=TRUE,"0",VLOOKUP($C75,'JrNats SS'!$A$17:$E$991,5,FALSE))</f>
        <v>0</v>
      </c>
      <c r="AM75" s="129" t="str">
        <f>IF(ISNA(VLOOKUP($C75,'JrNats BA'!$A$17:$E$991,5,FALSE))=TRUE,"0",VLOOKUP($C75,'JrNats BA'!$A$17:$E$991,5,FALSE))</f>
        <v>0</v>
      </c>
      <c r="AN75" s="196"/>
      <c r="AO75" s="129"/>
    </row>
    <row r="76" spans="1:41" ht="17" customHeight="1" x14ac:dyDescent="0.15">
      <c r="A76" s="98" t="s">
        <v>93</v>
      </c>
      <c r="B76" s="98" t="s">
        <v>113</v>
      </c>
      <c r="C76" s="99" t="s">
        <v>174</v>
      </c>
      <c r="D76" s="71"/>
      <c r="E76" s="71">
        <f t="shared" si="12"/>
        <v>54</v>
      </c>
      <c r="F76" s="139">
        <f t="shared" si="13"/>
        <v>54</v>
      </c>
      <c r="G76" s="129">
        <f t="shared" si="14"/>
        <v>60</v>
      </c>
      <c r="H76" s="129">
        <f t="shared" si="15"/>
        <v>60</v>
      </c>
      <c r="I76" s="129">
        <f t="shared" si="16"/>
        <v>0</v>
      </c>
      <c r="J76" s="129">
        <f t="shared" si="17"/>
        <v>120</v>
      </c>
      <c r="K76" s="130"/>
      <c r="L76" s="129">
        <v>0</v>
      </c>
      <c r="M76" s="129" t="str">
        <f>IF(ISNA(VLOOKUP($C76,'CC Calgary HP'!$A$17:$E$1000,5,FALSE))=TRUE,"0",VLOOKUP($C76,'CC Calgary HP'!$A$17:$E$1000,5,FALSE))</f>
        <v>0</v>
      </c>
      <c r="N76" s="129" t="str">
        <f>IF(ISNA(VLOOKUP($C76,'CC Calgary SS'!$A$17:$E$974,5,FALSE))=TRUE,"0",VLOOKUP($C76,'CC Calgary SS'!$A$17:$E$974,5,FALSE))</f>
        <v>0</v>
      </c>
      <c r="O76" s="129" t="str">
        <f>IF(ISNA(VLOOKUP($C76,'TT MSLM -1'!$A$17:$E$1000,5,FALSE))=TRUE,"0",VLOOKUP($C76,'TT MSLM -1'!$A$17:$E$1000,5,FALSE))</f>
        <v>0</v>
      </c>
      <c r="P76" s="129" t="str">
        <f>IF(ISNA(VLOOKUP($C76,'TT MSLM -2'!$A$17:$E$1000,5,FALSE))=TRUE,"0",VLOOKUP($C76,'TT MSLM -2'!$A$17:$E$1000,5,FALSE))</f>
        <v>0</v>
      </c>
      <c r="Q76" s="129" t="str">
        <f>IF(ISNA(VLOOKUP($C76,'NorAm Mammoth SS -1'!$A$17:$E$1000,5,FALSE))=TRUE,"0",VLOOKUP($C76,'NorAm Mammoth SS -1'!$A$17:$E$1000,5,FALSE))</f>
        <v>0</v>
      </c>
      <c r="R76" s="129" t="str">
        <f>IF(ISNA(VLOOKUP($C76,'NorAm Mammoth SS -2'!$A$17:$E$1000,5,FALSE))=TRUE,"0",VLOOKUP($C76,'NorAm Mammoth SS -2'!$A$17:$E$1000,5,FALSE))</f>
        <v>0</v>
      </c>
      <c r="S76" s="129">
        <f>IF(ISNA(VLOOKUP($C76,'Groms GP'!$A$17:$E$1000,5,FALSE))=TRUE,"0",VLOOKUP($C76,'Groms GP'!$A$17:$E$1000,5,FALSE))</f>
        <v>60</v>
      </c>
      <c r="T76" s="129" t="str">
        <f>IF(ISNA(VLOOKUP($C76,'CC SunPeaks SS'!$A$17:$E$1000,5,FALSE))=TRUE,"0",VLOOKUP($C76,'CC SunPeaks SS'!$A$17:$E$1000,5,FALSE))</f>
        <v>0</v>
      </c>
      <c r="U76" s="129" t="str">
        <f>IF(ISNA(VLOOKUP($C76,'CC SunPeaks BA'!$A$17:$E$1000,5,FALSE))=TRUE,"0",VLOOKUP($C76,'CC SunPeaks BA'!$A$17:$E$1000,5,FALSE))</f>
        <v>0</v>
      </c>
      <c r="V76" s="129" t="str">
        <f>IF(ISNA(VLOOKUP($C76,'NorAm Calgary SS'!$A$17:$E$1000,5,FALSE))=TRUE,"0",VLOOKUP($C76,'NorAm Calgary SS'!$A$17:$E$1000,5,FALSE))</f>
        <v>0</v>
      </c>
      <c r="W76" s="129" t="str">
        <f>IF(ISNA(VLOOKUP($C76,'NorAm Calgary BA'!$A$17:$E$1000,5,FALSE))=TRUE,"0",VLOOKUP($C76,'NorAm Calgary BA'!$A$17:$E$1000,5,FALSE))</f>
        <v>0</v>
      </c>
      <c r="X76" s="129" t="str">
        <f>IF(ISNA(VLOOKUP($C76,'FzFest CF'!$A$17:$E$1000,5,FALSE))=TRUE,"0",VLOOKUP($C76,'FzFest CF'!$A$17:$E$1000,5,FALSE))</f>
        <v>0</v>
      </c>
      <c r="Y76" s="129">
        <f>IF(ISNA(VLOOKUP($C76,'Groms BV'!$A$17:$E$1000,5,FALSE))=TRUE,"0",VLOOKUP($C76,'Groms BV'!$A$17:$E$1000,5,FALSE))</f>
        <v>60</v>
      </c>
      <c r="Z76" s="129" t="str">
        <f>IF(ISNA(VLOOKUP($C76,'NorAm Aspen BA'!$A$17:$E$1000,5,FALSE))=TRUE,"0",VLOOKUP($C76,'NorAm Aspen BA'!$A$17:$E$1000,5,FALSE))</f>
        <v>0</v>
      </c>
      <c r="AA76" s="129" t="str">
        <f>IF(ISNA(VLOOKUP($C76,'NorAm Aspen SS'!$A$17:$E$992,5,FALSE))=TRUE,"0",VLOOKUP($C76,'NorAm Aspen SS'!$A$17:$E$992,5,FALSE))</f>
        <v>0</v>
      </c>
      <c r="AB76" s="129" t="str">
        <f>IF(ISNA(VLOOKUP($C76,'JJ Evergreen'!$A$17:$E$1000,5,FALSE))=TRUE,"0",VLOOKUP($C76,'JJ Evergreen'!$A$17:$E$1000,5,FALSE))</f>
        <v>0</v>
      </c>
      <c r="AC76" s="129" t="str">
        <f>IF(ISNA(VLOOKUP($C76,'TT Horseshoe -1'!$A$17:$E$992,5,FALSE))=TRUE,"0",VLOOKUP($C76,'TT Horseshoe -1'!$A$17:$E$992,5,FALSE))</f>
        <v>0</v>
      </c>
      <c r="AD76" s="129" t="str">
        <f>IF(ISNA(VLOOKUP($C76,'TT PROV SS'!$A$17:$E$967,5,FALSE))=TRUE,"0",VLOOKUP($C76,'TT PROV SS'!$A$17:$E$967,5,FALSE))</f>
        <v>0</v>
      </c>
      <c r="AE76" s="129" t="str">
        <f>IF(ISNA(VLOOKUP($C76,'TT PROV BA'!$A$17:$E$992,5,FALSE))=TRUE,"0",VLOOKUP($C76,'TT PROV BA'!$A$17:$E$992,5,FALSE))</f>
        <v>0</v>
      </c>
      <c r="AF76" s="129" t="str">
        <f>IF(ISNA(VLOOKUP($C76,'CC Horseshoe SS'!$A$17:$E$992,5,FALSE))=TRUE,"0",VLOOKUP($C76,'CC Horseshoe SS'!$A$17:$E$992,5,FALSE))</f>
        <v>0</v>
      </c>
      <c r="AG76" s="129" t="str">
        <f>IF(ISNA(VLOOKUP($C76,'CC Horseshoe BA'!$A$17:$E$988,5,FALSE))=TRUE,"0",VLOOKUP($C76,'CC Horseshoe BA'!$A$17:$E$988,5,FALSE))</f>
        <v>0</v>
      </c>
      <c r="AH76" s="129" t="str">
        <f>IF(ISNA(VLOOKUP($C76,'NorAm Stoneham SS'!$A$17:$E$992,5,FALSE))=TRUE,"0",VLOOKUP($C76,'NorAm Stoneham SS'!$A$17:$E$992,5,FALSE))</f>
        <v>0</v>
      </c>
      <c r="AI76" s="129" t="str">
        <f>IF(ISNA(VLOOKUP($C76,'NorAm Stoneham BA'!$A$17:$E$991,5,FALSE))=TRUE,"0",VLOOKUP($C76,'NorAm Stoneham BA'!$A$17:$E$991,5,FALSE))</f>
        <v>0</v>
      </c>
      <c r="AJ76" s="129" t="str">
        <f>IF(ISNA(VLOOKUP($C76,'WC SUI SS'!$A$17:$E$991,5,FALSE))=TRUE,"0",VLOOKUP($C76,'WC SUI SS'!$A$17:$E$991,5,FALSE))</f>
        <v>0</v>
      </c>
      <c r="AK76" s="129" t="str">
        <f>IF(ISNA(VLOOKUP($C76,'JrNats HP'!$A$17:$E$991,5,FALSE))=TRUE,"0",VLOOKUP($C76,'JrNats HP'!$A$17:$E$991,5,FALSE))</f>
        <v>0</v>
      </c>
      <c r="AL76" s="129" t="str">
        <f>IF(ISNA(VLOOKUP($C76,'JrNats SS'!$A$17:$E$991,5,FALSE))=TRUE,"0",VLOOKUP($C76,'JrNats SS'!$A$17:$E$991,5,FALSE))</f>
        <v>0</v>
      </c>
      <c r="AM76" s="129" t="str">
        <f>IF(ISNA(VLOOKUP($C76,'JrNats BA'!$A$17:$E$991,5,FALSE))=TRUE,"0",VLOOKUP($C76,'JrNats BA'!$A$17:$E$991,5,FALSE))</f>
        <v>0</v>
      </c>
      <c r="AN76" s="196"/>
      <c r="AO76" s="129"/>
    </row>
    <row r="77" spans="1:41" ht="17" customHeight="1" x14ac:dyDescent="0.15">
      <c r="A77" s="98" t="s">
        <v>93</v>
      </c>
      <c r="B77" s="98" t="s">
        <v>113</v>
      </c>
      <c r="C77" s="99" t="s">
        <v>175</v>
      </c>
      <c r="D77" s="71"/>
      <c r="E77" s="71">
        <f t="shared" si="12"/>
        <v>54</v>
      </c>
      <c r="F77" s="139">
        <f t="shared" si="13"/>
        <v>54</v>
      </c>
      <c r="G77" s="129">
        <f t="shared" si="14"/>
        <v>60</v>
      </c>
      <c r="H77" s="129">
        <f t="shared" si="15"/>
        <v>60</v>
      </c>
      <c r="I77" s="129">
        <f t="shared" si="16"/>
        <v>0</v>
      </c>
      <c r="J77" s="129">
        <f t="shared" si="17"/>
        <v>120</v>
      </c>
      <c r="K77" s="130"/>
      <c r="L77" s="129">
        <v>0</v>
      </c>
      <c r="M77" s="129" t="str">
        <f>IF(ISNA(VLOOKUP($C77,'CC Calgary HP'!$A$17:$E$1000,5,FALSE))=TRUE,"0",VLOOKUP($C77,'CC Calgary HP'!$A$17:$E$1000,5,FALSE))</f>
        <v>0</v>
      </c>
      <c r="N77" s="129" t="str">
        <f>IF(ISNA(VLOOKUP($C77,'CC Calgary SS'!$A$17:$E$974,5,FALSE))=TRUE,"0",VLOOKUP($C77,'CC Calgary SS'!$A$17:$E$974,5,FALSE))</f>
        <v>0</v>
      </c>
      <c r="O77" s="129" t="str">
        <f>IF(ISNA(VLOOKUP($C77,'TT MSLM -1'!$A$17:$E$1000,5,FALSE))=TRUE,"0",VLOOKUP($C77,'TT MSLM -1'!$A$17:$E$1000,5,FALSE))</f>
        <v>0</v>
      </c>
      <c r="P77" s="129" t="str">
        <f>IF(ISNA(VLOOKUP($C77,'TT MSLM -2'!$A$17:$E$1000,5,FALSE))=TRUE,"0",VLOOKUP($C77,'TT MSLM -2'!$A$17:$E$1000,5,FALSE))</f>
        <v>0</v>
      </c>
      <c r="Q77" s="129" t="str">
        <f>IF(ISNA(VLOOKUP($C77,'NorAm Mammoth SS -1'!$A$17:$E$1000,5,FALSE))=TRUE,"0",VLOOKUP($C77,'NorAm Mammoth SS -1'!$A$17:$E$1000,5,FALSE))</f>
        <v>0</v>
      </c>
      <c r="R77" s="129" t="str">
        <f>IF(ISNA(VLOOKUP($C77,'NorAm Mammoth SS -2'!$A$17:$E$1000,5,FALSE))=TRUE,"0",VLOOKUP($C77,'NorAm Mammoth SS -2'!$A$17:$E$1000,5,FALSE))</f>
        <v>0</v>
      </c>
      <c r="S77" s="129">
        <f>IF(ISNA(VLOOKUP($C77,'Groms GP'!$A$17:$E$1000,5,FALSE))=TRUE,"0",VLOOKUP($C77,'Groms GP'!$A$17:$E$1000,5,FALSE))</f>
        <v>60</v>
      </c>
      <c r="T77" s="129" t="str">
        <f>IF(ISNA(VLOOKUP($C77,'CC SunPeaks SS'!$A$17:$E$1000,5,FALSE))=TRUE,"0",VLOOKUP($C77,'CC SunPeaks SS'!$A$17:$E$1000,5,FALSE))</f>
        <v>0</v>
      </c>
      <c r="U77" s="129" t="str">
        <f>IF(ISNA(VLOOKUP($C77,'CC SunPeaks BA'!$A$17:$E$1000,5,FALSE))=TRUE,"0",VLOOKUP($C77,'CC SunPeaks BA'!$A$17:$E$1000,5,FALSE))</f>
        <v>0</v>
      </c>
      <c r="V77" s="129" t="str">
        <f>IF(ISNA(VLOOKUP($C77,'NorAm Calgary SS'!$A$17:$E$1000,5,FALSE))=TRUE,"0",VLOOKUP($C77,'NorAm Calgary SS'!$A$17:$E$1000,5,FALSE))</f>
        <v>0</v>
      </c>
      <c r="W77" s="129" t="str">
        <f>IF(ISNA(VLOOKUP($C77,'NorAm Calgary BA'!$A$17:$E$1000,5,FALSE))=TRUE,"0",VLOOKUP($C77,'NorAm Calgary BA'!$A$17:$E$1000,5,FALSE))</f>
        <v>0</v>
      </c>
      <c r="X77" s="129" t="str">
        <f>IF(ISNA(VLOOKUP($C77,'FzFest CF'!$A$17:$E$1000,5,FALSE))=TRUE,"0",VLOOKUP($C77,'FzFest CF'!$A$17:$E$1000,5,FALSE))</f>
        <v>0</v>
      </c>
      <c r="Y77" s="129">
        <f>IF(ISNA(VLOOKUP($C77,'Groms BV'!$A$17:$E$1000,5,FALSE))=TRUE,"0",VLOOKUP($C77,'Groms BV'!$A$17:$E$1000,5,FALSE))</f>
        <v>60</v>
      </c>
      <c r="Z77" s="129" t="str">
        <f>IF(ISNA(VLOOKUP($C77,'NorAm Aspen BA'!$A$17:$E$1000,5,FALSE))=TRUE,"0",VLOOKUP($C77,'NorAm Aspen BA'!$A$17:$E$1000,5,FALSE))</f>
        <v>0</v>
      </c>
      <c r="AA77" s="129" t="str">
        <f>IF(ISNA(VLOOKUP($C77,'NorAm Aspen SS'!$A$17:$E$992,5,FALSE))=TRUE,"0",VLOOKUP($C77,'NorAm Aspen SS'!$A$17:$E$992,5,FALSE))</f>
        <v>0</v>
      </c>
      <c r="AB77" s="129" t="str">
        <f>IF(ISNA(VLOOKUP($C77,'JJ Evergreen'!$A$17:$E$1000,5,FALSE))=TRUE,"0",VLOOKUP($C77,'JJ Evergreen'!$A$17:$E$1000,5,FALSE))</f>
        <v>0</v>
      </c>
      <c r="AC77" s="129" t="str">
        <f>IF(ISNA(VLOOKUP($C77,'TT Horseshoe -1'!$A$17:$E$992,5,FALSE))=TRUE,"0",VLOOKUP($C77,'TT Horseshoe -1'!$A$17:$E$992,5,FALSE))</f>
        <v>0</v>
      </c>
      <c r="AD77" s="129" t="str">
        <f>IF(ISNA(VLOOKUP($C77,'TT PROV SS'!$A$17:$E$967,5,FALSE))=TRUE,"0",VLOOKUP($C77,'TT PROV SS'!$A$17:$E$967,5,FALSE))</f>
        <v>0</v>
      </c>
      <c r="AE77" s="129" t="str">
        <f>IF(ISNA(VLOOKUP($C77,'TT PROV BA'!$A$17:$E$992,5,FALSE))=TRUE,"0",VLOOKUP($C77,'TT PROV BA'!$A$17:$E$992,5,FALSE))</f>
        <v>0</v>
      </c>
      <c r="AF77" s="129" t="str">
        <f>IF(ISNA(VLOOKUP($C77,'CC Horseshoe SS'!$A$17:$E$992,5,FALSE))=TRUE,"0",VLOOKUP($C77,'CC Horseshoe SS'!$A$17:$E$992,5,FALSE))</f>
        <v>0</v>
      </c>
      <c r="AG77" s="129" t="str">
        <f>IF(ISNA(VLOOKUP($C77,'CC Horseshoe BA'!$A$17:$E$988,5,FALSE))=TRUE,"0",VLOOKUP($C77,'CC Horseshoe BA'!$A$17:$E$988,5,FALSE))</f>
        <v>0</v>
      </c>
      <c r="AH77" s="129" t="str">
        <f>IF(ISNA(VLOOKUP($C77,'NorAm Stoneham SS'!$A$17:$E$992,5,FALSE))=TRUE,"0",VLOOKUP($C77,'NorAm Stoneham SS'!$A$17:$E$992,5,FALSE))</f>
        <v>0</v>
      </c>
      <c r="AI77" s="129" t="str">
        <f>IF(ISNA(VLOOKUP($C77,'NorAm Stoneham BA'!$A$17:$E$991,5,FALSE))=TRUE,"0",VLOOKUP($C77,'NorAm Stoneham BA'!$A$17:$E$991,5,FALSE))</f>
        <v>0</v>
      </c>
      <c r="AJ77" s="129" t="str">
        <f>IF(ISNA(VLOOKUP($C77,'WC SUI SS'!$A$17:$E$991,5,FALSE))=TRUE,"0",VLOOKUP($C77,'WC SUI SS'!$A$17:$E$991,5,FALSE))</f>
        <v>0</v>
      </c>
      <c r="AK77" s="129" t="str">
        <f>IF(ISNA(VLOOKUP($C77,'JrNats HP'!$A$17:$E$991,5,FALSE))=TRUE,"0",VLOOKUP($C77,'JrNats HP'!$A$17:$E$991,5,FALSE))</f>
        <v>0</v>
      </c>
      <c r="AL77" s="129" t="str">
        <f>IF(ISNA(VLOOKUP($C77,'JrNats SS'!$A$17:$E$991,5,FALSE))=TRUE,"0",VLOOKUP($C77,'JrNats SS'!$A$17:$E$991,5,FALSE))</f>
        <v>0</v>
      </c>
      <c r="AM77" s="129" t="str">
        <f>IF(ISNA(VLOOKUP($C77,'JrNats BA'!$A$17:$E$991,5,FALSE))=TRUE,"0",VLOOKUP($C77,'JrNats BA'!$A$17:$E$991,5,FALSE))</f>
        <v>0</v>
      </c>
      <c r="AN77" s="196"/>
      <c r="AO77" s="129"/>
    </row>
    <row r="78" spans="1:41" ht="17" customHeight="1" x14ac:dyDescent="0.15">
      <c r="A78" s="98" t="s">
        <v>93</v>
      </c>
      <c r="B78" s="98" t="s">
        <v>114</v>
      </c>
      <c r="C78" s="99" t="s">
        <v>176</v>
      </c>
      <c r="D78" s="71"/>
      <c r="E78" s="71">
        <f t="shared" si="12"/>
        <v>54</v>
      </c>
      <c r="F78" s="139">
        <f t="shared" si="13"/>
        <v>54</v>
      </c>
      <c r="G78" s="129">
        <f t="shared" si="14"/>
        <v>60</v>
      </c>
      <c r="H78" s="129">
        <f t="shared" si="15"/>
        <v>60</v>
      </c>
      <c r="I78" s="129">
        <f t="shared" si="16"/>
        <v>0</v>
      </c>
      <c r="J78" s="129">
        <f t="shared" si="17"/>
        <v>120</v>
      </c>
      <c r="K78" s="130"/>
      <c r="L78" s="129">
        <v>0</v>
      </c>
      <c r="M78" s="129" t="str">
        <f>IF(ISNA(VLOOKUP($C78,'CC Calgary HP'!$A$17:$E$1000,5,FALSE))=TRUE,"0",VLOOKUP($C78,'CC Calgary HP'!$A$17:$E$1000,5,FALSE))</f>
        <v>0</v>
      </c>
      <c r="N78" s="129" t="str">
        <f>IF(ISNA(VLOOKUP($C78,'CC Calgary SS'!$A$17:$E$974,5,FALSE))=TRUE,"0",VLOOKUP($C78,'CC Calgary SS'!$A$17:$E$974,5,FALSE))</f>
        <v>0</v>
      </c>
      <c r="O78" s="129" t="str">
        <f>IF(ISNA(VLOOKUP($C78,'TT MSLM -1'!$A$17:$E$1000,5,FALSE))=TRUE,"0",VLOOKUP($C78,'TT MSLM -1'!$A$17:$E$1000,5,FALSE))</f>
        <v>0</v>
      </c>
      <c r="P78" s="129" t="str">
        <f>IF(ISNA(VLOOKUP($C78,'TT MSLM -2'!$A$17:$E$1000,5,FALSE))=TRUE,"0",VLOOKUP($C78,'TT MSLM -2'!$A$17:$E$1000,5,FALSE))</f>
        <v>0</v>
      </c>
      <c r="Q78" s="129" t="str">
        <f>IF(ISNA(VLOOKUP($C78,'NorAm Mammoth SS -1'!$A$17:$E$1000,5,FALSE))=TRUE,"0",VLOOKUP($C78,'NorAm Mammoth SS -1'!$A$17:$E$1000,5,FALSE))</f>
        <v>0</v>
      </c>
      <c r="R78" s="129" t="str">
        <f>IF(ISNA(VLOOKUP($C78,'NorAm Mammoth SS -2'!$A$17:$E$1000,5,FALSE))=TRUE,"0",VLOOKUP($C78,'NorAm Mammoth SS -2'!$A$17:$E$1000,5,FALSE))</f>
        <v>0</v>
      </c>
      <c r="S78" s="129">
        <f>IF(ISNA(VLOOKUP($C78,'Groms GP'!$A$17:$E$1000,5,FALSE))=TRUE,"0",VLOOKUP($C78,'Groms GP'!$A$17:$E$1000,5,FALSE))</f>
        <v>60</v>
      </c>
      <c r="T78" s="129" t="str">
        <f>IF(ISNA(VLOOKUP($C78,'CC SunPeaks SS'!$A$17:$E$1000,5,FALSE))=TRUE,"0",VLOOKUP($C78,'CC SunPeaks SS'!$A$17:$E$1000,5,FALSE))</f>
        <v>0</v>
      </c>
      <c r="U78" s="129" t="str">
        <f>IF(ISNA(VLOOKUP($C78,'CC SunPeaks BA'!$A$17:$E$1000,5,FALSE))=TRUE,"0",VLOOKUP($C78,'CC SunPeaks BA'!$A$17:$E$1000,5,FALSE))</f>
        <v>0</v>
      </c>
      <c r="V78" s="129" t="str">
        <f>IF(ISNA(VLOOKUP($C78,'NorAm Calgary SS'!$A$17:$E$1000,5,FALSE))=TRUE,"0",VLOOKUP($C78,'NorAm Calgary SS'!$A$17:$E$1000,5,FALSE))</f>
        <v>0</v>
      </c>
      <c r="W78" s="129" t="str">
        <f>IF(ISNA(VLOOKUP($C78,'NorAm Calgary BA'!$A$17:$E$1000,5,FALSE))=TRUE,"0",VLOOKUP($C78,'NorAm Calgary BA'!$A$17:$E$1000,5,FALSE))</f>
        <v>0</v>
      </c>
      <c r="X78" s="129" t="str">
        <f>IF(ISNA(VLOOKUP($C78,'FzFest CF'!$A$17:$E$1000,5,FALSE))=TRUE,"0",VLOOKUP($C78,'FzFest CF'!$A$17:$E$1000,5,FALSE))</f>
        <v>0</v>
      </c>
      <c r="Y78" s="129">
        <f>IF(ISNA(VLOOKUP($C78,'Groms BV'!$A$17:$E$1000,5,FALSE))=TRUE,"0",VLOOKUP($C78,'Groms BV'!$A$17:$E$1000,5,FALSE))</f>
        <v>60</v>
      </c>
      <c r="Z78" s="129" t="str">
        <f>IF(ISNA(VLOOKUP($C78,'NorAm Aspen BA'!$A$17:$E$1000,5,FALSE))=TRUE,"0",VLOOKUP($C78,'NorAm Aspen BA'!$A$17:$E$1000,5,FALSE))</f>
        <v>0</v>
      </c>
      <c r="AA78" s="129" t="str">
        <f>IF(ISNA(VLOOKUP($C78,'NorAm Aspen SS'!$A$17:$E$992,5,FALSE))=TRUE,"0",VLOOKUP($C78,'NorAm Aspen SS'!$A$17:$E$992,5,FALSE))</f>
        <v>0</v>
      </c>
      <c r="AB78" s="129" t="str">
        <f>IF(ISNA(VLOOKUP($C78,'JJ Evergreen'!$A$17:$E$1000,5,FALSE))=TRUE,"0",VLOOKUP($C78,'JJ Evergreen'!$A$17:$E$1000,5,FALSE))</f>
        <v>0</v>
      </c>
      <c r="AC78" s="129" t="str">
        <f>IF(ISNA(VLOOKUP($C78,'TT Horseshoe -1'!$A$17:$E$992,5,FALSE))=TRUE,"0",VLOOKUP($C78,'TT Horseshoe -1'!$A$17:$E$992,5,FALSE))</f>
        <v>0</v>
      </c>
      <c r="AD78" s="129" t="str">
        <f>IF(ISNA(VLOOKUP($C78,'TT PROV SS'!$A$17:$E$967,5,FALSE))=TRUE,"0",VLOOKUP($C78,'TT PROV SS'!$A$17:$E$967,5,FALSE))</f>
        <v>0</v>
      </c>
      <c r="AE78" s="129" t="str">
        <f>IF(ISNA(VLOOKUP($C78,'TT PROV BA'!$A$17:$E$992,5,FALSE))=TRUE,"0",VLOOKUP($C78,'TT PROV BA'!$A$17:$E$992,5,FALSE))</f>
        <v>0</v>
      </c>
      <c r="AF78" s="129" t="str">
        <f>IF(ISNA(VLOOKUP($C78,'CC Horseshoe SS'!$A$17:$E$992,5,FALSE))=TRUE,"0",VLOOKUP($C78,'CC Horseshoe SS'!$A$17:$E$992,5,FALSE))</f>
        <v>0</v>
      </c>
      <c r="AG78" s="129" t="str">
        <f>IF(ISNA(VLOOKUP($C78,'CC Horseshoe BA'!$A$17:$E$988,5,FALSE))=TRUE,"0",VLOOKUP($C78,'CC Horseshoe BA'!$A$17:$E$988,5,FALSE))</f>
        <v>0</v>
      </c>
      <c r="AH78" s="129" t="str">
        <f>IF(ISNA(VLOOKUP($C78,'NorAm Stoneham SS'!$A$17:$E$992,5,FALSE))=TRUE,"0",VLOOKUP($C78,'NorAm Stoneham SS'!$A$17:$E$992,5,FALSE))</f>
        <v>0</v>
      </c>
      <c r="AI78" s="129" t="str">
        <f>IF(ISNA(VLOOKUP($C78,'NorAm Stoneham BA'!$A$17:$E$991,5,FALSE))=TRUE,"0",VLOOKUP($C78,'NorAm Stoneham BA'!$A$17:$E$991,5,FALSE))</f>
        <v>0</v>
      </c>
      <c r="AJ78" s="129" t="str">
        <f>IF(ISNA(VLOOKUP($C78,'WC SUI SS'!$A$17:$E$991,5,FALSE))=TRUE,"0",VLOOKUP($C78,'WC SUI SS'!$A$17:$E$991,5,FALSE))</f>
        <v>0</v>
      </c>
      <c r="AK78" s="129" t="str">
        <f>IF(ISNA(VLOOKUP($C78,'JrNats HP'!$A$17:$E$991,5,FALSE))=TRUE,"0",VLOOKUP($C78,'JrNats HP'!$A$17:$E$991,5,FALSE))</f>
        <v>0</v>
      </c>
      <c r="AL78" s="129" t="str">
        <f>IF(ISNA(VLOOKUP($C78,'JrNats SS'!$A$17:$E$991,5,FALSE))=TRUE,"0",VLOOKUP($C78,'JrNats SS'!$A$17:$E$991,5,FALSE))</f>
        <v>0</v>
      </c>
      <c r="AM78" s="129" t="str">
        <f>IF(ISNA(VLOOKUP($C78,'JrNats BA'!$A$17:$E$991,5,FALSE))=TRUE,"0",VLOOKUP($C78,'JrNats BA'!$A$17:$E$991,5,FALSE))</f>
        <v>0</v>
      </c>
      <c r="AN78" s="196"/>
      <c r="AO78" s="129"/>
    </row>
    <row r="79" spans="1:41" ht="17" customHeight="1" x14ac:dyDescent="0.15">
      <c r="A79" s="98" t="s">
        <v>195</v>
      </c>
      <c r="B79" s="98" t="s">
        <v>112</v>
      </c>
      <c r="C79" s="99" t="s">
        <v>178</v>
      </c>
      <c r="D79" s="71"/>
      <c r="E79" s="71">
        <f t="shared" si="12"/>
        <v>54</v>
      </c>
      <c r="F79" s="139">
        <f t="shared" si="13"/>
        <v>54</v>
      </c>
      <c r="G79" s="129">
        <f t="shared" si="14"/>
        <v>60</v>
      </c>
      <c r="H79" s="129">
        <f t="shared" si="15"/>
        <v>60</v>
      </c>
      <c r="I79" s="129">
        <f t="shared" si="16"/>
        <v>0</v>
      </c>
      <c r="J79" s="129">
        <f t="shared" si="17"/>
        <v>120</v>
      </c>
      <c r="K79" s="130"/>
      <c r="L79" s="129">
        <v>0</v>
      </c>
      <c r="M79" s="129" t="str">
        <f>IF(ISNA(VLOOKUP($C79,'CC Calgary HP'!$A$17:$E$1000,5,FALSE))=TRUE,"0",VLOOKUP($C79,'CC Calgary HP'!$A$17:$E$1000,5,FALSE))</f>
        <v>0</v>
      </c>
      <c r="N79" s="129" t="str">
        <f>IF(ISNA(VLOOKUP($C79,'CC Calgary SS'!$A$17:$E$974,5,FALSE))=TRUE,"0",VLOOKUP($C79,'CC Calgary SS'!$A$17:$E$974,5,FALSE))</f>
        <v>0</v>
      </c>
      <c r="O79" s="129" t="str">
        <f>IF(ISNA(VLOOKUP($C79,'TT MSLM -1'!$A$17:$E$1000,5,FALSE))=TRUE,"0",VLOOKUP($C79,'TT MSLM -1'!$A$17:$E$1000,5,FALSE))</f>
        <v>0</v>
      </c>
      <c r="P79" s="129" t="str">
        <f>IF(ISNA(VLOOKUP($C79,'TT MSLM -2'!$A$17:$E$1000,5,FALSE))=TRUE,"0",VLOOKUP($C79,'TT MSLM -2'!$A$17:$E$1000,5,FALSE))</f>
        <v>0</v>
      </c>
      <c r="Q79" s="129" t="str">
        <f>IF(ISNA(VLOOKUP($C79,'NorAm Mammoth SS -1'!$A$17:$E$1000,5,FALSE))=TRUE,"0",VLOOKUP($C79,'NorAm Mammoth SS -1'!$A$17:$E$1000,5,FALSE))</f>
        <v>0</v>
      </c>
      <c r="R79" s="129" t="str">
        <f>IF(ISNA(VLOOKUP($C79,'NorAm Mammoth SS -2'!$A$17:$E$1000,5,FALSE))=TRUE,"0",VLOOKUP($C79,'NorAm Mammoth SS -2'!$A$17:$E$1000,5,FALSE))</f>
        <v>0</v>
      </c>
      <c r="S79" s="129">
        <f>IF(ISNA(VLOOKUP($C79,'Groms GP'!$A$17:$E$1000,5,FALSE))=TRUE,"0",VLOOKUP($C79,'Groms GP'!$A$17:$E$1000,5,FALSE))</f>
        <v>60</v>
      </c>
      <c r="T79" s="129" t="str">
        <f>IF(ISNA(VLOOKUP($C79,'CC SunPeaks SS'!$A$17:$E$1000,5,FALSE))=TRUE,"0",VLOOKUP($C79,'CC SunPeaks SS'!$A$17:$E$1000,5,FALSE))</f>
        <v>0</v>
      </c>
      <c r="U79" s="129" t="str">
        <f>IF(ISNA(VLOOKUP($C79,'CC SunPeaks BA'!$A$17:$E$1000,5,FALSE))=TRUE,"0",VLOOKUP($C79,'CC SunPeaks BA'!$A$17:$E$1000,5,FALSE))</f>
        <v>0</v>
      </c>
      <c r="V79" s="129" t="str">
        <f>IF(ISNA(VLOOKUP($C79,'NorAm Calgary SS'!$A$17:$E$1000,5,FALSE))=TRUE,"0",VLOOKUP($C79,'NorAm Calgary SS'!$A$17:$E$1000,5,FALSE))</f>
        <v>0</v>
      </c>
      <c r="W79" s="129" t="str">
        <f>IF(ISNA(VLOOKUP($C79,'NorAm Calgary BA'!$A$17:$E$1000,5,FALSE))=TRUE,"0",VLOOKUP($C79,'NorAm Calgary BA'!$A$17:$E$1000,5,FALSE))</f>
        <v>0</v>
      </c>
      <c r="X79" s="129" t="str">
        <f>IF(ISNA(VLOOKUP($C79,'FzFest CF'!$A$17:$E$1000,5,FALSE))=TRUE,"0",VLOOKUP($C79,'FzFest CF'!$A$17:$E$1000,5,FALSE))</f>
        <v>0</v>
      </c>
      <c r="Y79" s="129">
        <f>IF(ISNA(VLOOKUP($C79,'Groms BV'!$A$17:$E$1000,5,FALSE))=TRUE,"0",VLOOKUP($C79,'Groms BV'!$A$17:$E$1000,5,FALSE))</f>
        <v>60</v>
      </c>
      <c r="Z79" s="129" t="str">
        <f>IF(ISNA(VLOOKUP($C79,'NorAm Aspen BA'!$A$17:$E$1000,5,FALSE))=TRUE,"0",VLOOKUP($C79,'NorAm Aspen BA'!$A$17:$E$1000,5,FALSE))</f>
        <v>0</v>
      </c>
      <c r="AA79" s="129" t="str">
        <f>IF(ISNA(VLOOKUP($C79,'NorAm Aspen SS'!$A$17:$E$992,5,FALSE))=TRUE,"0",VLOOKUP($C79,'NorAm Aspen SS'!$A$17:$E$992,5,FALSE))</f>
        <v>0</v>
      </c>
      <c r="AB79" s="129" t="str">
        <f>IF(ISNA(VLOOKUP($C79,'JJ Evergreen'!$A$17:$E$1000,5,FALSE))=TRUE,"0",VLOOKUP($C79,'JJ Evergreen'!$A$17:$E$1000,5,FALSE))</f>
        <v>0</v>
      </c>
      <c r="AC79" s="129" t="str">
        <f>IF(ISNA(VLOOKUP($C79,'TT Horseshoe -1'!$A$17:$E$992,5,FALSE))=TRUE,"0",VLOOKUP($C79,'TT Horseshoe -1'!$A$17:$E$992,5,FALSE))</f>
        <v>0</v>
      </c>
      <c r="AD79" s="129" t="str">
        <f>IF(ISNA(VLOOKUP($C79,'TT PROV SS'!$A$17:$E$967,5,FALSE))=TRUE,"0",VLOOKUP($C79,'TT PROV SS'!$A$17:$E$967,5,FALSE))</f>
        <v>0</v>
      </c>
      <c r="AE79" s="129" t="str">
        <f>IF(ISNA(VLOOKUP($C79,'TT PROV BA'!$A$17:$E$992,5,FALSE))=TRUE,"0",VLOOKUP($C79,'TT PROV BA'!$A$17:$E$992,5,FALSE))</f>
        <v>0</v>
      </c>
      <c r="AF79" s="129" t="str">
        <f>IF(ISNA(VLOOKUP($C79,'CC Horseshoe SS'!$A$17:$E$992,5,FALSE))=TRUE,"0",VLOOKUP($C79,'CC Horseshoe SS'!$A$17:$E$992,5,FALSE))</f>
        <v>0</v>
      </c>
      <c r="AG79" s="129" t="str">
        <f>IF(ISNA(VLOOKUP($C79,'CC Horseshoe BA'!$A$17:$E$988,5,FALSE))=TRUE,"0",VLOOKUP($C79,'CC Horseshoe BA'!$A$17:$E$988,5,FALSE))</f>
        <v>0</v>
      </c>
      <c r="AH79" s="129" t="str">
        <f>IF(ISNA(VLOOKUP($C79,'NorAm Stoneham SS'!$A$17:$E$992,5,FALSE))=TRUE,"0",VLOOKUP($C79,'NorAm Stoneham SS'!$A$17:$E$992,5,FALSE))</f>
        <v>0</v>
      </c>
      <c r="AI79" s="129" t="str">
        <f>IF(ISNA(VLOOKUP($C79,'NorAm Stoneham BA'!$A$17:$E$991,5,FALSE))=TRUE,"0",VLOOKUP($C79,'NorAm Stoneham BA'!$A$17:$E$991,5,FALSE))</f>
        <v>0</v>
      </c>
      <c r="AJ79" s="129" t="str">
        <f>IF(ISNA(VLOOKUP($C79,'WC SUI SS'!$A$17:$E$991,5,FALSE))=TRUE,"0",VLOOKUP($C79,'WC SUI SS'!$A$17:$E$991,5,FALSE))</f>
        <v>0</v>
      </c>
      <c r="AK79" s="129" t="str">
        <f>IF(ISNA(VLOOKUP($C79,'JrNats HP'!$A$17:$E$991,5,FALSE))=TRUE,"0",VLOOKUP($C79,'JrNats HP'!$A$17:$E$991,5,FALSE))</f>
        <v>0</v>
      </c>
      <c r="AL79" s="129" t="str">
        <f>IF(ISNA(VLOOKUP($C79,'JrNats SS'!$A$17:$E$991,5,FALSE))=TRUE,"0",VLOOKUP($C79,'JrNats SS'!$A$17:$E$991,5,FALSE))</f>
        <v>0</v>
      </c>
      <c r="AM79" s="129" t="str">
        <f>IF(ISNA(VLOOKUP($C79,'JrNats BA'!$A$17:$E$991,5,FALSE))=TRUE,"0",VLOOKUP($C79,'JrNats BA'!$A$17:$E$991,5,FALSE))</f>
        <v>0</v>
      </c>
      <c r="AN79" s="196"/>
      <c r="AO79" s="129"/>
    </row>
    <row r="80" spans="1:41" ht="17" customHeight="1" x14ac:dyDescent="0.15">
      <c r="A80" s="98" t="s">
        <v>93</v>
      </c>
      <c r="B80" s="98" t="s">
        <v>113</v>
      </c>
      <c r="C80" s="99" t="s">
        <v>179</v>
      </c>
      <c r="D80" s="71"/>
      <c r="E80" s="71">
        <f t="shared" si="12"/>
        <v>54</v>
      </c>
      <c r="F80" s="139">
        <f t="shared" si="13"/>
        <v>54</v>
      </c>
      <c r="G80" s="129">
        <f t="shared" si="14"/>
        <v>60</v>
      </c>
      <c r="H80" s="129">
        <f t="shared" si="15"/>
        <v>60</v>
      </c>
      <c r="I80" s="129">
        <f t="shared" si="16"/>
        <v>0</v>
      </c>
      <c r="J80" s="129">
        <f t="shared" si="17"/>
        <v>120</v>
      </c>
      <c r="K80" s="130"/>
      <c r="L80" s="129">
        <v>0</v>
      </c>
      <c r="M80" s="129" t="str">
        <f>IF(ISNA(VLOOKUP($C80,'CC Calgary HP'!$A$17:$E$1000,5,FALSE))=TRUE,"0",VLOOKUP($C80,'CC Calgary HP'!$A$17:$E$1000,5,FALSE))</f>
        <v>0</v>
      </c>
      <c r="N80" s="129" t="str">
        <f>IF(ISNA(VLOOKUP($C80,'CC Calgary SS'!$A$17:$E$974,5,FALSE))=TRUE,"0",VLOOKUP($C80,'CC Calgary SS'!$A$17:$E$974,5,FALSE))</f>
        <v>0</v>
      </c>
      <c r="O80" s="129" t="str">
        <f>IF(ISNA(VLOOKUP($C80,'TT MSLM -1'!$A$17:$E$1000,5,FALSE))=TRUE,"0",VLOOKUP($C80,'TT MSLM -1'!$A$17:$E$1000,5,FALSE))</f>
        <v>0</v>
      </c>
      <c r="P80" s="129" t="str">
        <f>IF(ISNA(VLOOKUP($C80,'TT MSLM -2'!$A$17:$E$1000,5,FALSE))=TRUE,"0",VLOOKUP($C80,'TT MSLM -2'!$A$17:$E$1000,5,FALSE))</f>
        <v>0</v>
      </c>
      <c r="Q80" s="129" t="str">
        <f>IF(ISNA(VLOOKUP($C80,'NorAm Mammoth SS -1'!$A$17:$E$1000,5,FALSE))=TRUE,"0",VLOOKUP($C80,'NorAm Mammoth SS -1'!$A$17:$E$1000,5,FALSE))</f>
        <v>0</v>
      </c>
      <c r="R80" s="129" t="str">
        <f>IF(ISNA(VLOOKUP($C80,'NorAm Mammoth SS -2'!$A$17:$E$1000,5,FALSE))=TRUE,"0",VLOOKUP($C80,'NorAm Mammoth SS -2'!$A$17:$E$1000,5,FALSE))</f>
        <v>0</v>
      </c>
      <c r="S80" s="129">
        <f>IF(ISNA(VLOOKUP($C80,'Groms GP'!$A$17:$E$1000,5,FALSE))=TRUE,"0",VLOOKUP($C80,'Groms GP'!$A$17:$E$1000,5,FALSE))</f>
        <v>60</v>
      </c>
      <c r="T80" s="129" t="str">
        <f>IF(ISNA(VLOOKUP($C80,'CC SunPeaks SS'!$A$17:$E$1000,5,FALSE))=TRUE,"0",VLOOKUP($C80,'CC SunPeaks SS'!$A$17:$E$1000,5,FALSE))</f>
        <v>0</v>
      </c>
      <c r="U80" s="129" t="str">
        <f>IF(ISNA(VLOOKUP($C80,'CC SunPeaks BA'!$A$17:$E$1000,5,FALSE))=TRUE,"0",VLOOKUP($C80,'CC SunPeaks BA'!$A$17:$E$1000,5,FALSE))</f>
        <v>0</v>
      </c>
      <c r="V80" s="129" t="str">
        <f>IF(ISNA(VLOOKUP($C80,'NorAm Calgary SS'!$A$17:$E$1000,5,FALSE))=TRUE,"0",VLOOKUP($C80,'NorAm Calgary SS'!$A$17:$E$1000,5,FALSE))</f>
        <v>0</v>
      </c>
      <c r="W80" s="129" t="str">
        <f>IF(ISNA(VLOOKUP($C80,'NorAm Calgary BA'!$A$17:$E$1000,5,FALSE))=TRUE,"0",VLOOKUP($C80,'NorAm Calgary BA'!$A$17:$E$1000,5,FALSE))</f>
        <v>0</v>
      </c>
      <c r="X80" s="129" t="str">
        <f>IF(ISNA(VLOOKUP($C80,'FzFest CF'!$A$17:$E$1000,5,FALSE))=TRUE,"0",VLOOKUP($C80,'FzFest CF'!$A$17:$E$1000,5,FALSE))</f>
        <v>0</v>
      </c>
      <c r="Y80" s="129">
        <f>IF(ISNA(VLOOKUP($C80,'Groms BV'!$A$17:$E$1000,5,FALSE))=TRUE,"0",VLOOKUP($C80,'Groms BV'!$A$17:$E$1000,5,FALSE))</f>
        <v>60</v>
      </c>
      <c r="Z80" s="129" t="str">
        <f>IF(ISNA(VLOOKUP($C80,'NorAm Aspen BA'!$A$17:$E$1000,5,FALSE))=TRUE,"0",VLOOKUP($C80,'NorAm Aspen BA'!$A$17:$E$1000,5,FALSE))</f>
        <v>0</v>
      </c>
      <c r="AA80" s="129" t="str">
        <f>IF(ISNA(VLOOKUP($C80,'NorAm Aspen SS'!$A$17:$E$992,5,FALSE))=TRUE,"0",VLOOKUP($C80,'NorAm Aspen SS'!$A$17:$E$992,5,FALSE))</f>
        <v>0</v>
      </c>
      <c r="AB80" s="129" t="str">
        <f>IF(ISNA(VLOOKUP($C80,'JJ Evergreen'!$A$17:$E$1000,5,FALSE))=TRUE,"0",VLOOKUP($C80,'JJ Evergreen'!$A$17:$E$1000,5,FALSE))</f>
        <v>0</v>
      </c>
      <c r="AC80" s="129" t="str">
        <f>IF(ISNA(VLOOKUP($C80,'TT Horseshoe -1'!$A$17:$E$992,5,FALSE))=TRUE,"0",VLOOKUP($C80,'TT Horseshoe -1'!$A$17:$E$992,5,FALSE))</f>
        <v>0</v>
      </c>
      <c r="AD80" s="129" t="str">
        <f>IF(ISNA(VLOOKUP($C80,'TT PROV SS'!$A$17:$E$967,5,FALSE))=TRUE,"0",VLOOKUP($C80,'TT PROV SS'!$A$17:$E$967,5,FALSE))</f>
        <v>0</v>
      </c>
      <c r="AE80" s="129" t="str">
        <f>IF(ISNA(VLOOKUP($C80,'TT PROV BA'!$A$17:$E$992,5,FALSE))=TRUE,"0",VLOOKUP($C80,'TT PROV BA'!$A$17:$E$992,5,FALSE))</f>
        <v>0</v>
      </c>
      <c r="AF80" s="129" t="str">
        <f>IF(ISNA(VLOOKUP($C80,'CC Horseshoe SS'!$A$17:$E$992,5,FALSE))=TRUE,"0",VLOOKUP($C80,'CC Horseshoe SS'!$A$17:$E$992,5,FALSE))</f>
        <v>0</v>
      </c>
      <c r="AG80" s="129" t="str">
        <f>IF(ISNA(VLOOKUP($C80,'CC Horseshoe BA'!$A$17:$E$988,5,FALSE))=TRUE,"0",VLOOKUP($C80,'CC Horseshoe BA'!$A$17:$E$988,5,FALSE))</f>
        <v>0</v>
      </c>
      <c r="AH80" s="129" t="str">
        <f>IF(ISNA(VLOOKUP($C80,'NorAm Stoneham SS'!$A$17:$E$992,5,FALSE))=TRUE,"0",VLOOKUP($C80,'NorAm Stoneham SS'!$A$17:$E$992,5,FALSE))</f>
        <v>0</v>
      </c>
      <c r="AI80" s="129" t="str">
        <f>IF(ISNA(VLOOKUP($C80,'NorAm Stoneham BA'!$A$17:$E$991,5,FALSE))=TRUE,"0",VLOOKUP($C80,'NorAm Stoneham BA'!$A$17:$E$991,5,FALSE))</f>
        <v>0</v>
      </c>
      <c r="AJ80" s="129" t="str">
        <f>IF(ISNA(VLOOKUP($C80,'WC SUI SS'!$A$17:$E$991,5,FALSE))=TRUE,"0",VLOOKUP($C80,'WC SUI SS'!$A$17:$E$991,5,FALSE))</f>
        <v>0</v>
      </c>
      <c r="AK80" s="129" t="str">
        <f>IF(ISNA(VLOOKUP($C80,'JrNats HP'!$A$17:$E$991,5,FALSE))=TRUE,"0",VLOOKUP($C80,'JrNats HP'!$A$17:$E$991,5,FALSE))</f>
        <v>0</v>
      </c>
      <c r="AL80" s="129" t="str">
        <f>IF(ISNA(VLOOKUP($C80,'JrNats SS'!$A$17:$E$991,5,FALSE))=TRUE,"0",VLOOKUP($C80,'JrNats SS'!$A$17:$E$991,5,FALSE))</f>
        <v>0</v>
      </c>
      <c r="AM80" s="129" t="str">
        <f>IF(ISNA(VLOOKUP($C80,'JrNats BA'!$A$17:$E$991,5,FALSE))=TRUE,"0",VLOOKUP($C80,'JrNats BA'!$A$17:$E$991,5,FALSE))</f>
        <v>0</v>
      </c>
      <c r="AN80" s="196"/>
      <c r="AO80" s="129"/>
    </row>
    <row r="81" spans="1:41" ht="17" customHeight="1" x14ac:dyDescent="0.15">
      <c r="A81" s="98" t="s">
        <v>93</v>
      </c>
      <c r="B81" s="98" t="s">
        <v>113</v>
      </c>
      <c r="C81" s="99" t="s">
        <v>180</v>
      </c>
      <c r="D81" s="71"/>
      <c r="E81" s="71">
        <f t="shared" si="12"/>
        <v>54</v>
      </c>
      <c r="F81" s="139">
        <f t="shared" si="13"/>
        <v>54</v>
      </c>
      <c r="G81" s="129">
        <f t="shared" si="14"/>
        <v>60</v>
      </c>
      <c r="H81" s="129">
        <f t="shared" si="15"/>
        <v>60</v>
      </c>
      <c r="I81" s="129">
        <f t="shared" si="16"/>
        <v>0</v>
      </c>
      <c r="J81" s="129">
        <f t="shared" si="17"/>
        <v>120</v>
      </c>
      <c r="K81" s="130"/>
      <c r="L81" s="129">
        <v>0</v>
      </c>
      <c r="M81" s="129" t="str">
        <f>IF(ISNA(VLOOKUP($C81,'CC Calgary HP'!$A$17:$E$1000,5,FALSE))=TRUE,"0",VLOOKUP($C81,'CC Calgary HP'!$A$17:$E$1000,5,FALSE))</f>
        <v>0</v>
      </c>
      <c r="N81" s="129" t="str">
        <f>IF(ISNA(VLOOKUP($C81,'CC Calgary SS'!$A$17:$E$974,5,FALSE))=TRUE,"0",VLOOKUP($C81,'CC Calgary SS'!$A$17:$E$974,5,FALSE))</f>
        <v>0</v>
      </c>
      <c r="O81" s="129" t="str">
        <f>IF(ISNA(VLOOKUP($C81,'TT MSLM -1'!$A$17:$E$1000,5,FALSE))=TRUE,"0",VLOOKUP($C81,'TT MSLM -1'!$A$17:$E$1000,5,FALSE))</f>
        <v>0</v>
      </c>
      <c r="P81" s="129" t="str">
        <f>IF(ISNA(VLOOKUP($C81,'TT MSLM -2'!$A$17:$E$1000,5,FALSE))=TRUE,"0",VLOOKUP($C81,'TT MSLM -2'!$A$17:$E$1000,5,FALSE))</f>
        <v>0</v>
      </c>
      <c r="Q81" s="129" t="str">
        <f>IF(ISNA(VLOOKUP($C81,'NorAm Mammoth SS -1'!$A$17:$E$1000,5,FALSE))=TRUE,"0",VLOOKUP($C81,'NorAm Mammoth SS -1'!$A$17:$E$1000,5,FALSE))</f>
        <v>0</v>
      </c>
      <c r="R81" s="129" t="str">
        <f>IF(ISNA(VLOOKUP($C81,'NorAm Mammoth SS -2'!$A$17:$E$1000,5,FALSE))=TRUE,"0",VLOOKUP($C81,'NorAm Mammoth SS -2'!$A$17:$E$1000,5,FALSE))</f>
        <v>0</v>
      </c>
      <c r="S81" s="129">
        <f>IF(ISNA(VLOOKUP($C81,'Groms GP'!$A$17:$E$1000,5,FALSE))=TRUE,"0",VLOOKUP($C81,'Groms GP'!$A$17:$E$1000,5,FALSE))</f>
        <v>60</v>
      </c>
      <c r="T81" s="129" t="str">
        <f>IF(ISNA(VLOOKUP($C81,'CC SunPeaks SS'!$A$17:$E$1000,5,FALSE))=TRUE,"0",VLOOKUP($C81,'CC SunPeaks SS'!$A$17:$E$1000,5,FALSE))</f>
        <v>0</v>
      </c>
      <c r="U81" s="129" t="str">
        <f>IF(ISNA(VLOOKUP($C81,'CC SunPeaks BA'!$A$17:$E$1000,5,FALSE))=TRUE,"0",VLOOKUP($C81,'CC SunPeaks BA'!$A$17:$E$1000,5,FALSE))</f>
        <v>0</v>
      </c>
      <c r="V81" s="129" t="str">
        <f>IF(ISNA(VLOOKUP($C81,'NorAm Calgary SS'!$A$17:$E$1000,5,FALSE))=TRUE,"0",VLOOKUP($C81,'NorAm Calgary SS'!$A$17:$E$1000,5,FALSE))</f>
        <v>0</v>
      </c>
      <c r="W81" s="129" t="str">
        <f>IF(ISNA(VLOOKUP($C81,'NorAm Calgary BA'!$A$17:$E$1000,5,FALSE))=TRUE,"0",VLOOKUP($C81,'NorAm Calgary BA'!$A$17:$E$1000,5,FALSE))</f>
        <v>0</v>
      </c>
      <c r="X81" s="129" t="str">
        <f>IF(ISNA(VLOOKUP($C81,'FzFest CF'!$A$17:$E$1000,5,FALSE))=TRUE,"0",VLOOKUP($C81,'FzFest CF'!$A$17:$E$1000,5,FALSE))</f>
        <v>0</v>
      </c>
      <c r="Y81" s="129">
        <f>IF(ISNA(VLOOKUP($C81,'Groms BV'!$A$17:$E$1000,5,FALSE))=TRUE,"0",VLOOKUP($C81,'Groms BV'!$A$17:$E$1000,5,FALSE))</f>
        <v>60</v>
      </c>
      <c r="Z81" s="129" t="str">
        <f>IF(ISNA(VLOOKUP($C81,'NorAm Aspen BA'!$A$17:$E$1000,5,FALSE))=TRUE,"0",VLOOKUP($C81,'NorAm Aspen BA'!$A$17:$E$1000,5,FALSE))</f>
        <v>0</v>
      </c>
      <c r="AA81" s="129" t="str">
        <f>IF(ISNA(VLOOKUP($C81,'NorAm Aspen SS'!$A$17:$E$992,5,FALSE))=TRUE,"0",VLOOKUP($C81,'NorAm Aspen SS'!$A$17:$E$992,5,FALSE))</f>
        <v>0</v>
      </c>
      <c r="AB81" s="129" t="str">
        <f>IF(ISNA(VLOOKUP($C81,'JJ Evergreen'!$A$17:$E$1000,5,FALSE))=TRUE,"0",VLOOKUP($C81,'JJ Evergreen'!$A$17:$E$1000,5,FALSE))</f>
        <v>0</v>
      </c>
      <c r="AC81" s="129" t="str">
        <f>IF(ISNA(VLOOKUP($C81,'TT Horseshoe -1'!$A$17:$E$992,5,FALSE))=TRUE,"0",VLOOKUP($C81,'TT Horseshoe -1'!$A$17:$E$992,5,FALSE))</f>
        <v>0</v>
      </c>
      <c r="AD81" s="129" t="str">
        <f>IF(ISNA(VLOOKUP($C81,'TT PROV SS'!$A$17:$E$967,5,FALSE))=TRUE,"0",VLOOKUP($C81,'TT PROV SS'!$A$17:$E$967,5,FALSE))</f>
        <v>0</v>
      </c>
      <c r="AE81" s="129" t="str">
        <f>IF(ISNA(VLOOKUP($C81,'TT PROV BA'!$A$17:$E$992,5,FALSE))=TRUE,"0",VLOOKUP($C81,'TT PROV BA'!$A$17:$E$992,5,FALSE))</f>
        <v>0</v>
      </c>
      <c r="AF81" s="129" t="str">
        <f>IF(ISNA(VLOOKUP($C81,'CC Horseshoe SS'!$A$17:$E$992,5,FALSE))=TRUE,"0",VLOOKUP($C81,'CC Horseshoe SS'!$A$17:$E$992,5,FALSE))</f>
        <v>0</v>
      </c>
      <c r="AG81" s="129" t="str">
        <f>IF(ISNA(VLOOKUP($C81,'CC Horseshoe BA'!$A$17:$E$988,5,FALSE))=TRUE,"0",VLOOKUP($C81,'CC Horseshoe BA'!$A$17:$E$988,5,FALSE))</f>
        <v>0</v>
      </c>
      <c r="AH81" s="129" t="str">
        <f>IF(ISNA(VLOOKUP($C81,'NorAm Stoneham SS'!$A$17:$E$992,5,FALSE))=TRUE,"0",VLOOKUP($C81,'NorAm Stoneham SS'!$A$17:$E$992,5,FALSE))</f>
        <v>0</v>
      </c>
      <c r="AI81" s="129" t="str">
        <f>IF(ISNA(VLOOKUP($C81,'NorAm Stoneham BA'!$A$17:$E$991,5,FALSE))=TRUE,"0",VLOOKUP($C81,'NorAm Stoneham BA'!$A$17:$E$991,5,FALSE))</f>
        <v>0</v>
      </c>
      <c r="AJ81" s="129" t="str">
        <f>IF(ISNA(VLOOKUP($C81,'WC SUI SS'!$A$17:$E$991,5,FALSE))=TRUE,"0",VLOOKUP($C81,'WC SUI SS'!$A$17:$E$991,5,FALSE))</f>
        <v>0</v>
      </c>
      <c r="AK81" s="129" t="str">
        <f>IF(ISNA(VLOOKUP($C81,'JrNats HP'!$A$17:$E$991,5,FALSE))=TRUE,"0",VLOOKUP($C81,'JrNats HP'!$A$17:$E$991,5,FALSE))</f>
        <v>0</v>
      </c>
      <c r="AL81" s="129" t="str">
        <f>IF(ISNA(VLOOKUP($C81,'JrNats SS'!$A$17:$E$991,5,FALSE))=TRUE,"0",VLOOKUP($C81,'JrNats SS'!$A$17:$E$991,5,FALSE))</f>
        <v>0</v>
      </c>
      <c r="AM81" s="129" t="str">
        <f>IF(ISNA(VLOOKUP($C81,'JrNats BA'!$A$17:$E$991,5,FALSE))=TRUE,"0",VLOOKUP($C81,'JrNats BA'!$A$17:$E$991,5,FALSE))</f>
        <v>0</v>
      </c>
      <c r="AN81" s="196"/>
      <c r="AO81" s="129"/>
    </row>
    <row r="82" spans="1:41" ht="17" customHeight="1" x14ac:dyDescent="0.15">
      <c r="A82" s="98" t="s">
        <v>93</v>
      </c>
      <c r="B82" s="98" t="s">
        <v>113</v>
      </c>
      <c r="C82" s="99" t="s">
        <v>181</v>
      </c>
      <c r="D82" s="71"/>
      <c r="E82" s="71">
        <f t="shared" si="12"/>
        <v>54</v>
      </c>
      <c r="F82" s="139">
        <f t="shared" si="13"/>
        <v>54</v>
      </c>
      <c r="G82" s="129">
        <f t="shared" si="14"/>
        <v>60</v>
      </c>
      <c r="H82" s="129">
        <f t="shared" si="15"/>
        <v>60</v>
      </c>
      <c r="I82" s="129">
        <f t="shared" si="16"/>
        <v>0</v>
      </c>
      <c r="J82" s="129">
        <f t="shared" si="17"/>
        <v>120</v>
      </c>
      <c r="K82" s="130"/>
      <c r="L82" s="129">
        <v>0</v>
      </c>
      <c r="M82" s="129" t="str">
        <f>IF(ISNA(VLOOKUP($C82,'CC Calgary HP'!$A$17:$E$1000,5,FALSE))=TRUE,"0",VLOOKUP($C82,'CC Calgary HP'!$A$17:$E$1000,5,FALSE))</f>
        <v>0</v>
      </c>
      <c r="N82" s="129" t="str">
        <f>IF(ISNA(VLOOKUP($C82,'CC Calgary SS'!$A$17:$E$974,5,FALSE))=TRUE,"0",VLOOKUP($C82,'CC Calgary SS'!$A$17:$E$974,5,FALSE))</f>
        <v>0</v>
      </c>
      <c r="O82" s="129" t="str">
        <f>IF(ISNA(VLOOKUP($C82,'TT MSLM -1'!$A$17:$E$1000,5,FALSE))=TRUE,"0",VLOOKUP($C82,'TT MSLM -1'!$A$17:$E$1000,5,FALSE))</f>
        <v>0</v>
      </c>
      <c r="P82" s="129" t="str">
        <f>IF(ISNA(VLOOKUP($C82,'TT MSLM -2'!$A$17:$E$1000,5,FALSE))=TRUE,"0",VLOOKUP($C82,'TT MSLM -2'!$A$17:$E$1000,5,FALSE))</f>
        <v>0</v>
      </c>
      <c r="Q82" s="129" t="str">
        <f>IF(ISNA(VLOOKUP($C82,'NorAm Mammoth SS -1'!$A$17:$E$1000,5,FALSE))=TRUE,"0",VLOOKUP($C82,'NorAm Mammoth SS -1'!$A$17:$E$1000,5,FALSE))</f>
        <v>0</v>
      </c>
      <c r="R82" s="129" t="str">
        <f>IF(ISNA(VLOOKUP($C82,'NorAm Mammoth SS -2'!$A$17:$E$1000,5,FALSE))=TRUE,"0",VLOOKUP($C82,'NorAm Mammoth SS -2'!$A$17:$E$1000,5,FALSE))</f>
        <v>0</v>
      </c>
      <c r="S82" s="129">
        <f>IF(ISNA(VLOOKUP($C82,'Groms GP'!$A$17:$E$1000,5,FALSE))=TRUE,"0",VLOOKUP($C82,'Groms GP'!$A$17:$E$1000,5,FALSE))</f>
        <v>60</v>
      </c>
      <c r="T82" s="129" t="str">
        <f>IF(ISNA(VLOOKUP($C82,'CC SunPeaks SS'!$A$17:$E$1000,5,FALSE))=TRUE,"0",VLOOKUP($C82,'CC SunPeaks SS'!$A$17:$E$1000,5,FALSE))</f>
        <v>0</v>
      </c>
      <c r="U82" s="129" t="str">
        <f>IF(ISNA(VLOOKUP($C82,'CC SunPeaks BA'!$A$17:$E$1000,5,FALSE))=TRUE,"0",VLOOKUP($C82,'CC SunPeaks BA'!$A$17:$E$1000,5,FALSE))</f>
        <v>0</v>
      </c>
      <c r="V82" s="129" t="str">
        <f>IF(ISNA(VLOOKUP($C82,'NorAm Calgary SS'!$A$17:$E$1000,5,FALSE))=TRUE,"0",VLOOKUP($C82,'NorAm Calgary SS'!$A$17:$E$1000,5,FALSE))</f>
        <v>0</v>
      </c>
      <c r="W82" s="129" t="str">
        <f>IF(ISNA(VLOOKUP($C82,'NorAm Calgary BA'!$A$17:$E$1000,5,FALSE))=TRUE,"0",VLOOKUP($C82,'NorAm Calgary BA'!$A$17:$E$1000,5,FALSE))</f>
        <v>0</v>
      </c>
      <c r="X82" s="129" t="str">
        <f>IF(ISNA(VLOOKUP($C82,'FzFest CF'!$A$17:$E$1000,5,FALSE))=TRUE,"0",VLOOKUP($C82,'FzFest CF'!$A$17:$E$1000,5,FALSE))</f>
        <v>0</v>
      </c>
      <c r="Y82" s="129">
        <f>IF(ISNA(VLOOKUP($C82,'Groms BV'!$A$17:$E$1000,5,FALSE))=TRUE,"0",VLOOKUP($C82,'Groms BV'!$A$17:$E$1000,5,FALSE))</f>
        <v>60</v>
      </c>
      <c r="Z82" s="129" t="str">
        <f>IF(ISNA(VLOOKUP($C82,'NorAm Aspen BA'!$A$17:$E$1000,5,FALSE))=TRUE,"0",VLOOKUP($C82,'NorAm Aspen BA'!$A$17:$E$1000,5,FALSE))</f>
        <v>0</v>
      </c>
      <c r="AA82" s="129" t="str">
        <f>IF(ISNA(VLOOKUP($C82,'NorAm Aspen SS'!$A$17:$E$992,5,FALSE))=TRUE,"0",VLOOKUP($C82,'NorAm Aspen SS'!$A$17:$E$992,5,FALSE))</f>
        <v>0</v>
      </c>
      <c r="AB82" s="129" t="str">
        <f>IF(ISNA(VLOOKUP($C82,'JJ Evergreen'!$A$17:$E$1000,5,FALSE))=TRUE,"0",VLOOKUP($C82,'JJ Evergreen'!$A$17:$E$1000,5,FALSE))</f>
        <v>0</v>
      </c>
      <c r="AC82" s="129" t="str">
        <f>IF(ISNA(VLOOKUP($C82,'TT Horseshoe -1'!$A$17:$E$992,5,FALSE))=TRUE,"0",VLOOKUP($C82,'TT Horseshoe -1'!$A$17:$E$992,5,FALSE))</f>
        <v>0</v>
      </c>
      <c r="AD82" s="129" t="str">
        <f>IF(ISNA(VLOOKUP($C82,'TT PROV SS'!$A$17:$E$967,5,FALSE))=TRUE,"0",VLOOKUP($C82,'TT PROV SS'!$A$17:$E$967,5,FALSE))</f>
        <v>0</v>
      </c>
      <c r="AE82" s="129" t="str">
        <f>IF(ISNA(VLOOKUP($C82,'TT PROV BA'!$A$17:$E$992,5,FALSE))=TRUE,"0",VLOOKUP($C82,'TT PROV BA'!$A$17:$E$992,5,FALSE))</f>
        <v>0</v>
      </c>
      <c r="AF82" s="129" t="str">
        <f>IF(ISNA(VLOOKUP($C82,'CC Horseshoe SS'!$A$17:$E$992,5,FALSE))=TRUE,"0",VLOOKUP($C82,'CC Horseshoe SS'!$A$17:$E$992,5,FALSE))</f>
        <v>0</v>
      </c>
      <c r="AG82" s="129" t="str">
        <f>IF(ISNA(VLOOKUP($C82,'CC Horseshoe BA'!$A$17:$E$988,5,FALSE))=TRUE,"0",VLOOKUP($C82,'CC Horseshoe BA'!$A$17:$E$988,5,FALSE))</f>
        <v>0</v>
      </c>
      <c r="AH82" s="129" t="str">
        <f>IF(ISNA(VLOOKUP($C82,'NorAm Stoneham SS'!$A$17:$E$992,5,FALSE))=TRUE,"0",VLOOKUP($C82,'NorAm Stoneham SS'!$A$17:$E$992,5,FALSE))</f>
        <v>0</v>
      </c>
      <c r="AI82" s="129" t="str">
        <f>IF(ISNA(VLOOKUP($C82,'NorAm Stoneham BA'!$A$17:$E$991,5,FALSE))=TRUE,"0",VLOOKUP($C82,'NorAm Stoneham BA'!$A$17:$E$991,5,FALSE))</f>
        <v>0</v>
      </c>
      <c r="AJ82" s="129" t="str">
        <f>IF(ISNA(VLOOKUP($C82,'WC SUI SS'!$A$17:$E$991,5,FALSE))=TRUE,"0",VLOOKUP($C82,'WC SUI SS'!$A$17:$E$991,5,FALSE))</f>
        <v>0</v>
      </c>
      <c r="AK82" s="129" t="str">
        <f>IF(ISNA(VLOOKUP($C82,'JrNats HP'!$A$17:$E$991,5,FALSE))=TRUE,"0",VLOOKUP($C82,'JrNats HP'!$A$17:$E$991,5,FALSE))</f>
        <v>0</v>
      </c>
      <c r="AL82" s="129" t="str">
        <f>IF(ISNA(VLOOKUP($C82,'JrNats SS'!$A$17:$E$991,5,FALSE))=TRUE,"0",VLOOKUP($C82,'JrNats SS'!$A$17:$E$991,5,FALSE))</f>
        <v>0</v>
      </c>
      <c r="AM82" s="129" t="str">
        <f>IF(ISNA(VLOOKUP($C82,'JrNats BA'!$A$17:$E$991,5,FALSE))=TRUE,"0",VLOOKUP($C82,'JrNats BA'!$A$17:$E$991,5,FALSE))</f>
        <v>0</v>
      </c>
      <c r="AN82" s="196"/>
      <c r="AO82" s="129"/>
    </row>
    <row r="83" spans="1:41" ht="17" customHeight="1" x14ac:dyDescent="0.15">
      <c r="A83" s="98" t="s">
        <v>93</v>
      </c>
      <c r="B83" s="98" t="s">
        <v>113</v>
      </c>
      <c r="C83" s="99" t="s">
        <v>182</v>
      </c>
      <c r="D83" s="71"/>
      <c r="E83" s="71">
        <f t="shared" si="12"/>
        <v>54</v>
      </c>
      <c r="F83" s="139">
        <f t="shared" si="13"/>
        <v>54</v>
      </c>
      <c r="G83" s="129">
        <f t="shared" si="14"/>
        <v>60</v>
      </c>
      <c r="H83" s="129">
        <f t="shared" si="15"/>
        <v>60</v>
      </c>
      <c r="I83" s="129">
        <f t="shared" si="16"/>
        <v>0</v>
      </c>
      <c r="J83" s="129">
        <f t="shared" si="17"/>
        <v>120</v>
      </c>
      <c r="K83" s="130"/>
      <c r="L83" s="129">
        <v>0</v>
      </c>
      <c r="M83" s="129" t="str">
        <f>IF(ISNA(VLOOKUP($C83,'CC Calgary HP'!$A$17:$E$1000,5,FALSE))=TRUE,"0",VLOOKUP($C83,'CC Calgary HP'!$A$17:$E$1000,5,FALSE))</f>
        <v>0</v>
      </c>
      <c r="N83" s="129" t="str">
        <f>IF(ISNA(VLOOKUP($C83,'CC Calgary SS'!$A$17:$E$974,5,FALSE))=TRUE,"0",VLOOKUP($C83,'CC Calgary SS'!$A$17:$E$974,5,FALSE))</f>
        <v>0</v>
      </c>
      <c r="O83" s="129" t="str">
        <f>IF(ISNA(VLOOKUP($C83,'TT MSLM -1'!$A$17:$E$1000,5,FALSE))=TRUE,"0",VLOOKUP($C83,'TT MSLM -1'!$A$17:$E$1000,5,FALSE))</f>
        <v>0</v>
      </c>
      <c r="P83" s="129" t="str">
        <f>IF(ISNA(VLOOKUP($C83,'TT MSLM -2'!$A$17:$E$1000,5,FALSE))=TRUE,"0",VLOOKUP($C83,'TT MSLM -2'!$A$17:$E$1000,5,FALSE))</f>
        <v>0</v>
      </c>
      <c r="Q83" s="129" t="str">
        <f>IF(ISNA(VLOOKUP($C83,'NorAm Mammoth SS -1'!$A$17:$E$1000,5,FALSE))=TRUE,"0",VLOOKUP($C83,'NorAm Mammoth SS -1'!$A$17:$E$1000,5,FALSE))</f>
        <v>0</v>
      </c>
      <c r="R83" s="129" t="str">
        <f>IF(ISNA(VLOOKUP($C83,'NorAm Mammoth SS -2'!$A$17:$E$1000,5,FALSE))=TRUE,"0",VLOOKUP($C83,'NorAm Mammoth SS -2'!$A$17:$E$1000,5,FALSE))</f>
        <v>0</v>
      </c>
      <c r="S83" s="129">
        <f>IF(ISNA(VLOOKUP($C83,'Groms GP'!$A$17:$E$1000,5,FALSE))=TRUE,"0",VLOOKUP($C83,'Groms GP'!$A$17:$E$1000,5,FALSE))</f>
        <v>60</v>
      </c>
      <c r="T83" s="129" t="str">
        <f>IF(ISNA(VLOOKUP($C83,'CC SunPeaks SS'!$A$17:$E$1000,5,FALSE))=TRUE,"0",VLOOKUP($C83,'CC SunPeaks SS'!$A$17:$E$1000,5,FALSE))</f>
        <v>0</v>
      </c>
      <c r="U83" s="129" t="str">
        <f>IF(ISNA(VLOOKUP($C83,'CC SunPeaks BA'!$A$17:$E$1000,5,FALSE))=TRUE,"0",VLOOKUP($C83,'CC SunPeaks BA'!$A$17:$E$1000,5,FALSE))</f>
        <v>0</v>
      </c>
      <c r="V83" s="129" t="str">
        <f>IF(ISNA(VLOOKUP($C83,'NorAm Calgary SS'!$A$17:$E$1000,5,FALSE))=TRUE,"0",VLOOKUP($C83,'NorAm Calgary SS'!$A$17:$E$1000,5,FALSE))</f>
        <v>0</v>
      </c>
      <c r="W83" s="129" t="str">
        <f>IF(ISNA(VLOOKUP($C83,'NorAm Calgary BA'!$A$17:$E$1000,5,FALSE))=TRUE,"0",VLOOKUP($C83,'NorAm Calgary BA'!$A$17:$E$1000,5,FALSE))</f>
        <v>0</v>
      </c>
      <c r="X83" s="129" t="str">
        <f>IF(ISNA(VLOOKUP($C83,'FzFest CF'!$A$17:$E$1000,5,FALSE))=TRUE,"0",VLOOKUP($C83,'FzFest CF'!$A$17:$E$1000,5,FALSE))</f>
        <v>0</v>
      </c>
      <c r="Y83" s="129">
        <f>IF(ISNA(VLOOKUP($C83,'Groms BV'!$A$17:$E$1000,5,FALSE))=TRUE,"0",VLOOKUP($C83,'Groms BV'!$A$17:$E$1000,5,FALSE))</f>
        <v>60</v>
      </c>
      <c r="Z83" s="129" t="str">
        <f>IF(ISNA(VLOOKUP($C83,'NorAm Aspen BA'!$A$17:$E$1000,5,FALSE))=TRUE,"0",VLOOKUP($C83,'NorAm Aspen BA'!$A$17:$E$1000,5,FALSE))</f>
        <v>0</v>
      </c>
      <c r="AA83" s="129" t="str">
        <f>IF(ISNA(VLOOKUP($C83,'NorAm Aspen SS'!$A$17:$E$992,5,FALSE))=TRUE,"0",VLOOKUP($C83,'NorAm Aspen SS'!$A$17:$E$992,5,FALSE))</f>
        <v>0</v>
      </c>
      <c r="AB83" s="129" t="str">
        <f>IF(ISNA(VLOOKUP($C83,'JJ Evergreen'!$A$17:$E$1000,5,FALSE))=TRUE,"0",VLOOKUP($C83,'JJ Evergreen'!$A$17:$E$1000,5,FALSE))</f>
        <v>0</v>
      </c>
      <c r="AC83" s="129" t="str">
        <f>IF(ISNA(VLOOKUP($C83,'TT Horseshoe -1'!$A$17:$E$992,5,FALSE))=TRUE,"0",VLOOKUP($C83,'TT Horseshoe -1'!$A$17:$E$992,5,FALSE))</f>
        <v>0</v>
      </c>
      <c r="AD83" s="129" t="str">
        <f>IF(ISNA(VLOOKUP($C83,'TT PROV SS'!$A$17:$E$967,5,FALSE))=TRUE,"0",VLOOKUP($C83,'TT PROV SS'!$A$17:$E$967,5,FALSE))</f>
        <v>0</v>
      </c>
      <c r="AE83" s="129" t="str">
        <f>IF(ISNA(VLOOKUP($C83,'TT PROV BA'!$A$17:$E$992,5,FALSE))=TRUE,"0",VLOOKUP($C83,'TT PROV BA'!$A$17:$E$992,5,FALSE))</f>
        <v>0</v>
      </c>
      <c r="AF83" s="129" t="str">
        <f>IF(ISNA(VLOOKUP($C83,'CC Horseshoe SS'!$A$17:$E$992,5,FALSE))=TRUE,"0",VLOOKUP($C83,'CC Horseshoe SS'!$A$17:$E$992,5,FALSE))</f>
        <v>0</v>
      </c>
      <c r="AG83" s="129" t="str">
        <f>IF(ISNA(VLOOKUP($C83,'CC Horseshoe BA'!$A$17:$E$988,5,FALSE))=TRUE,"0",VLOOKUP($C83,'CC Horseshoe BA'!$A$17:$E$988,5,FALSE))</f>
        <v>0</v>
      </c>
      <c r="AH83" s="129" t="str">
        <f>IF(ISNA(VLOOKUP($C83,'NorAm Stoneham SS'!$A$17:$E$992,5,FALSE))=TRUE,"0",VLOOKUP($C83,'NorAm Stoneham SS'!$A$17:$E$992,5,FALSE))</f>
        <v>0</v>
      </c>
      <c r="AI83" s="129" t="str">
        <f>IF(ISNA(VLOOKUP($C83,'NorAm Stoneham BA'!$A$17:$E$991,5,FALSE))=TRUE,"0",VLOOKUP($C83,'NorAm Stoneham BA'!$A$17:$E$991,5,FALSE))</f>
        <v>0</v>
      </c>
      <c r="AJ83" s="129" t="str">
        <f>IF(ISNA(VLOOKUP($C83,'WC SUI SS'!$A$17:$E$991,5,FALSE))=TRUE,"0",VLOOKUP($C83,'WC SUI SS'!$A$17:$E$991,5,FALSE))</f>
        <v>0</v>
      </c>
      <c r="AK83" s="129" t="str">
        <f>IF(ISNA(VLOOKUP($C83,'JrNats HP'!$A$17:$E$991,5,FALSE))=TRUE,"0",VLOOKUP($C83,'JrNats HP'!$A$17:$E$991,5,FALSE))</f>
        <v>0</v>
      </c>
      <c r="AL83" s="129" t="str">
        <f>IF(ISNA(VLOOKUP($C83,'JrNats SS'!$A$17:$E$991,5,FALSE))=TRUE,"0",VLOOKUP($C83,'JrNats SS'!$A$17:$E$991,5,FALSE))</f>
        <v>0</v>
      </c>
      <c r="AM83" s="129" t="str">
        <f>IF(ISNA(VLOOKUP($C83,'JrNats BA'!$A$17:$E$991,5,FALSE))=TRUE,"0",VLOOKUP($C83,'JrNats BA'!$A$17:$E$991,5,FALSE))</f>
        <v>0</v>
      </c>
      <c r="AN83" s="196"/>
      <c r="AO83" s="129"/>
    </row>
    <row r="84" spans="1:41" ht="17" customHeight="1" x14ac:dyDescent="0.15">
      <c r="A84" s="98" t="s">
        <v>93</v>
      </c>
      <c r="B84" s="98" t="s">
        <v>112</v>
      </c>
      <c r="C84" s="99" t="s">
        <v>183</v>
      </c>
      <c r="D84" s="71"/>
      <c r="E84" s="71">
        <f t="shared" si="12"/>
        <v>54</v>
      </c>
      <c r="F84" s="139">
        <f t="shared" si="13"/>
        <v>54</v>
      </c>
      <c r="G84" s="129">
        <f t="shared" si="14"/>
        <v>60</v>
      </c>
      <c r="H84" s="129">
        <f t="shared" si="15"/>
        <v>60</v>
      </c>
      <c r="I84" s="129">
        <f t="shared" si="16"/>
        <v>0</v>
      </c>
      <c r="J84" s="129">
        <f t="shared" si="17"/>
        <v>120</v>
      </c>
      <c r="K84" s="130"/>
      <c r="L84" s="129">
        <v>0</v>
      </c>
      <c r="M84" s="129" t="str">
        <f>IF(ISNA(VLOOKUP($C84,'CC Calgary HP'!$A$17:$E$1000,5,FALSE))=TRUE,"0",VLOOKUP($C84,'CC Calgary HP'!$A$17:$E$1000,5,FALSE))</f>
        <v>0</v>
      </c>
      <c r="N84" s="129" t="str">
        <f>IF(ISNA(VLOOKUP($C84,'CC Calgary SS'!$A$17:$E$974,5,FALSE))=TRUE,"0",VLOOKUP($C84,'CC Calgary SS'!$A$17:$E$974,5,FALSE))</f>
        <v>0</v>
      </c>
      <c r="O84" s="129" t="str">
        <f>IF(ISNA(VLOOKUP($C84,'TT MSLM -1'!$A$17:$E$1000,5,FALSE))=TRUE,"0",VLOOKUP($C84,'TT MSLM -1'!$A$17:$E$1000,5,FALSE))</f>
        <v>0</v>
      </c>
      <c r="P84" s="129" t="str">
        <f>IF(ISNA(VLOOKUP($C84,'TT MSLM -2'!$A$17:$E$1000,5,FALSE))=TRUE,"0",VLOOKUP($C84,'TT MSLM -2'!$A$17:$E$1000,5,FALSE))</f>
        <v>0</v>
      </c>
      <c r="Q84" s="129" t="str">
        <f>IF(ISNA(VLOOKUP($C84,'NorAm Mammoth SS -1'!$A$17:$E$1000,5,FALSE))=TRUE,"0",VLOOKUP($C84,'NorAm Mammoth SS -1'!$A$17:$E$1000,5,FALSE))</f>
        <v>0</v>
      </c>
      <c r="R84" s="129" t="str">
        <f>IF(ISNA(VLOOKUP($C84,'NorAm Mammoth SS -2'!$A$17:$E$1000,5,FALSE))=TRUE,"0",VLOOKUP($C84,'NorAm Mammoth SS -2'!$A$17:$E$1000,5,FALSE))</f>
        <v>0</v>
      </c>
      <c r="S84" s="129">
        <f>IF(ISNA(VLOOKUP($C84,'Groms GP'!$A$17:$E$1000,5,FALSE))=TRUE,"0",VLOOKUP($C84,'Groms GP'!$A$17:$E$1000,5,FALSE))</f>
        <v>60</v>
      </c>
      <c r="T84" s="129" t="str">
        <f>IF(ISNA(VLOOKUP($C84,'CC SunPeaks SS'!$A$17:$E$1000,5,FALSE))=TRUE,"0",VLOOKUP($C84,'CC SunPeaks SS'!$A$17:$E$1000,5,FALSE))</f>
        <v>0</v>
      </c>
      <c r="U84" s="129" t="str">
        <f>IF(ISNA(VLOOKUP($C84,'CC SunPeaks BA'!$A$17:$E$1000,5,FALSE))=TRUE,"0",VLOOKUP($C84,'CC SunPeaks BA'!$A$17:$E$1000,5,FALSE))</f>
        <v>0</v>
      </c>
      <c r="V84" s="129" t="str">
        <f>IF(ISNA(VLOOKUP($C84,'NorAm Calgary SS'!$A$17:$E$1000,5,FALSE))=TRUE,"0",VLOOKUP($C84,'NorAm Calgary SS'!$A$17:$E$1000,5,FALSE))</f>
        <v>0</v>
      </c>
      <c r="W84" s="129" t="str">
        <f>IF(ISNA(VLOOKUP($C84,'NorAm Calgary BA'!$A$17:$E$1000,5,FALSE))=TRUE,"0",VLOOKUP($C84,'NorAm Calgary BA'!$A$17:$E$1000,5,FALSE))</f>
        <v>0</v>
      </c>
      <c r="X84" s="129" t="str">
        <f>IF(ISNA(VLOOKUP($C84,'FzFest CF'!$A$17:$E$1000,5,FALSE))=TRUE,"0",VLOOKUP($C84,'FzFest CF'!$A$17:$E$1000,5,FALSE))</f>
        <v>0</v>
      </c>
      <c r="Y84" s="129">
        <f>IF(ISNA(VLOOKUP($C84,'Groms BV'!$A$17:$E$1000,5,FALSE))=TRUE,"0",VLOOKUP($C84,'Groms BV'!$A$17:$E$1000,5,FALSE))</f>
        <v>60</v>
      </c>
      <c r="Z84" s="129" t="str">
        <f>IF(ISNA(VLOOKUP($C84,'NorAm Aspen BA'!$A$17:$E$1000,5,FALSE))=TRUE,"0",VLOOKUP($C84,'NorAm Aspen BA'!$A$17:$E$1000,5,FALSE))</f>
        <v>0</v>
      </c>
      <c r="AA84" s="129" t="str">
        <f>IF(ISNA(VLOOKUP($C84,'NorAm Aspen SS'!$A$17:$E$992,5,FALSE))=TRUE,"0",VLOOKUP($C84,'NorAm Aspen SS'!$A$17:$E$992,5,FALSE))</f>
        <v>0</v>
      </c>
      <c r="AB84" s="129" t="str">
        <f>IF(ISNA(VLOOKUP($C84,'JJ Evergreen'!$A$17:$E$1000,5,FALSE))=TRUE,"0",VLOOKUP($C84,'JJ Evergreen'!$A$17:$E$1000,5,FALSE))</f>
        <v>0</v>
      </c>
      <c r="AC84" s="129" t="str">
        <f>IF(ISNA(VLOOKUP($C84,'TT Horseshoe -1'!$A$17:$E$992,5,FALSE))=TRUE,"0",VLOOKUP($C84,'TT Horseshoe -1'!$A$17:$E$992,5,FALSE))</f>
        <v>0</v>
      </c>
      <c r="AD84" s="129" t="str">
        <f>IF(ISNA(VLOOKUP($C84,'TT PROV SS'!$A$17:$E$967,5,FALSE))=TRUE,"0",VLOOKUP($C84,'TT PROV SS'!$A$17:$E$967,5,FALSE))</f>
        <v>0</v>
      </c>
      <c r="AE84" s="129" t="str">
        <f>IF(ISNA(VLOOKUP($C84,'TT PROV BA'!$A$17:$E$992,5,FALSE))=TRUE,"0",VLOOKUP($C84,'TT PROV BA'!$A$17:$E$992,5,FALSE))</f>
        <v>0</v>
      </c>
      <c r="AF84" s="129" t="str">
        <f>IF(ISNA(VLOOKUP($C84,'CC Horseshoe SS'!$A$17:$E$992,5,FALSE))=TRUE,"0",VLOOKUP($C84,'CC Horseshoe SS'!$A$17:$E$992,5,FALSE))</f>
        <v>0</v>
      </c>
      <c r="AG84" s="129" t="str">
        <f>IF(ISNA(VLOOKUP($C84,'CC Horseshoe BA'!$A$17:$E$988,5,FALSE))=TRUE,"0",VLOOKUP($C84,'CC Horseshoe BA'!$A$17:$E$988,5,FALSE))</f>
        <v>0</v>
      </c>
      <c r="AH84" s="129" t="str">
        <f>IF(ISNA(VLOOKUP($C84,'NorAm Stoneham SS'!$A$17:$E$992,5,FALSE))=TRUE,"0",VLOOKUP($C84,'NorAm Stoneham SS'!$A$17:$E$992,5,FALSE))</f>
        <v>0</v>
      </c>
      <c r="AI84" s="129" t="str">
        <f>IF(ISNA(VLOOKUP($C84,'NorAm Stoneham BA'!$A$17:$E$991,5,FALSE))=TRUE,"0",VLOOKUP($C84,'NorAm Stoneham BA'!$A$17:$E$991,5,FALSE))</f>
        <v>0</v>
      </c>
      <c r="AJ84" s="129" t="str">
        <f>IF(ISNA(VLOOKUP($C84,'WC SUI SS'!$A$17:$E$991,5,FALSE))=TRUE,"0",VLOOKUP($C84,'WC SUI SS'!$A$17:$E$991,5,FALSE))</f>
        <v>0</v>
      </c>
      <c r="AK84" s="129" t="str">
        <f>IF(ISNA(VLOOKUP($C84,'JrNats HP'!$A$17:$E$991,5,FALSE))=TRUE,"0",VLOOKUP($C84,'JrNats HP'!$A$17:$E$991,5,FALSE))</f>
        <v>0</v>
      </c>
      <c r="AL84" s="129" t="str">
        <f>IF(ISNA(VLOOKUP($C84,'JrNats SS'!$A$17:$E$991,5,FALSE))=TRUE,"0",VLOOKUP($C84,'JrNats SS'!$A$17:$E$991,5,FALSE))</f>
        <v>0</v>
      </c>
      <c r="AM84" s="129" t="str">
        <f>IF(ISNA(VLOOKUP($C84,'JrNats BA'!$A$17:$E$991,5,FALSE))=TRUE,"0",VLOOKUP($C84,'JrNats BA'!$A$17:$E$991,5,FALSE))</f>
        <v>0</v>
      </c>
      <c r="AN84" s="196"/>
      <c r="AO84" s="129"/>
    </row>
    <row r="85" spans="1:41" ht="17" customHeight="1" x14ac:dyDescent="0.15">
      <c r="A85" s="98" t="s">
        <v>93</v>
      </c>
      <c r="B85" s="98" t="s">
        <v>112</v>
      </c>
      <c r="C85" s="99" t="s">
        <v>184</v>
      </c>
      <c r="D85" s="71"/>
      <c r="E85" s="71">
        <f t="shared" si="12"/>
        <v>54</v>
      </c>
      <c r="F85" s="139">
        <f t="shared" si="13"/>
        <v>54</v>
      </c>
      <c r="G85" s="129">
        <f t="shared" si="14"/>
        <v>60</v>
      </c>
      <c r="H85" s="129">
        <f t="shared" si="15"/>
        <v>60</v>
      </c>
      <c r="I85" s="129">
        <f t="shared" si="16"/>
        <v>0</v>
      </c>
      <c r="J85" s="129">
        <f t="shared" si="17"/>
        <v>120</v>
      </c>
      <c r="K85" s="130"/>
      <c r="L85" s="129">
        <v>0</v>
      </c>
      <c r="M85" s="129" t="str">
        <f>IF(ISNA(VLOOKUP($C85,'CC Calgary HP'!$A$17:$E$1000,5,FALSE))=TRUE,"0",VLOOKUP($C85,'CC Calgary HP'!$A$17:$E$1000,5,FALSE))</f>
        <v>0</v>
      </c>
      <c r="N85" s="129" t="str">
        <f>IF(ISNA(VLOOKUP($C85,'CC Calgary SS'!$A$17:$E$974,5,FALSE))=TRUE,"0",VLOOKUP($C85,'CC Calgary SS'!$A$17:$E$974,5,FALSE))</f>
        <v>0</v>
      </c>
      <c r="O85" s="129" t="str">
        <f>IF(ISNA(VLOOKUP($C85,'TT MSLM -1'!$A$17:$E$1000,5,FALSE))=TRUE,"0",VLOOKUP($C85,'TT MSLM -1'!$A$17:$E$1000,5,FALSE))</f>
        <v>0</v>
      </c>
      <c r="P85" s="129" t="str">
        <f>IF(ISNA(VLOOKUP($C85,'TT MSLM -2'!$A$17:$E$1000,5,FALSE))=TRUE,"0",VLOOKUP($C85,'TT MSLM -2'!$A$17:$E$1000,5,FALSE))</f>
        <v>0</v>
      </c>
      <c r="Q85" s="129" t="str">
        <f>IF(ISNA(VLOOKUP($C85,'NorAm Mammoth SS -1'!$A$17:$E$1000,5,FALSE))=TRUE,"0",VLOOKUP($C85,'NorAm Mammoth SS -1'!$A$17:$E$1000,5,FALSE))</f>
        <v>0</v>
      </c>
      <c r="R85" s="129" t="str">
        <f>IF(ISNA(VLOOKUP($C85,'NorAm Mammoth SS -2'!$A$17:$E$1000,5,FALSE))=TRUE,"0",VLOOKUP($C85,'NorAm Mammoth SS -2'!$A$17:$E$1000,5,FALSE))</f>
        <v>0</v>
      </c>
      <c r="S85" s="129">
        <f>IF(ISNA(VLOOKUP($C85,'Groms GP'!$A$17:$E$1000,5,FALSE))=TRUE,"0",VLOOKUP($C85,'Groms GP'!$A$17:$E$1000,5,FALSE))</f>
        <v>60</v>
      </c>
      <c r="T85" s="129" t="str">
        <f>IF(ISNA(VLOOKUP($C85,'CC SunPeaks SS'!$A$17:$E$1000,5,FALSE))=TRUE,"0",VLOOKUP($C85,'CC SunPeaks SS'!$A$17:$E$1000,5,FALSE))</f>
        <v>0</v>
      </c>
      <c r="U85" s="129" t="str">
        <f>IF(ISNA(VLOOKUP($C85,'CC SunPeaks BA'!$A$17:$E$1000,5,FALSE))=TRUE,"0",VLOOKUP($C85,'CC SunPeaks BA'!$A$17:$E$1000,5,FALSE))</f>
        <v>0</v>
      </c>
      <c r="V85" s="129" t="str">
        <f>IF(ISNA(VLOOKUP($C85,'NorAm Calgary SS'!$A$17:$E$1000,5,FALSE))=TRUE,"0",VLOOKUP($C85,'NorAm Calgary SS'!$A$17:$E$1000,5,FALSE))</f>
        <v>0</v>
      </c>
      <c r="W85" s="129" t="str">
        <f>IF(ISNA(VLOOKUP($C85,'NorAm Calgary BA'!$A$17:$E$1000,5,FALSE))=TRUE,"0",VLOOKUP($C85,'NorAm Calgary BA'!$A$17:$E$1000,5,FALSE))</f>
        <v>0</v>
      </c>
      <c r="X85" s="129" t="str">
        <f>IF(ISNA(VLOOKUP($C85,'FzFest CF'!$A$17:$E$1000,5,FALSE))=TRUE,"0",VLOOKUP($C85,'FzFest CF'!$A$17:$E$1000,5,FALSE))</f>
        <v>0</v>
      </c>
      <c r="Y85" s="129">
        <f>IF(ISNA(VLOOKUP($C85,'Groms BV'!$A$17:$E$1000,5,FALSE))=TRUE,"0",VLOOKUP($C85,'Groms BV'!$A$17:$E$1000,5,FALSE))</f>
        <v>60</v>
      </c>
      <c r="Z85" s="129" t="str">
        <f>IF(ISNA(VLOOKUP($C85,'NorAm Aspen BA'!$A$17:$E$1000,5,FALSE))=TRUE,"0",VLOOKUP($C85,'NorAm Aspen BA'!$A$17:$E$1000,5,FALSE))</f>
        <v>0</v>
      </c>
      <c r="AA85" s="129" t="str">
        <f>IF(ISNA(VLOOKUP($C85,'NorAm Aspen SS'!$A$17:$E$992,5,FALSE))=TRUE,"0",VLOOKUP($C85,'NorAm Aspen SS'!$A$17:$E$992,5,FALSE))</f>
        <v>0</v>
      </c>
      <c r="AB85" s="129" t="str">
        <f>IF(ISNA(VLOOKUP($C85,'JJ Evergreen'!$A$17:$E$1000,5,FALSE))=TRUE,"0",VLOOKUP($C85,'JJ Evergreen'!$A$17:$E$1000,5,FALSE))</f>
        <v>0</v>
      </c>
      <c r="AC85" s="129" t="str">
        <f>IF(ISNA(VLOOKUP($C85,'TT Horseshoe -1'!$A$17:$E$992,5,FALSE))=TRUE,"0",VLOOKUP($C85,'TT Horseshoe -1'!$A$17:$E$992,5,FALSE))</f>
        <v>0</v>
      </c>
      <c r="AD85" s="129" t="str">
        <f>IF(ISNA(VLOOKUP($C85,'TT PROV SS'!$A$17:$E$967,5,FALSE))=TRUE,"0",VLOOKUP($C85,'TT PROV SS'!$A$17:$E$967,5,FALSE))</f>
        <v>0</v>
      </c>
      <c r="AE85" s="129" t="str">
        <f>IF(ISNA(VLOOKUP($C85,'TT PROV BA'!$A$17:$E$992,5,FALSE))=TRUE,"0",VLOOKUP($C85,'TT PROV BA'!$A$17:$E$992,5,FALSE))</f>
        <v>0</v>
      </c>
      <c r="AF85" s="129" t="str">
        <f>IF(ISNA(VLOOKUP($C85,'CC Horseshoe SS'!$A$17:$E$992,5,FALSE))=TRUE,"0",VLOOKUP($C85,'CC Horseshoe SS'!$A$17:$E$992,5,FALSE))</f>
        <v>0</v>
      </c>
      <c r="AG85" s="129" t="str">
        <f>IF(ISNA(VLOOKUP($C85,'CC Horseshoe BA'!$A$17:$E$988,5,FALSE))=TRUE,"0",VLOOKUP($C85,'CC Horseshoe BA'!$A$17:$E$988,5,FALSE))</f>
        <v>0</v>
      </c>
      <c r="AH85" s="129" t="str">
        <f>IF(ISNA(VLOOKUP($C85,'NorAm Stoneham SS'!$A$17:$E$992,5,FALSE))=TRUE,"0",VLOOKUP($C85,'NorAm Stoneham SS'!$A$17:$E$992,5,FALSE))</f>
        <v>0</v>
      </c>
      <c r="AI85" s="129" t="str">
        <f>IF(ISNA(VLOOKUP($C85,'NorAm Stoneham BA'!$A$17:$E$991,5,FALSE))=TRUE,"0",VLOOKUP($C85,'NorAm Stoneham BA'!$A$17:$E$991,5,FALSE))</f>
        <v>0</v>
      </c>
      <c r="AJ85" s="129" t="str">
        <f>IF(ISNA(VLOOKUP($C85,'WC SUI SS'!$A$17:$E$991,5,FALSE))=TRUE,"0",VLOOKUP($C85,'WC SUI SS'!$A$17:$E$991,5,FALSE))</f>
        <v>0</v>
      </c>
      <c r="AK85" s="129" t="str">
        <f>IF(ISNA(VLOOKUP($C85,'JrNats HP'!$A$17:$E$991,5,FALSE))=TRUE,"0",VLOOKUP($C85,'JrNats HP'!$A$17:$E$991,5,FALSE))</f>
        <v>0</v>
      </c>
      <c r="AL85" s="129" t="str">
        <f>IF(ISNA(VLOOKUP($C85,'JrNats SS'!$A$17:$E$991,5,FALSE))=TRUE,"0",VLOOKUP($C85,'JrNats SS'!$A$17:$E$991,5,FALSE))</f>
        <v>0</v>
      </c>
      <c r="AM85" s="129" t="str">
        <f>IF(ISNA(VLOOKUP($C85,'JrNats BA'!$A$17:$E$991,5,FALSE))=TRUE,"0",VLOOKUP($C85,'JrNats BA'!$A$17:$E$991,5,FALSE))</f>
        <v>0</v>
      </c>
      <c r="AN85" s="196"/>
      <c r="AO85" s="129"/>
    </row>
    <row r="86" spans="1:41" ht="17" customHeight="1" x14ac:dyDescent="0.15">
      <c r="A86" s="98" t="s">
        <v>94</v>
      </c>
      <c r="B86" s="98" t="s">
        <v>111</v>
      </c>
      <c r="C86" s="99" t="s">
        <v>217</v>
      </c>
      <c r="D86" s="71"/>
      <c r="E86" s="71">
        <f t="shared" si="12"/>
        <v>81</v>
      </c>
      <c r="F86" s="139">
        <f t="shared" si="13"/>
        <v>81</v>
      </c>
      <c r="G86" s="129">
        <f t="shared" si="14"/>
        <v>103.30752429126655</v>
      </c>
      <c r="H86" s="129">
        <f t="shared" si="15"/>
        <v>0</v>
      </c>
      <c r="I86" s="129">
        <f t="shared" si="16"/>
        <v>0</v>
      </c>
      <c r="J86" s="129">
        <f t="shared" si="17"/>
        <v>103.30752429126655</v>
      </c>
      <c r="K86" s="130"/>
      <c r="L86" s="129">
        <v>0</v>
      </c>
      <c r="M86" s="129">
        <v>0</v>
      </c>
      <c r="N86" s="129" t="str">
        <f>IF(ISNA(VLOOKUP($C86,'CC Calgary SS'!$A$17:$E$974,5,FALSE))=TRUE,"0",VLOOKUP($C86,'CC Calgary SS'!$A$17:$E$974,5,FALSE))</f>
        <v>0</v>
      </c>
      <c r="O86" s="129" t="str">
        <f>IF(ISNA(VLOOKUP($C86,'TT MSLM -1'!$A$17:$E$1000,5,FALSE))=TRUE,"0",VLOOKUP($C86,'TT MSLM -1'!$A$17:$E$1000,5,FALSE))</f>
        <v>0</v>
      </c>
      <c r="P86" s="129" t="str">
        <f>IF(ISNA(VLOOKUP($C86,'TT MSLM -2'!$A$17:$E$1000,5,FALSE))=TRUE,"0",VLOOKUP($C86,'TT MSLM -2'!$A$17:$E$1000,5,FALSE))</f>
        <v>0</v>
      </c>
      <c r="Q86" s="129" t="str">
        <f>IF(ISNA(VLOOKUP($C86,'NorAm Mammoth SS -1'!$A$17:$E$1000,5,FALSE))=TRUE,"0",VLOOKUP($C86,'NorAm Mammoth SS -1'!$A$17:$E$1000,5,FALSE))</f>
        <v>0</v>
      </c>
      <c r="R86" s="129" t="str">
        <f>IF(ISNA(VLOOKUP($C86,'NorAm Mammoth SS -2'!$A$17:$E$1000,5,FALSE))=TRUE,"0",VLOOKUP($C86,'NorAm Mammoth SS -2'!$A$17:$E$1000,5,FALSE))</f>
        <v>0</v>
      </c>
      <c r="S86" s="129" t="str">
        <f>IF(ISNA(VLOOKUP($C86,'Groms GP'!$A$17:$E$1000,5,FALSE))=TRUE,"0",VLOOKUP($C86,'Groms GP'!$A$17:$E$1000,5,FALSE))</f>
        <v>0</v>
      </c>
      <c r="T86" s="129" t="str">
        <f>IF(ISNA(VLOOKUP($C86,'CC SunPeaks SS'!$A$17:$E$1000,5,FALSE))=TRUE,"0",VLOOKUP($C86,'CC SunPeaks SS'!$A$17:$E$1000,5,FALSE))</f>
        <v>0</v>
      </c>
      <c r="U86" s="129" t="str">
        <f>IF(ISNA(VLOOKUP($C86,'CC SunPeaks BA'!$A$17:$E$1000,5,FALSE))=TRUE,"0",VLOOKUP($C86,'CC SunPeaks BA'!$A$17:$E$1000,5,FALSE))</f>
        <v>0</v>
      </c>
      <c r="V86" s="129" t="str">
        <f>IF(ISNA(VLOOKUP($C86,'NorAm Calgary SS'!$A$17:$E$1000,5,FALSE))=TRUE,"0",VLOOKUP($C86,'NorAm Calgary SS'!$A$17:$E$1000,5,FALSE))</f>
        <v>0</v>
      </c>
      <c r="W86" s="129" t="str">
        <f>IF(ISNA(VLOOKUP($C86,'NorAm Calgary BA'!$A$17:$E$1000,5,FALSE))=TRUE,"0",VLOOKUP($C86,'NorAm Calgary BA'!$A$17:$E$1000,5,FALSE))</f>
        <v>0</v>
      </c>
      <c r="X86" s="129" t="str">
        <f>IF(ISNA(VLOOKUP($C86,'FzFest CF'!$A$17:$E$1000,5,FALSE))=TRUE,"0",VLOOKUP($C86,'FzFest CF'!$A$17:$E$1000,5,FALSE))</f>
        <v>0</v>
      </c>
      <c r="Y86" s="129" t="str">
        <f>IF(ISNA(VLOOKUP($C86,'Groms BV'!$A$17:$E$1000,5,FALSE))=TRUE,"0",VLOOKUP($C86,'Groms BV'!$A$17:$E$1000,5,FALSE))</f>
        <v>0</v>
      </c>
      <c r="Z86" s="129" t="str">
        <f>IF(ISNA(VLOOKUP($C86,'NorAm Aspen BA'!$A$17:$E$1000,5,FALSE))=TRUE,"0",VLOOKUP($C86,'NorAm Aspen BA'!$A$17:$E$1000,5,FALSE))</f>
        <v>0</v>
      </c>
      <c r="AA86" s="129" t="str">
        <f>IF(ISNA(VLOOKUP($C86,'NorAm Aspen SS'!$A$17:$E$992,5,FALSE))=TRUE,"0",VLOOKUP($C86,'NorAm Aspen SS'!$A$17:$E$992,5,FALSE))</f>
        <v>0</v>
      </c>
      <c r="AB86" s="129" t="str">
        <f>IF(ISNA(VLOOKUP($C86,'JJ Evergreen'!$A$17:$E$1000,5,FALSE))=TRUE,"0",VLOOKUP($C86,'JJ Evergreen'!$A$17:$E$1000,5,FALSE))</f>
        <v>0</v>
      </c>
      <c r="AC86" s="129">
        <f>IF(ISNA(VLOOKUP($C86,'TT Horseshoe -1'!$A$17:$E$992,5,FALSE))=TRUE,"0",VLOOKUP($C86,'TT Horseshoe -1'!$A$17:$E$992,5,FALSE))</f>
        <v>103.30752429126655</v>
      </c>
      <c r="AD86" s="129" t="str">
        <f>IF(ISNA(VLOOKUP($C86,'TT PROV SS'!$A$17:$E$967,5,FALSE))=TRUE,"0",VLOOKUP($C86,'TT PROV SS'!$A$17:$E$967,5,FALSE))</f>
        <v>0</v>
      </c>
      <c r="AE86" s="129" t="str">
        <f>IF(ISNA(VLOOKUP($C86,'TT PROV BA'!$A$17:$E$992,5,FALSE))=TRUE,"0",VLOOKUP($C86,'TT PROV BA'!$A$17:$E$992,5,FALSE))</f>
        <v>0</v>
      </c>
      <c r="AF86" s="129" t="str">
        <f>IF(ISNA(VLOOKUP($C86,'CC Horseshoe SS'!$A$17:$E$992,5,FALSE))=TRUE,"0",VLOOKUP($C86,'CC Horseshoe SS'!$A$17:$E$992,5,FALSE))</f>
        <v>0</v>
      </c>
      <c r="AG86" s="129" t="str">
        <f>IF(ISNA(VLOOKUP($C86,'CC Horseshoe BA'!$A$17:$E$988,5,FALSE))=TRUE,"0",VLOOKUP($C86,'CC Horseshoe BA'!$A$17:$E$988,5,FALSE))</f>
        <v>0</v>
      </c>
      <c r="AH86" s="129" t="str">
        <f>IF(ISNA(VLOOKUP($C86,'NorAm Stoneham SS'!$A$17:$E$992,5,FALSE))=TRUE,"0",VLOOKUP($C86,'NorAm Stoneham SS'!$A$17:$E$992,5,FALSE))</f>
        <v>0</v>
      </c>
      <c r="AI86" s="129" t="str">
        <f>IF(ISNA(VLOOKUP($C86,'NorAm Stoneham BA'!$A$17:$E$991,5,FALSE))=TRUE,"0",VLOOKUP($C86,'NorAm Stoneham BA'!$A$17:$E$991,5,FALSE))</f>
        <v>0</v>
      </c>
      <c r="AJ86" s="129" t="str">
        <f>IF(ISNA(VLOOKUP($C86,'WC SUI SS'!$A$17:$E$991,5,FALSE))=TRUE,"0",VLOOKUP($C86,'WC SUI SS'!$A$17:$E$991,5,FALSE))</f>
        <v>0</v>
      </c>
      <c r="AK86" s="129" t="str">
        <f>IF(ISNA(VLOOKUP($C86,'JrNats HP'!$A$17:$E$991,5,FALSE))=TRUE,"0",VLOOKUP($C86,'JrNats HP'!$A$17:$E$991,5,FALSE))</f>
        <v>0</v>
      </c>
      <c r="AL86" s="129" t="str">
        <f>IF(ISNA(VLOOKUP($C86,'JrNats SS'!$A$17:$E$991,5,FALSE))=TRUE,"0",VLOOKUP($C86,'JrNats SS'!$A$17:$E$991,5,FALSE))</f>
        <v>0</v>
      </c>
      <c r="AM86" s="129" t="str">
        <f>IF(ISNA(VLOOKUP($C86,'JrNats BA'!$A$17:$E$991,5,FALSE))=TRUE,"0",VLOOKUP($C86,'JrNats BA'!$A$17:$E$991,5,FALSE))</f>
        <v>0</v>
      </c>
      <c r="AN86" s="196"/>
      <c r="AO86" s="129"/>
    </row>
    <row r="87" spans="1:41" ht="17" customHeight="1" x14ac:dyDescent="0.15">
      <c r="A87" s="98" t="s">
        <v>92</v>
      </c>
      <c r="B87" s="98" t="s">
        <v>112</v>
      </c>
      <c r="C87" s="99" t="s">
        <v>136</v>
      </c>
      <c r="D87" s="71"/>
      <c r="E87" s="71">
        <f t="shared" si="12"/>
        <v>82</v>
      </c>
      <c r="F87" s="139">
        <f t="shared" si="13"/>
        <v>82</v>
      </c>
      <c r="G87" s="129">
        <f t="shared" si="14"/>
        <v>60</v>
      </c>
      <c r="H87" s="129">
        <f t="shared" si="15"/>
        <v>0</v>
      </c>
      <c r="I87" s="129">
        <f t="shared" si="16"/>
        <v>0</v>
      </c>
      <c r="J87" s="129">
        <f t="shared" si="17"/>
        <v>60</v>
      </c>
      <c r="K87" s="130"/>
      <c r="L87" s="129">
        <v>0</v>
      </c>
      <c r="M87" s="129">
        <v>0</v>
      </c>
      <c r="N87" s="129" t="str">
        <f>IF(ISNA(VLOOKUP($C87,'CC Calgary SS'!$A$17:$E$974,5,FALSE))=TRUE,"0",VLOOKUP($C87,'CC Calgary SS'!$A$17:$E$974,5,FALSE))</f>
        <v>0</v>
      </c>
      <c r="O87" s="129" t="str">
        <f>IF(ISNA(VLOOKUP($C87,'TT MSLM -1'!$A$17:$E$1000,5,FALSE))=TRUE,"0",VLOOKUP($C87,'TT MSLM -1'!$A$17:$E$1000,5,FALSE))</f>
        <v>0</v>
      </c>
      <c r="P87" s="129" t="str">
        <f>IF(ISNA(VLOOKUP($C87,'TT MSLM -2'!$A$17:$E$1000,5,FALSE))=TRUE,"0",VLOOKUP($C87,'TT MSLM -2'!$A$17:$E$1000,5,FALSE))</f>
        <v>0</v>
      </c>
      <c r="Q87" s="129" t="str">
        <f>IF(ISNA(VLOOKUP($C87,'NorAm Mammoth SS -1'!$A$17:$E$1000,5,FALSE))=TRUE,"0",VLOOKUP($C87,'NorAm Mammoth SS -1'!$A$17:$E$1000,5,FALSE))</f>
        <v>0</v>
      </c>
      <c r="R87" s="129" t="str">
        <f>IF(ISNA(VLOOKUP($C87,'NorAm Mammoth SS -2'!$A$17:$E$1000,5,FALSE))=TRUE,"0",VLOOKUP($C87,'NorAm Mammoth SS -2'!$A$17:$E$1000,5,FALSE))</f>
        <v>0</v>
      </c>
      <c r="S87" s="129" t="str">
        <f>IF(ISNA(VLOOKUP($C87,'Groms GP'!$A$17:$E$1000,5,FALSE))=TRUE,"0",VLOOKUP($C87,'Groms GP'!$A$17:$E$1000,5,FALSE))</f>
        <v>0</v>
      </c>
      <c r="T87" s="129" t="str">
        <f>IF(ISNA(VLOOKUP($C87,'CC SunPeaks SS'!$A$17:$E$1000,5,FALSE))=TRUE,"0",VLOOKUP($C87,'CC SunPeaks SS'!$A$17:$E$1000,5,FALSE))</f>
        <v>0</v>
      </c>
      <c r="U87" s="129" t="str">
        <f>IF(ISNA(VLOOKUP($C87,'CC SunPeaks BA'!$A$17:$E$1000,5,FALSE))=TRUE,"0",VLOOKUP($C87,'CC SunPeaks BA'!$A$17:$E$1000,5,FALSE))</f>
        <v>0</v>
      </c>
      <c r="V87" s="129" t="str">
        <f>IF(ISNA(VLOOKUP($C87,'NorAm Calgary SS'!$A$17:$E$1000,5,FALSE))=TRUE,"0",VLOOKUP($C87,'NorAm Calgary SS'!$A$17:$E$1000,5,FALSE))</f>
        <v>0</v>
      </c>
      <c r="W87" s="129" t="str">
        <f>IF(ISNA(VLOOKUP($C87,'NorAm Calgary BA'!$A$17:$E$1000,5,FALSE))=TRUE,"0",VLOOKUP($C87,'NorAm Calgary BA'!$A$17:$E$1000,5,FALSE))</f>
        <v>0</v>
      </c>
      <c r="X87" s="129">
        <f>IF(ISNA(VLOOKUP($C87,'FzFest CF'!$A$17:$E$1000,5,FALSE))=TRUE,"0",VLOOKUP($C87,'FzFest CF'!$A$17:$E$1000,5,FALSE))</f>
        <v>60</v>
      </c>
      <c r="Y87" s="129" t="str">
        <f>IF(ISNA(VLOOKUP($C87,'Groms BV'!$A$17:$E$1000,5,FALSE))=TRUE,"0",VLOOKUP($C87,'Groms BV'!$A$17:$E$1000,5,FALSE))</f>
        <v>0</v>
      </c>
      <c r="Z87" s="129" t="str">
        <f>IF(ISNA(VLOOKUP($C87,'NorAm Aspen BA'!$A$17:$E$1000,5,FALSE))=TRUE,"0",VLOOKUP($C87,'NorAm Aspen BA'!$A$17:$E$1000,5,FALSE))</f>
        <v>0</v>
      </c>
      <c r="AA87" s="129" t="str">
        <f>IF(ISNA(VLOOKUP($C87,'NorAm Aspen SS'!$A$17:$E$992,5,FALSE))=TRUE,"0",VLOOKUP($C87,'NorAm Aspen SS'!$A$17:$E$992,5,FALSE))</f>
        <v>0</v>
      </c>
      <c r="AB87" s="129" t="str">
        <f>IF(ISNA(VLOOKUP($C87,'JJ Evergreen'!$A$17:$E$1000,5,FALSE))=TRUE,"0",VLOOKUP($C87,'JJ Evergreen'!$A$17:$E$1000,5,FALSE))</f>
        <v>0</v>
      </c>
      <c r="AC87" s="129" t="str">
        <f>IF(ISNA(VLOOKUP($C87,'TT Horseshoe -1'!$A$17:$E$992,5,FALSE))=TRUE,"0",VLOOKUP($C87,'TT Horseshoe -1'!$A$17:$E$992,5,FALSE))</f>
        <v>0</v>
      </c>
      <c r="AD87" s="129" t="str">
        <f>IF(ISNA(VLOOKUP($C87,'TT PROV SS'!$A$17:$E$967,5,FALSE))=TRUE,"0",VLOOKUP($C87,'TT PROV SS'!$A$17:$E$967,5,FALSE))</f>
        <v>0</v>
      </c>
      <c r="AE87" s="129" t="str">
        <f>IF(ISNA(VLOOKUP($C87,'TT PROV BA'!$A$17:$E$992,5,FALSE))=TRUE,"0",VLOOKUP($C87,'TT PROV BA'!$A$17:$E$992,5,FALSE))</f>
        <v>0</v>
      </c>
      <c r="AF87" s="129" t="str">
        <f>IF(ISNA(VLOOKUP($C87,'CC Horseshoe SS'!$A$17:$E$992,5,FALSE))=TRUE,"0",VLOOKUP($C87,'CC Horseshoe SS'!$A$17:$E$992,5,FALSE))</f>
        <v>0</v>
      </c>
      <c r="AG87" s="129" t="str">
        <f>IF(ISNA(VLOOKUP($C87,'CC Horseshoe BA'!$A$17:$E$988,5,FALSE))=TRUE,"0",VLOOKUP($C87,'CC Horseshoe BA'!$A$17:$E$988,5,FALSE))</f>
        <v>0</v>
      </c>
      <c r="AH87" s="129" t="str">
        <f>IF(ISNA(VLOOKUP($C87,'NorAm Stoneham SS'!$A$17:$E$992,5,FALSE))=TRUE,"0",VLOOKUP($C87,'NorAm Stoneham SS'!$A$17:$E$992,5,FALSE))</f>
        <v>0</v>
      </c>
      <c r="AI87" s="129" t="str">
        <f>IF(ISNA(VLOOKUP($C87,'NorAm Stoneham BA'!$A$17:$E$991,5,FALSE))=TRUE,"0",VLOOKUP($C87,'NorAm Stoneham BA'!$A$17:$E$991,5,FALSE))</f>
        <v>0</v>
      </c>
      <c r="AJ87" s="129" t="str">
        <f>IF(ISNA(VLOOKUP($C87,'WC SUI SS'!$A$17:$E$991,5,FALSE))=TRUE,"0",VLOOKUP($C87,'WC SUI SS'!$A$17:$E$991,5,FALSE))</f>
        <v>0</v>
      </c>
      <c r="AK87" s="129" t="str">
        <f>IF(ISNA(VLOOKUP($C87,'JrNats HP'!$A$17:$E$991,5,FALSE))=TRUE,"0",VLOOKUP($C87,'JrNats HP'!$A$17:$E$991,5,FALSE))</f>
        <v>0</v>
      </c>
      <c r="AL87" s="129" t="str">
        <f>IF(ISNA(VLOOKUP($C87,'JrNats SS'!$A$17:$E$991,5,FALSE))=TRUE,"0",VLOOKUP($C87,'JrNats SS'!$A$17:$E$991,5,FALSE))</f>
        <v>0</v>
      </c>
      <c r="AM87" s="129" t="str">
        <f>IF(ISNA(VLOOKUP($C87,'JrNats BA'!$A$17:$E$991,5,FALSE))=TRUE,"0",VLOOKUP($C87,'JrNats BA'!$A$17:$E$991,5,FALSE))</f>
        <v>0</v>
      </c>
      <c r="AN87" s="196"/>
      <c r="AO87" s="129"/>
    </row>
    <row r="88" spans="1:41" ht="17" customHeight="1" x14ac:dyDescent="0.15">
      <c r="A88" s="98" t="s">
        <v>92</v>
      </c>
      <c r="B88" s="98" t="s">
        <v>112</v>
      </c>
      <c r="C88" s="99" t="s">
        <v>137</v>
      </c>
      <c r="D88" s="71"/>
      <c r="E88" s="71">
        <f t="shared" si="12"/>
        <v>82</v>
      </c>
      <c r="F88" s="139">
        <f t="shared" si="13"/>
        <v>82</v>
      </c>
      <c r="G88" s="129">
        <f t="shared" si="14"/>
        <v>60</v>
      </c>
      <c r="H88" s="129">
        <f t="shared" si="15"/>
        <v>0</v>
      </c>
      <c r="I88" s="129">
        <f t="shared" si="16"/>
        <v>0</v>
      </c>
      <c r="J88" s="129">
        <f t="shared" si="17"/>
        <v>60</v>
      </c>
      <c r="K88" s="130"/>
      <c r="L88" s="129">
        <v>0</v>
      </c>
      <c r="M88" s="129">
        <v>0</v>
      </c>
      <c r="N88" s="129" t="str">
        <f>IF(ISNA(VLOOKUP($C88,'CC Calgary SS'!$A$17:$E$974,5,FALSE))=TRUE,"0",VLOOKUP($C88,'CC Calgary SS'!$A$17:$E$974,5,FALSE))</f>
        <v>0</v>
      </c>
      <c r="O88" s="129" t="str">
        <f>IF(ISNA(VLOOKUP($C88,'TT MSLM -1'!$A$17:$E$1000,5,FALSE))=TRUE,"0",VLOOKUP($C88,'TT MSLM -1'!$A$17:$E$1000,5,FALSE))</f>
        <v>0</v>
      </c>
      <c r="P88" s="129" t="str">
        <f>IF(ISNA(VLOOKUP($C88,'TT MSLM -2'!$A$17:$E$1000,5,FALSE))=TRUE,"0",VLOOKUP($C88,'TT MSLM -2'!$A$17:$E$1000,5,FALSE))</f>
        <v>0</v>
      </c>
      <c r="Q88" s="129" t="str">
        <f>IF(ISNA(VLOOKUP($C88,'NorAm Mammoth SS -1'!$A$17:$E$1000,5,FALSE))=TRUE,"0",VLOOKUP($C88,'NorAm Mammoth SS -1'!$A$17:$E$1000,5,FALSE))</f>
        <v>0</v>
      </c>
      <c r="R88" s="129" t="str">
        <f>IF(ISNA(VLOOKUP($C88,'NorAm Mammoth SS -2'!$A$17:$E$1000,5,FALSE))=TRUE,"0",VLOOKUP($C88,'NorAm Mammoth SS -2'!$A$17:$E$1000,5,FALSE))</f>
        <v>0</v>
      </c>
      <c r="S88" s="129" t="str">
        <f>IF(ISNA(VLOOKUP($C88,'Groms GP'!$A$17:$E$1000,5,FALSE))=TRUE,"0",VLOOKUP($C88,'Groms GP'!$A$17:$E$1000,5,FALSE))</f>
        <v>0</v>
      </c>
      <c r="T88" s="129" t="str">
        <f>IF(ISNA(VLOOKUP($C88,'CC SunPeaks SS'!$A$17:$E$1000,5,FALSE))=TRUE,"0",VLOOKUP($C88,'CC SunPeaks SS'!$A$17:$E$1000,5,FALSE))</f>
        <v>0</v>
      </c>
      <c r="U88" s="129" t="str">
        <f>IF(ISNA(VLOOKUP($C88,'CC SunPeaks BA'!$A$17:$E$1000,5,FALSE))=TRUE,"0",VLOOKUP($C88,'CC SunPeaks BA'!$A$17:$E$1000,5,FALSE))</f>
        <v>0</v>
      </c>
      <c r="V88" s="129" t="str">
        <f>IF(ISNA(VLOOKUP($C88,'NorAm Calgary SS'!$A$17:$E$1000,5,FALSE))=TRUE,"0",VLOOKUP($C88,'NorAm Calgary SS'!$A$17:$E$1000,5,FALSE))</f>
        <v>0</v>
      </c>
      <c r="W88" s="129" t="str">
        <f>IF(ISNA(VLOOKUP($C88,'NorAm Calgary BA'!$A$17:$E$1000,5,FALSE))=TRUE,"0",VLOOKUP($C88,'NorAm Calgary BA'!$A$17:$E$1000,5,FALSE))</f>
        <v>0</v>
      </c>
      <c r="X88" s="129">
        <f>IF(ISNA(VLOOKUP($C88,'FzFest CF'!$A$17:$E$1000,5,FALSE))=TRUE,"0",VLOOKUP($C88,'FzFest CF'!$A$17:$E$1000,5,FALSE))</f>
        <v>60</v>
      </c>
      <c r="Y88" s="129" t="str">
        <f>IF(ISNA(VLOOKUP($C88,'Groms BV'!$A$17:$E$1000,5,FALSE))=TRUE,"0",VLOOKUP($C88,'Groms BV'!$A$17:$E$1000,5,FALSE))</f>
        <v>0</v>
      </c>
      <c r="Z88" s="129" t="str">
        <f>IF(ISNA(VLOOKUP($C88,'NorAm Aspen BA'!$A$17:$E$1000,5,FALSE))=TRUE,"0",VLOOKUP($C88,'NorAm Aspen BA'!$A$17:$E$1000,5,FALSE))</f>
        <v>0</v>
      </c>
      <c r="AA88" s="129" t="str">
        <f>IF(ISNA(VLOOKUP($C88,'NorAm Aspen SS'!$A$17:$E$992,5,FALSE))=TRUE,"0",VLOOKUP($C88,'NorAm Aspen SS'!$A$17:$E$992,5,FALSE))</f>
        <v>0</v>
      </c>
      <c r="AB88" s="129" t="str">
        <f>IF(ISNA(VLOOKUP($C88,'JJ Evergreen'!$A$17:$E$1000,5,FALSE))=TRUE,"0",VLOOKUP($C88,'JJ Evergreen'!$A$17:$E$1000,5,FALSE))</f>
        <v>0</v>
      </c>
      <c r="AC88" s="129" t="str">
        <f>IF(ISNA(VLOOKUP($C88,'TT Horseshoe -1'!$A$17:$E$992,5,FALSE))=TRUE,"0",VLOOKUP($C88,'TT Horseshoe -1'!$A$17:$E$992,5,FALSE))</f>
        <v>0</v>
      </c>
      <c r="AD88" s="129" t="str">
        <f>IF(ISNA(VLOOKUP($C88,'TT PROV SS'!$A$17:$E$967,5,FALSE))=TRUE,"0",VLOOKUP($C88,'TT PROV SS'!$A$17:$E$967,5,FALSE))</f>
        <v>0</v>
      </c>
      <c r="AE88" s="129" t="str">
        <f>IF(ISNA(VLOOKUP($C88,'TT PROV BA'!$A$17:$E$992,5,FALSE))=TRUE,"0",VLOOKUP($C88,'TT PROV BA'!$A$17:$E$992,5,FALSE))</f>
        <v>0</v>
      </c>
      <c r="AF88" s="129" t="str">
        <f>IF(ISNA(VLOOKUP($C88,'CC Horseshoe SS'!$A$17:$E$992,5,FALSE))=TRUE,"0",VLOOKUP($C88,'CC Horseshoe SS'!$A$17:$E$992,5,FALSE))</f>
        <v>0</v>
      </c>
      <c r="AG88" s="129" t="str">
        <f>IF(ISNA(VLOOKUP($C88,'CC Horseshoe BA'!$A$17:$E$988,5,FALSE))=TRUE,"0",VLOOKUP($C88,'CC Horseshoe BA'!$A$17:$E$988,5,FALSE))</f>
        <v>0</v>
      </c>
      <c r="AH88" s="129" t="str">
        <f>IF(ISNA(VLOOKUP($C88,'NorAm Stoneham SS'!$A$17:$E$992,5,FALSE))=TRUE,"0",VLOOKUP($C88,'NorAm Stoneham SS'!$A$17:$E$992,5,FALSE))</f>
        <v>0</v>
      </c>
      <c r="AI88" s="129" t="str">
        <f>IF(ISNA(VLOOKUP($C88,'NorAm Stoneham BA'!$A$17:$E$991,5,FALSE))=TRUE,"0",VLOOKUP($C88,'NorAm Stoneham BA'!$A$17:$E$991,5,FALSE))</f>
        <v>0</v>
      </c>
      <c r="AJ88" s="129" t="str">
        <f>IF(ISNA(VLOOKUP($C88,'WC SUI SS'!$A$17:$E$991,5,FALSE))=TRUE,"0",VLOOKUP($C88,'WC SUI SS'!$A$17:$E$991,5,FALSE))</f>
        <v>0</v>
      </c>
      <c r="AK88" s="129" t="str">
        <f>IF(ISNA(VLOOKUP($C88,'JrNats HP'!$A$17:$E$991,5,FALSE))=TRUE,"0",VLOOKUP($C88,'JrNats HP'!$A$17:$E$991,5,FALSE))</f>
        <v>0</v>
      </c>
      <c r="AL88" s="129" t="str">
        <f>IF(ISNA(VLOOKUP($C88,'JrNats SS'!$A$17:$E$991,5,FALSE))=TRUE,"0",VLOOKUP($C88,'JrNats SS'!$A$17:$E$991,5,FALSE))</f>
        <v>0</v>
      </c>
      <c r="AM88" s="129" t="str">
        <f>IF(ISNA(VLOOKUP($C88,'JrNats BA'!$A$17:$E$991,5,FALSE))=TRUE,"0",VLOOKUP($C88,'JrNats BA'!$A$17:$E$991,5,FALSE))</f>
        <v>0</v>
      </c>
      <c r="AN88" s="196"/>
      <c r="AO88" s="129"/>
    </row>
    <row r="89" spans="1:41" ht="17" customHeight="1" x14ac:dyDescent="0.15">
      <c r="A89" s="98" t="s">
        <v>92</v>
      </c>
      <c r="B89" s="98" t="s">
        <v>112</v>
      </c>
      <c r="C89" s="99" t="s">
        <v>138</v>
      </c>
      <c r="D89" s="71"/>
      <c r="E89" s="71">
        <f t="shared" si="12"/>
        <v>82</v>
      </c>
      <c r="F89" s="139">
        <f t="shared" si="13"/>
        <v>82</v>
      </c>
      <c r="G89" s="129">
        <f t="shared" si="14"/>
        <v>60</v>
      </c>
      <c r="H89" s="129">
        <f t="shared" si="15"/>
        <v>0</v>
      </c>
      <c r="I89" s="129">
        <f t="shared" si="16"/>
        <v>0</v>
      </c>
      <c r="J89" s="129">
        <f t="shared" si="17"/>
        <v>60</v>
      </c>
      <c r="K89" s="130"/>
      <c r="L89" s="129">
        <v>0</v>
      </c>
      <c r="M89" s="129">
        <v>0</v>
      </c>
      <c r="N89" s="129" t="str">
        <f>IF(ISNA(VLOOKUP($C89,'CC Calgary SS'!$A$17:$E$974,5,FALSE))=TRUE,"0",VLOOKUP($C89,'CC Calgary SS'!$A$17:$E$974,5,FALSE))</f>
        <v>0</v>
      </c>
      <c r="O89" s="129" t="str">
        <f>IF(ISNA(VLOOKUP($C89,'TT MSLM -1'!$A$17:$E$1000,5,FALSE))=TRUE,"0",VLOOKUP($C89,'TT MSLM -1'!$A$17:$E$1000,5,FALSE))</f>
        <v>0</v>
      </c>
      <c r="P89" s="129" t="str">
        <f>IF(ISNA(VLOOKUP($C89,'TT MSLM -2'!$A$17:$E$1000,5,FALSE))=TRUE,"0",VLOOKUP($C89,'TT MSLM -2'!$A$17:$E$1000,5,FALSE))</f>
        <v>0</v>
      </c>
      <c r="Q89" s="129" t="str">
        <f>IF(ISNA(VLOOKUP($C89,'NorAm Mammoth SS -1'!$A$17:$E$1000,5,FALSE))=TRUE,"0",VLOOKUP($C89,'NorAm Mammoth SS -1'!$A$17:$E$1000,5,FALSE))</f>
        <v>0</v>
      </c>
      <c r="R89" s="129" t="str">
        <f>IF(ISNA(VLOOKUP($C89,'NorAm Mammoth SS -2'!$A$17:$E$1000,5,FALSE))=TRUE,"0",VLOOKUP($C89,'NorAm Mammoth SS -2'!$A$17:$E$1000,5,FALSE))</f>
        <v>0</v>
      </c>
      <c r="S89" s="129" t="str">
        <f>IF(ISNA(VLOOKUP($C89,'Groms GP'!$A$17:$E$1000,5,FALSE))=TRUE,"0",VLOOKUP($C89,'Groms GP'!$A$17:$E$1000,5,FALSE))</f>
        <v>0</v>
      </c>
      <c r="T89" s="129" t="str">
        <f>IF(ISNA(VLOOKUP($C89,'CC SunPeaks SS'!$A$17:$E$1000,5,FALSE))=TRUE,"0",VLOOKUP($C89,'CC SunPeaks SS'!$A$17:$E$1000,5,FALSE))</f>
        <v>0</v>
      </c>
      <c r="U89" s="129" t="str">
        <f>IF(ISNA(VLOOKUP($C89,'CC SunPeaks BA'!$A$17:$E$1000,5,FALSE))=TRUE,"0",VLOOKUP($C89,'CC SunPeaks BA'!$A$17:$E$1000,5,FALSE))</f>
        <v>0</v>
      </c>
      <c r="V89" s="129" t="str">
        <f>IF(ISNA(VLOOKUP($C89,'NorAm Calgary SS'!$A$17:$E$1000,5,FALSE))=TRUE,"0",VLOOKUP($C89,'NorAm Calgary SS'!$A$17:$E$1000,5,FALSE))</f>
        <v>0</v>
      </c>
      <c r="W89" s="129" t="str">
        <f>IF(ISNA(VLOOKUP($C89,'NorAm Calgary BA'!$A$17:$E$1000,5,FALSE))=TRUE,"0",VLOOKUP($C89,'NorAm Calgary BA'!$A$17:$E$1000,5,FALSE))</f>
        <v>0</v>
      </c>
      <c r="X89" s="129">
        <f>IF(ISNA(VLOOKUP($C89,'FzFest CF'!$A$17:$E$1000,5,FALSE))=TRUE,"0",VLOOKUP($C89,'FzFest CF'!$A$17:$E$1000,5,FALSE))</f>
        <v>60</v>
      </c>
      <c r="Y89" s="129" t="str">
        <f>IF(ISNA(VLOOKUP($C89,'Groms BV'!$A$17:$E$1000,5,FALSE))=TRUE,"0",VLOOKUP($C89,'Groms BV'!$A$17:$E$1000,5,FALSE))</f>
        <v>0</v>
      </c>
      <c r="Z89" s="129" t="str">
        <f>IF(ISNA(VLOOKUP($C89,'NorAm Aspen BA'!$A$17:$E$1000,5,FALSE))=TRUE,"0",VLOOKUP($C89,'NorAm Aspen BA'!$A$17:$E$1000,5,FALSE))</f>
        <v>0</v>
      </c>
      <c r="AA89" s="129" t="str">
        <f>IF(ISNA(VLOOKUP($C89,'NorAm Aspen SS'!$A$17:$E$992,5,FALSE))=TRUE,"0",VLOOKUP($C89,'NorAm Aspen SS'!$A$17:$E$992,5,FALSE))</f>
        <v>0</v>
      </c>
      <c r="AB89" s="129" t="str">
        <f>IF(ISNA(VLOOKUP($C89,'JJ Evergreen'!$A$17:$E$1000,5,FALSE))=TRUE,"0",VLOOKUP($C89,'JJ Evergreen'!$A$17:$E$1000,5,FALSE))</f>
        <v>0</v>
      </c>
      <c r="AC89" s="129" t="str">
        <f>IF(ISNA(VLOOKUP($C89,'TT Horseshoe -1'!$A$17:$E$992,5,FALSE))=TRUE,"0",VLOOKUP($C89,'TT Horseshoe -1'!$A$17:$E$992,5,FALSE))</f>
        <v>0</v>
      </c>
      <c r="AD89" s="129" t="str">
        <f>IF(ISNA(VLOOKUP($C89,'TT PROV SS'!$A$17:$E$967,5,FALSE))=TRUE,"0",VLOOKUP($C89,'TT PROV SS'!$A$17:$E$967,5,FALSE))</f>
        <v>0</v>
      </c>
      <c r="AE89" s="129" t="str">
        <f>IF(ISNA(VLOOKUP($C89,'TT PROV BA'!$A$17:$E$992,5,FALSE))=TRUE,"0",VLOOKUP($C89,'TT PROV BA'!$A$17:$E$992,5,FALSE))</f>
        <v>0</v>
      </c>
      <c r="AF89" s="129" t="str">
        <f>IF(ISNA(VLOOKUP($C89,'CC Horseshoe SS'!$A$17:$E$992,5,FALSE))=TRUE,"0",VLOOKUP($C89,'CC Horseshoe SS'!$A$17:$E$992,5,FALSE))</f>
        <v>0</v>
      </c>
      <c r="AG89" s="129" t="str">
        <f>IF(ISNA(VLOOKUP($C89,'CC Horseshoe BA'!$A$17:$E$988,5,FALSE))=TRUE,"0",VLOOKUP($C89,'CC Horseshoe BA'!$A$17:$E$988,5,FALSE))</f>
        <v>0</v>
      </c>
      <c r="AH89" s="129" t="str">
        <f>IF(ISNA(VLOOKUP($C89,'NorAm Stoneham SS'!$A$17:$E$992,5,FALSE))=TRUE,"0",VLOOKUP($C89,'NorAm Stoneham SS'!$A$17:$E$992,5,FALSE))</f>
        <v>0</v>
      </c>
      <c r="AI89" s="129" t="str">
        <f>IF(ISNA(VLOOKUP($C89,'NorAm Stoneham BA'!$A$17:$E$991,5,FALSE))=TRUE,"0",VLOOKUP($C89,'NorAm Stoneham BA'!$A$17:$E$991,5,FALSE))</f>
        <v>0</v>
      </c>
      <c r="AJ89" s="129" t="str">
        <f>IF(ISNA(VLOOKUP($C89,'WC SUI SS'!$A$17:$E$991,5,FALSE))=TRUE,"0",VLOOKUP($C89,'WC SUI SS'!$A$17:$E$991,5,FALSE))</f>
        <v>0</v>
      </c>
      <c r="AK89" s="129" t="str">
        <f>IF(ISNA(VLOOKUP($C89,'JrNats HP'!$A$17:$E$991,5,FALSE))=TRUE,"0",VLOOKUP($C89,'JrNats HP'!$A$17:$E$991,5,FALSE))</f>
        <v>0</v>
      </c>
      <c r="AL89" s="129" t="str">
        <f>IF(ISNA(VLOOKUP($C89,'JrNats SS'!$A$17:$E$991,5,FALSE))=TRUE,"0",VLOOKUP($C89,'JrNats SS'!$A$17:$E$991,5,FALSE))</f>
        <v>0</v>
      </c>
      <c r="AM89" s="129" t="str">
        <f>IF(ISNA(VLOOKUP($C89,'JrNats BA'!$A$17:$E$991,5,FALSE))=TRUE,"0",VLOOKUP($C89,'JrNats BA'!$A$17:$E$991,5,FALSE))</f>
        <v>0</v>
      </c>
      <c r="AN89" s="196"/>
      <c r="AO89" s="129"/>
    </row>
    <row r="90" spans="1:41" ht="17" customHeight="1" x14ac:dyDescent="0.15">
      <c r="A90" s="98" t="s">
        <v>92</v>
      </c>
      <c r="B90" s="98" t="s">
        <v>112</v>
      </c>
      <c r="C90" s="99" t="s">
        <v>139</v>
      </c>
      <c r="D90" s="71"/>
      <c r="E90" s="71">
        <f t="shared" si="12"/>
        <v>82</v>
      </c>
      <c r="F90" s="139">
        <f t="shared" si="13"/>
        <v>82</v>
      </c>
      <c r="G90" s="129">
        <f t="shared" si="14"/>
        <v>60</v>
      </c>
      <c r="H90" s="129">
        <f t="shared" si="15"/>
        <v>0</v>
      </c>
      <c r="I90" s="129">
        <f t="shared" si="16"/>
        <v>0</v>
      </c>
      <c r="J90" s="129">
        <f t="shared" si="17"/>
        <v>60</v>
      </c>
      <c r="K90" s="130"/>
      <c r="L90" s="129">
        <v>0</v>
      </c>
      <c r="M90" s="129">
        <v>0</v>
      </c>
      <c r="N90" s="129" t="str">
        <f>IF(ISNA(VLOOKUP($C90,'CC Calgary SS'!$A$17:$E$974,5,FALSE))=TRUE,"0",VLOOKUP($C90,'CC Calgary SS'!$A$17:$E$974,5,FALSE))</f>
        <v>0</v>
      </c>
      <c r="O90" s="129" t="str">
        <f>IF(ISNA(VLOOKUP($C90,'TT MSLM -1'!$A$17:$E$1000,5,FALSE))=TRUE,"0",VLOOKUP($C90,'TT MSLM -1'!$A$17:$E$1000,5,FALSE))</f>
        <v>0</v>
      </c>
      <c r="P90" s="129" t="str">
        <f>IF(ISNA(VLOOKUP($C90,'TT MSLM -2'!$A$17:$E$1000,5,FALSE))=TRUE,"0",VLOOKUP($C90,'TT MSLM -2'!$A$17:$E$1000,5,FALSE))</f>
        <v>0</v>
      </c>
      <c r="Q90" s="129" t="str">
        <f>IF(ISNA(VLOOKUP($C90,'NorAm Mammoth SS -1'!$A$17:$E$1000,5,FALSE))=TRUE,"0",VLOOKUP($C90,'NorAm Mammoth SS -1'!$A$17:$E$1000,5,FALSE))</f>
        <v>0</v>
      </c>
      <c r="R90" s="129" t="str">
        <f>IF(ISNA(VLOOKUP($C90,'NorAm Mammoth SS -2'!$A$17:$E$1000,5,FALSE))=TRUE,"0",VLOOKUP($C90,'NorAm Mammoth SS -2'!$A$17:$E$1000,5,FALSE))</f>
        <v>0</v>
      </c>
      <c r="S90" s="129" t="str">
        <f>IF(ISNA(VLOOKUP($C90,'Groms GP'!$A$17:$E$1000,5,FALSE))=TRUE,"0",VLOOKUP($C90,'Groms GP'!$A$17:$E$1000,5,FALSE))</f>
        <v>0</v>
      </c>
      <c r="T90" s="129" t="str">
        <f>IF(ISNA(VLOOKUP($C90,'CC SunPeaks SS'!$A$17:$E$1000,5,FALSE))=TRUE,"0",VLOOKUP($C90,'CC SunPeaks SS'!$A$17:$E$1000,5,FALSE))</f>
        <v>0</v>
      </c>
      <c r="U90" s="129" t="str">
        <f>IF(ISNA(VLOOKUP($C90,'CC SunPeaks BA'!$A$17:$E$1000,5,FALSE))=TRUE,"0",VLOOKUP($C90,'CC SunPeaks BA'!$A$17:$E$1000,5,FALSE))</f>
        <v>0</v>
      </c>
      <c r="V90" s="129" t="str">
        <f>IF(ISNA(VLOOKUP($C90,'NorAm Calgary SS'!$A$17:$E$1000,5,FALSE))=TRUE,"0",VLOOKUP($C90,'NorAm Calgary SS'!$A$17:$E$1000,5,FALSE))</f>
        <v>0</v>
      </c>
      <c r="W90" s="129" t="str">
        <f>IF(ISNA(VLOOKUP($C90,'NorAm Calgary BA'!$A$17:$E$1000,5,FALSE))=TRUE,"0",VLOOKUP($C90,'NorAm Calgary BA'!$A$17:$E$1000,5,FALSE))</f>
        <v>0</v>
      </c>
      <c r="X90" s="129">
        <f>IF(ISNA(VLOOKUP($C90,'FzFest CF'!$A$17:$E$1000,5,FALSE))=TRUE,"0",VLOOKUP($C90,'FzFest CF'!$A$17:$E$1000,5,FALSE))</f>
        <v>60</v>
      </c>
      <c r="Y90" s="129" t="str">
        <f>IF(ISNA(VLOOKUP($C90,'Groms BV'!$A$17:$E$1000,5,FALSE))=TRUE,"0",VLOOKUP($C90,'Groms BV'!$A$17:$E$1000,5,FALSE))</f>
        <v>0</v>
      </c>
      <c r="Z90" s="129" t="str">
        <f>IF(ISNA(VLOOKUP($C90,'NorAm Aspen BA'!$A$17:$E$1000,5,FALSE))=TRUE,"0",VLOOKUP($C90,'NorAm Aspen BA'!$A$17:$E$1000,5,FALSE))</f>
        <v>0</v>
      </c>
      <c r="AA90" s="129" t="str">
        <f>IF(ISNA(VLOOKUP($C90,'NorAm Aspen SS'!$A$17:$E$992,5,FALSE))=TRUE,"0",VLOOKUP($C90,'NorAm Aspen SS'!$A$17:$E$992,5,FALSE))</f>
        <v>0</v>
      </c>
      <c r="AB90" s="129" t="str">
        <f>IF(ISNA(VLOOKUP($C90,'JJ Evergreen'!$A$17:$E$1000,5,FALSE))=TRUE,"0",VLOOKUP($C90,'JJ Evergreen'!$A$17:$E$1000,5,FALSE))</f>
        <v>0</v>
      </c>
      <c r="AC90" s="129" t="str">
        <f>IF(ISNA(VLOOKUP($C90,'TT Horseshoe -1'!$A$17:$E$992,5,FALSE))=TRUE,"0",VLOOKUP($C90,'TT Horseshoe -1'!$A$17:$E$992,5,FALSE))</f>
        <v>0</v>
      </c>
      <c r="AD90" s="129" t="str">
        <f>IF(ISNA(VLOOKUP($C90,'TT PROV SS'!$A$17:$E$967,5,FALSE))=TRUE,"0",VLOOKUP($C90,'TT PROV SS'!$A$17:$E$967,5,FALSE))</f>
        <v>0</v>
      </c>
      <c r="AE90" s="129" t="str">
        <f>IF(ISNA(VLOOKUP($C90,'TT PROV BA'!$A$17:$E$992,5,FALSE))=TRUE,"0",VLOOKUP($C90,'TT PROV BA'!$A$17:$E$992,5,FALSE))</f>
        <v>0</v>
      </c>
      <c r="AF90" s="129" t="str">
        <f>IF(ISNA(VLOOKUP($C90,'CC Horseshoe SS'!$A$17:$E$992,5,FALSE))=TRUE,"0",VLOOKUP($C90,'CC Horseshoe SS'!$A$17:$E$992,5,FALSE))</f>
        <v>0</v>
      </c>
      <c r="AG90" s="129" t="str">
        <f>IF(ISNA(VLOOKUP($C90,'CC Horseshoe BA'!$A$17:$E$988,5,FALSE))=TRUE,"0",VLOOKUP($C90,'CC Horseshoe BA'!$A$17:$E$988,5,FALSE))</f>
        <v>0</v>
      </c>
      <c r="AH90" s="129" t="str">
        <f>IF(ISNA(VLOOKUP($C90,'NorAm Stoneham SS'!$A$17:$E$992,5,FALSE))=TRUE,"0",VLOOKUP($C90,'NorAm Stoneham SS'!$A$17:$E$992,5,FALSE))</f>
        <v>0</v>
      </c>
      <c r="AI90" s="129" t="str">
        <f>IF(ISNA(VLOOKUP($C90,'NorAm Stoneham BA'!$A$17:$E$991,5,FALSE))=TRUE,"0",VLOOKUP($C90,'NorAm Stoneham BA'!$A$17:$E$991,5,FALSE))</f>
        <v>0</v>
      </c>
      <c r="AJ90" s="129" t="str">
        <f>IF(ISNA(VLOOKUP($C90,'WC SUI SS'!$A$17:$E$991,5,FALSE))=TRUE,"0",VLOOKUP($C90,'WC SUI SS'!$A$17:$E$991,5,FALSE))</f>
        <v>0</v>
      </c>
      <c r="AK90" s="129" t="str">
        <f>IF(ISNA(VLOOKUP($C90,'JrNats HP'!$A$17:$E$991,5,FALSE))=TRUE,"0",VLOOKUP($C90,'JrNats HP'!$A$17:$E$991,5,FALSE))</f>
        <v>0</v>
      </c>
      <c r="AL90" s="129" t="str">
        <f>IF(ISNA(VLOOKUP($C90,'JrNats SS'!$A$17:$E$991,5,FALSE))=TRUE,"0",VLOOKUP($C90,'JrNats SS'!$A$17:$E$991,5,FALSE))</f>
        <v>0</v>
      </c>
      <c r="AM90" s="129" t="str">
        <f>IF(ISNA(VLOOKUP($C90,'JrNats BA'!$A$17:$E$991,5,FALSE))=TRUE,"0",VLOOKUP($C90,'JrNats BA'!$A$17:$E$991,5,FALSE))</f>
        <v>0</v>
      </c>
      <c r="AN90" s="196"/>
      <c r="AO90" s="129"/>
    </row>
    <row r="91" spans="1:41" ht="17" customHeight="1" x14ac:dyDescent="0.15">
      <c r="A91" s="98" t="s">
        <v>92</v>
      </c>
      <c r="B91" s="98" t="s">
        <v>113</v>
      </c>
      <c r="C91" s="99" t="s">
        <v>140</v>
      </c>
      <c r="D91" s="71"/>
      <c r="E91" s="71">
        <f t="shared" si="12"/>
        <v>82</v>
      </c>
      <c r="F91" s="139">
        <f t="shared" si="13"/>
        <v>82</v>
      </c>
      <c r="G91" s="129">
        <f t="shared" si="14"/>
        <v>60</v>
      </c>
      <c r="H91" s="129">
        <f t="shared" si="15"/>
        <v>0</v>
      </c>
      <c r="I91" s="129">
        <f t="shared" si="16"/>
        <v>0</v>
      </c>
      <c r="J91" s="129">
        <f t="shared" si="17"/>
        <v>60</v>
      </c>
      <c r="K91" s="130"/>
      <c r="L91" s="129">
        <v>0</v>
      </c>
      <c r="M91" s="129">
        <v>0</v>
      </c>
      <c r="N91" s="129" t="str">
        <f>IF(ISNA(VLOOKUP($C91,'CC Calgary SS'!$A$17:$E$974,5,FALSE))=TRUE,"0",VLOOKUP($C91,'CC Calgary SS'!$A$17:$E$974,5,FALSE))</f>
        <v>0</v>
      </c>
      <c r="O91" s="129" t="str">
        <f>IF(ISNA(VLOOKUP($C91,'TT MSLM -1'!$A$17:$E$1000,5,FALSE))=TRUE,"0",VLOOKUP($C91,'TT MSLM -1'!$A$17:$E$1000,5,FALSE))</f>
        <v>0</v>
      </c>
      <c r="P91" s="129" t="str">
        <f>IF(ISNA(VLOOKUP($C91,'TT MSLM -2'!$A$17:$E$1000,5,FALSE))=TRUE,"0",VLOOKUP($C91,'TT MSLM -2'!$A$17:$E$1000,5,FALSE))</f>
        <v>0</v>
      </c>
      <c r="Q91" s="129" t="str">
        <f>IF(ISNA(VLOOKUP($C91,'NorAm Mammoth SS -1'!$A$17:$E$1000,5,FALSE))=TRUE,"0",VLOOKUP($C91,'NorAm Mammoth SS -1'!$A$17:$E$1000,5,FALSE))</f>
        <v>0</v>
      </c>
      <c r="R91" s="129" t="str">
        <f>IF(ISNA(VLOOKUP($C91,'NorAm Mammoth SS -2'!$A$17:$E$1000,5,FALSE))=TRUE,"0",VLOOKUP($C91,'NorAm Mammoth SS -2'!$A$17:$E$1000,5,FALSE))</f>
        <v>0</v>
      </c>
      <c r="S91" s="129" t="str">
        <f>IF(ISNA(VLOOKUP($C91,'Groms GP'!$A$17:$E$1000,5,FALSE))=TRUE,"0",VLOOKUP($C91,'Groms GP'!$A$17:$E$1000,5,FALSE))</f>
        <v>0</v>
      </c>
      <c r="T91" s="129" t="str">
        <f>IF(ISNA(VLOOKUP($C91,'CC SunPeaks SS'!$A$17:$E$1000,5,FALSE))=TRUE,"0",VLOOKUP($C91,'CC SunPeaks SS'!$A$17:$E$1000,5,FALSE))</f>
        <v>0</v>
      </c>
      <c r="U91" s="129" t="str">
        <f>IF(ISNA(VLOOKUP($C91,'CC SunPeaks BA'!$A$17:$E$1000,5,FALSE))=TRUE,"0",VLOOKUP($C91,'CC SunPeaks BA'!$A$17:$E$1000,5,FALSE))</f>
        <v>0</v>
      </c>
      <c r="V91" s="129" t="str">
        <f>IF(ISNA(VLOOKUP($C91,'NorAm Calgary SS'!$A$17:$E$1000,5,FALSE))=TRUE,"0",VLOOKUP($C91,'NorAm Calgary SS'!$A$17:$E$1000,5,FALSE))</f>
        <v>0</v>
      </c>
      <c r="W91" s="129" t="str">
        <f>IF(ISNA(VLOOKUP($C91,'NorAm Calgary BA'!$A$17:$E$1000,5,FALSE))=TRUE,"0",VLOOKUP($C91,'NorAm Calgary BA'!$A$17:$E$1000,5,FALSE))</f>
        <v>0</v>
      </c>
      <c r="X91" s="129">
        <f>IF(ISNA(VLOOKUP($C91,'FzFest CF'!$A$17:$E$1000,5,FALSE))=TRUE,"0",VLOOKUP($C91,'FzFest CF'!$A$17:$E$1000,5,FALSE))</f>
        <v>60</v>
      </c>
      <c r="Y91" s="129" t="str">
        <f>IF(ISNA(VLOOKUP($C91,'Groms BV'!$A$17:$E$1000,5,FALSE))=TRUE,"0",VLOOKUP($C91,'Groms BV'!$A$17:$E$1000,5,FALSE))</f>
        <v>0</v>
      </c>
      <c r="Z91" s="129" t="str">
        <f>IF(ISNA(VLOOKUP($C91,'NorAm Aspen BA'!$A$17:$E$1000,5,FALSE))=TRUE,"0",VLOOKUP($C91,'NorAm Aspen BA'!$A$17:$E$1000,5,FALSE))</f>
        <v>0</v>
      </c>
      <c r="AA91" s="129" t="str">
        <f>IF(ISNA(VLOOKUP($C91,'NorAm Aspen SS'!$A$17:$E$992,5,FALSE))=TRUE,"0",VLOOKUP($C91,'NorAm Aspen SS'!$A$17:$E$992,5,FALSE))</f>
        <v>0</v>
      </c>
      <c r="AB91" s="129" t="str">
        <f>IF(ISNA(VLOOKUP($C91,'JJ Evergreen'!$A$17:$E$1000,5,FALSE))=TRUE,"0",VLOOKUP($C91,'JJ Evergreen'!$A$17:$E$1000,5,FALSE))</f>
        <v>0</v>
      </c>
      <c r="AC91" s="129" t="str">
        <f>IF(ISNA(VLOOKUP($C91,'TT Horseshoe -1'!$A$17:$E$992,5,FALSE))=TRUE,"0",VLOOKUP($C91,'TT Horseshoe -1'!$A$17:$E$992,5,FALSE))</f>
        <v>0</v>
      </c>
      <c r="AD91" s="129" t="str">
        <f>IF(ISNA(VLOOKUP($C91,'TT PROV SS'!$A$17:$E$967,5,FALSE))=TRUE,"0",VLOOKUP($C91,'TT PROV SS'!$A$17:$E$967,5,FALSE))</f>
        <v>0</v>
      </c>
      <c r="AE91" s="129" t="str">
        <f>IF(ISNA(VLOOKUP($C91,'TT PROV BA'!$A$17:$E$992,5,FALSE))=TRUE,"0",VLOOKUP($C91,'TT PROV BA'!$A$17:$E$992,5,FALSE))</f>
        <v>0</v>
      </c>
      <c r="AF91" s="129" t="str">
        <f>IF(ISNA(VLOOKUP($C91,'CC Horseshoe SS'!$A$17:$E$992,5,FALSE))=TRUE,"0",VLOOKUP($C91,'CC Horseshoe SS'!$A$17:$E$992,5,FALSE))</f>
        <v>0</v>
      </c>
      <c r="AG91" s="129" t="str">
        <f>IF(ISNA(VLOOKUP($C91,'CC Horseshoe BA'!$A$17:$E$988,5,FALSE))=TRUE,"0",VLOOKUP($C91,'CC Horseshoe BA'!$A$17:$E$988,5,FALSE))</f>
        <v>0</v>
      </c>
      <c r="AH91" s="129" t="str">
        <f>IF(ISNA(VLOOKUP($C91,'NorAm Stoneham SS'!$A$17:$E$992,5,FALSE))=TRUE,"0",VLOOKUP($C91,'NorAm Stoneham SS'!$A$17:$E$992,5,FALSE))</f>
        <v>0</v>
      </c>
      <c r="AI91" s="129" t="str">
        <f>IF(ISNA(VLOOKUP($C91,'NorAm Stoneham BA'!$A$17:$E$991,5,FALSE))=TRUE,"0",VLOOKUP($C91,'NorAm Stoneham BA'!$A$17:$E$991,5,FALSE))</f>
        <v>0</v>
      </c>
      <c r="AJ91" s="129" t="str">
        <f>IF(ISNA(VLOOKUP($C91,'WC SUI SS'!$A$17:$E$991,5,FALSE))=TRUE,"0",VLOOKUP($C91,'WC SUI SS'!$A$17:$E$991,5,FALSE))</f>
        <v>0</v>
      </c>
      <c r="AK91" s="129" t="str">
        <f>IF(ISNA(VLOOKUP($C91,'JrNats HP'!$A$17:$E$991,5,FALSE))=TRUE,"0",VLOOKUP($C91,'JrNats HP'!$A$17:$E$991,5,FALSE))</f>
        <v>0</v>
      </c>
      <c r="AL91" s="129" t="str">
        <f>IF(ISNA(VLOOKUP($C91,'JrNats SS'!$A$17:$E$991,5,FALSE))=TRUE,"0",VLOOKUP($C91,'JrNats SS'!$A$17:$E$991,5,FALSE))</f>
        <v>0</v>
      </c>
      <c r="AM91" s="129" t="str">
        <f>IF(ISNA(VLOOKUP($C91,'JrNats BA'!$A$17:$E$991,5,FALSE))=TRUE,"0",VLOOKUP($C91,'JrNats BA'!$A$17:$E$991,5,FALSE))</f>
        <v>0</v>
      </c>
      <c r="AN91" s="196"/>
      <c r="AO91" s="129"/>
    </row>
    <row r="92" spans="1:41" ht="17" customHeight="1" x14ac:dyDescent="0.15">
      <c r="A92" s="98" t="s">
        <v>92</v>
      </c>
      <c r="B92" s="98" t="s">
        <v>113</v>
      </c>
      <c r="C92" s="99" t="s">
        <v>141</v>
      </c>
      <c r="D92" s="71"/>
      <c r="E92" s="71">
        <f t="shared" si="12"/>
        <v>82</v>
      </c>
      <c r="F92" s="139">
        <f t="shared" si="13"/>
        <v>82</v>
      </c>
      <c r="G92" s="129">
        <f t="shared" si="14"/>
        <v>60</v>
      </c>
      <c r="H92" s="129">
        <f t="shared" si="15"/>
        <v>0</v>
      </c>
      <c r="I92" s="129">
        <f t="shared" si="16"/>
        <v>0</v>
      </c>
      <c r="J92" s="129">
        <f t="shared" si="17"/>
        <v>60</v>
      </c>
      <c r="K92" s="130"/>
      <c r="L92" s="129">
        <v>0</v>
      </c>
      <c r="M92" s="129">
        <v>0</v>
      </c>
      <c r="N92" s="129" t="str">
        <f>IF(ISNA(VLOOKUP($C92,'CC Calgary SS'!$A$17:$E$974,5,FALSE))=TRUE,"0",VLOOKUP($C92,'CC Calgary SS'!$A$17:$E$974,5,FALSE))</f>
        <v>0</v>
      </c>
      <c r="O92" s="129" t="str">
        <f>IF(ISNA(VLOOKUP($C92,'TT MSLM -1'!$A$17:$E$1000,5,FALSE))=TRUE,"0",VLOOKUP($C92,'TT MSLM -1'!$A$17:$E$1000,5,FALSE))</f>
        <v>0</v>
      </c>
      <c r="P92" s="129" t="str">
        <f>IF(ISNA(VLOOKUP($C92,'TT MSLM -2'!$A$17:$E$1000,5,FALSE))=TRUE,"0",VLOOKUP($C92,'TT MSLM -2'!$A$17:$E$1000,5,FALSE))</f>
        <v>0</v>
      </c>
      <c r="Q92" s="129" t="str">
        <f>IF(ISNA(VLOOKUP($C92,'NorAm Mammoth SS -1'!$A$17:$E$1000,5,FALSE))=TRUE,"0",VLOOKUP($C92,'NorAm Mammoth SS -1'!$A$17:$E$1000,5,FALSE))</f>
        <v>0</v>
      </c>
      <c r="R92" s="129" t="str">
        <f>IF(ISNA(VLOOKUP($C92,'NorAm Mammoth SS -2'!$A$17:$E$1000,5,FALSE))=TRUE,"0",VLOOKUP($C92,'NorAm Mammoth SS -2'!$A$17:$E$1000,5,FALSE))</f>
        <v>0</v>
      </c>
      <c r="S92" s="129" t="str">
        <f>IF(ISNA(VLOOKUP($C92,'Groms GP'!$A$17:$E$1000,5,FALSE))=TRUE,"0",VLOOKUP($C92,'Groms GP'!$A$17:$E$1000,5,FALSE))</f>
        <v>0</v>
      </c>
      <c r="T92" s="129" t="str">
        <f>IF(ISNA(VLOOKUP($C92,'CC SunPeaks SS'!$A$17:$E$1000,5,FALSE))=TRUE,"0",VLOOKUP($C92,'CC SunPeaks SS'!$A$17:$E$1000,5,FALSE))</f>
        <v>0</v>
      </c>
      <c r="U92" s="129" t="str">
        <f>IF(ISNA(VLOOKUP($C92,'CC SunPeaks BA'!$A$17:$E$1000,5,FALSE))=TRUE,"0",VLOOKUP($C92,'CC SunPeaks BA'!$A$17:$E$1000,5,FALSE))</f>
        <v>0</v>
      </c>
      <c r="V92" s="129" t="str">
        <f>IF(ISNA(VLOOKUP($C92,'NorAm Calgary SS'!$A$17:$E$1000,5,FALSE))=TRUE,"0",VLOOKUP($C92,'NorAm Calgary SS'!$A$17:$E$1000,5,FALSE))</f>
        <v>0</v>
      </c>
      <c r="W92" s="129" t="str">
        <f>IF(ISNA(VLOOKUP($C92,'NorAm Calgary BA'!$A$17:$E$1000,5,FALSE))=TRUE,"0",VLOOKUP($C92,'NorAm Calgary BA'!$A$17:$E$1000,5,FALSE))</f>
        <v>0</v>
      </c>
      <c r="X92" s="129">
        <f>IF(ISNA(VLOOKUP($C92,'FzFest CF'!$A$17:$E$1000,5,FALSE))=TRUE,"0",VLOOKUP($C92,'FzFest CF'!$A$17:$E$1000,5,FALSE))</f>
        <v>60</v>
      </c>
      <c r="Y92" s="129" t="str">
        <f>IF(ISNA(VLOOKUP($C92,'Groms BV'!$A$17:$E$1000,5,FALSE))=TRUE,"0",VLOOKUP($C92,'Groms BV'!$A$17:$E$1000,5,FALSE))</f>
        <v>0</v>
      </c>
      <c r="Z92" s="129" t="str">
        <f>IF(ISNA(VLOOKUP($C92,'NorAm Aspen BA'!$A$17:$E$1000,5,FALSE))=TRUE,"0",VLOOKUP($C92,'NorAm Aspen BA'!$A$17:$E$1000,5,FALSE))</f>
        <v>0</v>
      </c>
      <c r="AA92" s="129" t="str">
        <f>IF(ISNA(VLOOKUP($C92,'NorAm Aspen SS'!$A$17:$E$992,5,FALSE))=TRUE,"0",VLOOKUP($C92,'NorAm Aspen SS'!$A$17:$E$992,5,FALSE))</f>
        <v>0</v>
      </c>
      <c r="AB92" s="129" t="str">
        <f>IF(ISNA(VLOOKUP($C92,'JJ Evergreen'!$A$17:$E$1000,5,FALSE))=TRUE,"0",VLOOKUP($C92,'JJ Evergreen'!$A$17:$E$1000,5,FALSE))</f>
        <v>0</v>
      </c>
      <c r="AC92" s="129" t="str">
        <f>IF(ISNA(VLOOKUP($C92,'TT Horseshoe -1'!$A$17:$E$992,5,FALSE))=TRUE,"0",VLOOKUP($C92,'TT Horseshoe -1'!$A$17:$E$992,5,FALSE))</f>
        <v>0</v>
      </c>
      <c r="AD92" s="129" t="str">
        <f>IF(ISNA(VLOOKUP($C92,'TT PROV SS'!$A$17:$E$967,5,FALSE))=TRUE,"0",VLOOKUP($C92,'TT PROV SS'!$A$17:$E$967,5,FALSE))</f>
        <v>0</v>
      </c>
      <c r="AE92" s="129" t="str">
        <f>IF(ISNA(VLOOKUP($C92,'TT PROV BA'!$A$17:$E$992,5,FALSE))=TRUE,"0",VLOOKUP($C92,'TT PROV BA'!$A$17:$E$992,5,FALSE))</f>
        <v>0</v>
      </c>
      <c r="AF92" s="129" t="str">
        <f>IF(ISNA(VLOOKUP($C92,'CC Horseshoe SS'!$A$17:$E$992,5,FALSE))=TRUE,"0",VLOOKUP($C92,'CC Horseshoe SS'!$A$17:$E$992,5,FALSE))</f>
        <v>0</v>
      </c>
      <c r="AG92" s="129" t="str">
        <f>IF(ISNA(VLOOKUP($C92,'CC Horseshoe BA'!$A$17:$E$988,5,FALSE))=TRUE,"0",VLOOKUP($C92,'CC Horseshoe BA'!$A$17:$E$988,5,FALSE))</f>
        <v>0</v>
      </c>
      <c r="AH92" s="129" t="str">
        <f>IF(ISNA(VLOOKUP($C92,'NorAm Stoneham SS'!$A$17:$E$992,5,FALSE))=TRUE,"0",VLOOKUP($C92,'NorAm Stoneham SS'!$A$17:$E$992,5,FALSE))</f>
        <v>0</v>
      </c>
      <c r="AI92" s="129" t="str">
        <f>IF(ISNA(VLOOKUP($C92,'NorAm Stoneham BA'!$A$17:$E$991,5,FALSE))=TRUE,"0",VLOOKUP($C92,'NorAm Stoneham BA'!$A$17:$E$991,5,FALSE))</f>
        <v>0</v>
      </c>
      <c r="AJ92" s="129" t="str">
        <f>IF(ISNA(VLOOKUP($C92,'WC SUI SS'!$A$17:$E$991,5,FALSE))=TRUE,"0",VLOOKUP($C92,'WC SUI SS'!$A$17:$E$991,5,FALSE))</f>
        <v>0</v>
      </c>
      <c r="AK92" s="129" t="str">
        <f>IF(ISNA(VLOOKUP($C92,'JrNats HP'!$A$17:$E$991,5,FALSE))=TRUE,"0",VLOOKUP($C92,'JrNats HP'!$A$17:$E$991,5,FALSE))</f>
        <v>0</v>
      </c>
      <c r="AL92" s="129" t="str">
        <f>IF(ISNA(VLOOKUP($C92,'JrNats SS'!$A$17:$E$991,5,FALSE))=TRUE,"0",VLOOKUP($C92,'JrNats SS'!$A$17:$E$991,5,FALSE))</f>
        <v>0</v>
      </c>
      <c r="AM92" s="129" t="str">
        <f>IF(ISNA(VLOOKUP($C92,'JrNats BA'!$A$17:$E$991,5,FALSE))=TRUE,"0",VLOOKUP($C92,'JrNats BA'!$A$17:$E$991,5,FALSE))</f>
        <v>0</v>
      </c>
      <c r="AN92" s="196"/>
      <c r="AO92" s="129"/>
    </row>
    <row r="93" spans="1:41" ht="17" customHeight="1" x14ac:dyDescent="0.15">
      <c r="A93" s="98" t="s">
        <v>92</v>
      </c>
      <c r="B93" s="98" t="s">
        <v>112</v>
      </c>
      <c r="C93" s="99" t="s">
        <v>142</v>
      </c>
      <c r="D93" s="71"/>
      <c r="E93" s="71">
        <f t="shared" si="12"/>
        <v>82</v>
      </c>
      <c r="F93" s="139">
        <f t="shared" si="13"/>
        <v>82</v>
      </c>
      <c r="G93" s="129">
        <f t="shared" si="14"/>
        <v>60</v>
      </c>
      <c r="H93" s="129">
        <f t="shared" si="15"/>
        <v>0</v>
      </c>
      <c r="I93" s="129">
        <f t="shared" si="16"/>
        <v>0</v>
      </c>
      <c r="J93" s="129">
        <f t="shared" si="17"/>
        <v>60</v>
      </c>
      <c r="K93" s="130"/>
      <c r="L93" s="129">
        <v>0</v>
      </c>
      <c r="M93" s="129">
        <v>0</v>
      </c>
      <c r="N93" s="129" t="str">
        <f>IF(ISNA(VLOOKUP($C93,'CC Calgary SS'!$A$17:$E$974,5,FALSE))=TRUE,"0",VLOOKUP($C93,'CC Calgary SS'!$A$17:$E$974,5,FALSE))</f>
        <v>0</v>
      </c>
      <c r="O93" s="129" t="str">
        <f>IF(ISNA(VLOOKUP($C93,'TT MSLM -1'!$A$17:$E$1000,5,FALSE))=TRUE,"0",VLOOKUP($C93,'TT MSLM -1'!$A$17:$E$1000,5,FALSE))</f>
        <v>0</v>
      </c>
      <c r="P93" s="129" t="str">
        <f>IF(ISNA(VLOOKUP($C93,'TT MSLM -2'!$A$17:$E$1000,5,FALSE))=TRUE,"0",VLOOKUP($C93,'TT MSLM -2'!$A$17:$E$1000,5,FALSE))</f>
        <v>0</v>
      </c>
      <c r="Q93" s="129" t="str">
        <f>IF(ISNA(VLOOKUP($C93,'NorAm Mammoth SS -1'!$A$17:$E$1000,5,FALSE))=TRUE,"0",VLOOKUP($C93,'NorAm Mammoth SS -1'!$A$17:$E$1000,5,FALSE))</f>
        <v>0</v>
      </c>
      <c r="R93" s="129" t="str">
        <f>IF(ISNA(VLOOKUP($C93,'NorAm Mammoth SS -2'!$A$17:$E$1000,5,FALSE))=TRUE,"0",VLOOKUP($C93,'NorAm Mammoth SS -2'!$A$17:$E$1000,5,FALSE))</f>
        <v>0</v>
      </c>
      <c r="S93" s="129" t="str">
        <f>IF(ISNA(VLOOKUP($C93,'Groms GP'!$A$17:$E$1000,5,FALSE))=TRUE,"0",VLOOKUP($C93,'Groms GP'!$A$17:$E$1000,5,FALSE))</f>
        <v>0</v>
      </c>
      <c r="T93" s="129" t="str">
        <f>IF(ISNA(VLOOKUP($C93,'CC SunPeaks SS'!$A$17:$E$1000,5,FALSE))=TRUE,"0",VLOOKUP($C93,'CC SunPeaks SS'!$A$17:$E$1000,5,FALSE))</f>
        <v>0</v>
      </c>
      <c r="U93" s="129" t="str">
        <f>IF(ISNA(VLOOKUP($C93,'CC SunPeaks BA'!$A$17:$E$1000,5,FALSE))=TRUE,"0",VLOOKUP($C93,'CC SunPeaks BA'!$A$17:$E$1000,5,FALSE))</f>
        <v>0</v>
      </c>
      <c r="V93" s="129" t="str">
        <f>IF(ISNA(VLOOKUP($C93,'NorAm Calgary SS'!$A$17:$E$1000,5,FALSE))=TRUE,"0",VLOOKUP($C93,'NorAm Calgary SS'!$A$17:$E$1000,5,FALSE))</f>
        <v>0</v>
      </c>
      <c r="W93" s="129" t="str">
        <f>IF(ISNA(VLOOKUP($C93,'NorAm Calgary BA'!$A$17:$E$1000,5,FALSE))=TRUE,"0",VLOOKUP($C93,'NorAm Calgary BA'!$A$17:$E$1000,5,FALSE))</f>
        <v>0</v>
      </c>
      <c r="X93" s="129">
        <f>IF(ISNA(VLOOKUP($C93,'FzFest CF'!$A$17:$E$1000,5,FALSE))=TRUE,"0",VLOOKUP($C93,'FzFest CF'!$A$17:$E$1000,5,FALSE))</f>
        <v>60</v>
      </c>
      <c r="Y93" s="129" t="str">
        <f>IF(ISNA(VLOOKUP($C93,'Groms BV'!$A$17:$E$1000,5,FALSE))=TRUE,"0",VLOOKUP($C93,'Groms BV'!$A$17:$E$1000,5,FALSE))</f>
        <v>0</v>
      </c>
      <c r="Z93" s="129" t="str">
        <f>IF(ISNA(VLOOKUP($C93,'NorAm Aspen BA'!$A$17:$E$1000,5,FALSE))=TRUE,"0",VLOOKUP($C93,'NorAm Aspen BA'!$A$17:$E$1000,5,FALSE))</f>
        <v>0</v>
      </c>
      <c r="AA93" s="129" t="str">
        <f>IF(ISNA(VLOOKUP($C93,'NorAm Aspen SS'!$A$17:$E$992,5,FALSE))=TRUE,"0",VLOOKUP($C93,'NorAm Aspen SS'!$A$17:$E$992,5,FALSE))</f>
        <v>0</v>
      </c>
      <c r="AB93" s="129" t="str">
        <f>IF(ISNA(VLOOKUP($C93,'JJ Evergreen'!$A$17:$E$1000,5,FALSE))=TRUE,"0",VLOOKUP($C93,'JJ Evergreen'!$A$17:$E$1000,5,FALSE))</f>
        <v>0</v>
      </c>
      <c r="AC93" s="129" t="str">
        <f>IF(ISNA(VLOOKUP($C93,'TT Horseshoe -1'!$A$17:$E$992,5,FALSE))=TRUE,"0",VLOOKUP($C93,'TT Horseshoe -1'!$A$17:$E$992,5,FALSE))</f>
        <v>0</v>
      </c>
      <c r="AD93" s="129" t="str">
        <f>IF(ISNA(VLOOKUP($C93,'TT PROV SS'!$A$17:$E$967,5,FALSE))=TRUE,"0",VLOOKUP($C93,'TT PROV SS'!$A$17:$E$967,5,FALSE))</f>
        <v>0</v>
      </c>
      <c r="AE93" s="129" t="str">
        <f>IF(ISNA(VLOOKUP($C93,'TT PROV BA'!$A$17:$E$992,5,FALSE))=TRUE,"0",VLOOKUP($C93,'TT PROV BA'!$A$17:$E$992,5,FALSE))</f>
        <v>0</v>
      </c>
      <c r="AF93" s="129" t="str">
        <f>IF(ISNA(VLOOKUP($C93,'CC Horseshoe SS'!$A$17:$E$992,5,FALSE))=TRUE,"0",VLOOKUP($C93,'CC Horseshoe SS'!$A$17:$E$992,5,FALSE))</f>
        <v>0</v>
      </c>
      <c r="AG93" s="129" t="str">
        <f>IF(ISNA(VLOOKUP($C93,'CC Horseshoe BA'!$A$17:$E$988,5,FALSE))=TRUE,"0",VLOOKUP($C93,'CC Horseshoe BA'!$A$17:$E$988,5,FALSE))</f>
        <v>0</v>
      </c>
      <c r="AH93" s="129" t="str">
        <f>IF(ISNA(VLOOKUP($C93,'NorAm Stoneham SS'!$A$17:$E$992,5,FALSE))=TRUE,"0",VLOOKUP($C93,'NorAm Stoneham SS'!$A$17:$E$992,5,FALSE))</f>
        <v>0</v>
      </c>
      <c r="AI93" s="129" t="str">
        <f>IF(ISNA(VLOOKUP($C93,'NorAm Stoneham BA'!$A$17:$E$991,5,FALSE))=TRUE,"0",VLOOKUP($C93,'NorAm Stoneham BA'!$A$17:$E$991,5,FALSE))</f>
        <v>0</v>
      </c>
      <c r="AJ93" s="129" t="str">
        <f>IF(ISNA(VLOOKUP($C93,'WC SUI SS'!$A$17:$E$991,5,FALSE))=TRUE,"0",VLOOKUP($C93,'WC SUI SS'!$A$17:$E$991,5,FALSE))</f>
        <v>0</v>
      </c>
      <c r="AK93" s="129" t="str">
        <f>IF(ISNA(VLOOKUP($C93,'JrNats HP'!$A$17:$E$991,5,FALSE))=TRUE,"0",VLOOKUP($C93,'JrNats HP'!$A$17:$E$991,5,FALSE))</f>
        <v>0</v>
      </c>
      <c r="AL93" s="129" t="str">
        <f>IF(ISNA(VLOOKUP($C93,'JrNats SS'!$A$17:$E$991,5,FALSE))=TRUE,"0",VLOOKUP($C93,'JrNats SS'!$A$17:$E$991,5,FALSE))</f>
        <v>0</v>
      </c>
      <c r="AM93" s="129" t="str">
        <f>IF(ISNA(VLOOKUP($C93,'JrNats BA'!$A$17:$E$991,5,FALSE))=TRUE,"0",VLOOKUP($C93,'JrNats BA'!$A$17:$E$991,5,FALSE))</f>
        <v>0</v>
      </c>
      <c r="AN93" s="196"/>
      <c r="AO93" s="129"/>
    </row>
    <row r="94" spans="1:41" ht="17" customHeight="1" x14ac:dyDescent="0.15">
      <c r="A94" s="98" t="s">
        <v>92</v>
      </c>
      <c r="B94" s="98" t="s">
        <v>113</v>
      </c>
      <c r="C94" s="99" t="s">
        <v>143</v>
      </c>
      <c r="D94" s="71"/>
      <c r="E94" s="71">
        <f t="shared" si="12"/>
        <v>82</v>
      </c>
      <c r="F94" s="139">
        <f t="shared" si="13"/>
        <v>82</v>
      </c>
      <c r="G94" s="129">
        <f t="shared" si="14"/>
        <v>60</v>
      </c>
      <c r="H94" s="129">
        <f t="shared" si="15"/>
        <v>0</v>
      </c>
      <c r="I94" s="129">
        <f t="shared" si="16"/>
        <v>0</v>
      </c>
      <c r="J94" s="129">
        <f t="shared" si="17"/>
        <v>60</v>
      </c>
      <c r="K94" s="130"/>
      <c r="L94" s="129">
        <v>0</v>
      </c>
      <c r="M94" s="129">
        <v>0</v>
      </c>
      <c r="N94" s="129" t="str">
        <f>IF(ISNA(VLOOKUP($C94,'CC Calgary SS'!$A$17:$E$974,5,FALSE))=TRUE,"0",VLOOKUP($C94,'CC Calgary SS'!$A$17:$E$974,5,FALSE))</f>
        <v>0</v>
      </c>
      <c r="O94" s="129" t="str">
        <f>IF(ISNA(VLOOKUP($C94,'TT MSLM -1'!$A$17:$E$1000,5,FALSE))=TRUE,"0",VLOOKUP($C94,'TT MSLM -1'!$A$17:$E$1000,5,FALSE))</f>
        <v>0</v>
      </c>
      <c r="P94" s="129" t="str">
        <f>IF(ISNA(VLOOKUP($C94,'TT MSLM -2'!$A$17:$E$1000,5,FALSE))=TRUE,"0",VLOOKUP($C94,'TT MSLM -2'!$A$17:$E$1000,5,FALSE))</f>
        <v>0</v>
      </c>
      <c r="Q94" s="129" t="str">
        <f>IF(ISNA(VLOOKUP($C94,'NorAm Mammoth SS -1'!$A$17:$E$1000,5,FALSE))=TRUE,"0",VLOOKUP($C94,'NorAm Mammoth SS -1'!$A$17:$E$1000,5,FALSE))</f>
        <v>0</v>
      </c>
      <c r="R94" s="129" t="str">
        <f>IF(ISNA(VLOOKUP($C94,'NorAm Mammoth SS -2'!$A$17:$E$1000,5,FALSE))=TRUE,"0",VLOOKUP($C94,'NorAm Mammoth SS -2'!$A$17:$E$1000,5,FALSE))</f>
        <v>0</v>
      </c>
      <c r="S94" s="129" t="str">
        <f>IF(ISNA(VLOOKUP($C94,'Groms GP'!$A$17:$E$1000,5,FALSE))=TRUE,"0",VLOOKUP($C94,'Groms GP'!$A$17:$E$1000,5,FALSE))</f>
        <v>0</v>
      </c>
      <c r="T94" s="129" t="str">
        <f>IF(ISNA(VLOOKUP($C94,'CC SunPeaks SS'!$A$17:$E$1000,5,FALSE))=TRUE,"0",VLOOKUP($C94,'CC SunPeaks SS'!$A$17:$E$1000,5,FALSE))</f>
        <v>0</v>
      </c>
      <c r="U94" s="129" t="str">
        <f>IF(ISNA(VLOOKUP($C94,'CC SunPeaks BA'!$A$17:$E$1000,5,FALSE))=TRUE,"0",VLOOKUP($C94,'CC SunPeaks BA'!$A$17:$E$1000,5,FALSE))</f>
        <v>0</v>
      </c>
      <c r="V94" s="129" t="str">
        <f>IF(ISNA(VLOOKUP($C94,'NorAm Calgary SS'!$A$17:$E$1000,5,FALSE))=TRUE,"0",VLOOKUP($C94,'NorAm Calgary SS'!$A$17:$E$1000,5,FALSE))</f>
        <v>0</v>
      </c>
      <c r="W94" s="129" t="str">
        <f>IF(ISNA(VLOOKUP($C94,'NorAm Calgary BA'!$A$17:$E$1000,5,FALSE))=TRUE,"0",VLOOKUP($C94,'NorAm Calgary BA'!$A$17:$E$1000,5,FALSE))</f>
        <v>0</v>
      </c>
      <c r="X94" s="129">
        <f>IF(ISNA(VLOOKUP($C94,'FzFest CF'!$A$17:$E$1000,5,FALSE))=TRUE,"0",VLOOKUP($C94,'FzFest CF'!$A$17:$E$1000,5,FALSE))</f>
        <v>60</v>
      </c>
      <c r="Y94" s="129" t="str">
        <f>IF(ISNA(VLOOKUP($C94,'Groms BV'!$A$17:$E$1000,5,FALSE))=TRUE,"0",VLOOKUP($C94,'Groms BV'!$A$17:$E$1000,5,FALSE))</f>
        <v>0</v>
      </c>
      <c r="Z94" s="129" t="str">
        <f>IF(ISNA(VLOOKUP($C94,'NorAm Aspen BA'!$A$17:$E$1000,5,FALSE))=TRUE,"0",VLOOKUP($C94,'NorAm Aspen BA'!$A$17:$E$1000,5,FALSE))</f>
        <v>0</v>
      </c>
      <c r="AA94" s="129" t="str">
        <f>IF(ISNA(VLOOKUP($C94,'NorAm Aspen SS'!$A$17:$E$992,5,FALSE))=TRUE,"0",VLOOKUP($C94,'NorAm Aspen SS'!$A$17:$E$992,5,FALSE))</f>
        <v>0</v>
      </c>
      <c r="AB94" s="129" t="str">
        <f>IF(ISNA(VLOOKUP($C94,'JJ Evergreen'!$A$17:$E$1000,5,FALSE))=TRUE,"0",VLOOKUP($C94,'JJ Evergreen'!$A$17:$E$1000,5,FALSE))</f>
        <v>0</v>
      </c>
      <c r="AC94" s="129" t="str">
        <f>IF(ISNA(VLOOKUP($C94,'TT Horseshoe -1'!$A$17:$E$992,5,FALSE))=TRUE,"0",VLOOKUP($C94,'TT Horseshoe -1'!$A$17:$E$992,5,FALSE))</f>
        <v>0</v>
      </c>
      <c r="AD94" s="129" t="str">
        <f>IF(ISNA(VLOOKUP($C94,'TT PROV SS'!$A$17:$E$967,5,FALSE))=TRUE,"0",VLOOKUP($C94,'TT PROV SS'!$A$17:$E$967,5,FALSE))</f>
        <v>0</v>
      </c>
      <c r="AE94" s="129" t="str">
        <f>IF(ISNA(VLOOKUP($C94,'TT PROV BA'!$A$17:$E$992,5,FALSE))=TRUE,"0",VLOOKUP($C94,'TT PROV BA'!$A$17:$E$992,5,FALSE))</f>
        <v>0</v>
      </c>
      <c r="AF94" s="129" t="str">
        <f>IF(ISNA(VLOOKUP($C94,'CC Horseshoe SS'!$A$17:$E$992,5,FALSE))=TRUE,"0",VLOOKUP($C94,'CC Horseshoe SS'!$A$17:$E$992,5,FALSE))</f>
        <v>0</v>
      </c>
      <c r="AG94" s="129" t="str">
        <f>IF(ISNA(VLOOKUP($C94,'CC Horseshoe BA'!$A$17:$E$988,5,FALSE))=TRUE,"0",VLOOKUP($C94,'CC Horseshoe BA'!$A$17:$E$988,5,FALSE))</f>
        <v>0</v>
      </c>
      <c r="AH94" s="129" t="str">
        <f>IF(ISNA(VLOOKUP($C94,'NorAm Stoneham SS'!$A$17:$E$992,5,FALSE))=TRUE,"0",VLOOKUP($C94,'NorAm Stoneham SS'!$A$17:$E$992,5,FALSE))</f>
        <v>0</v>
      </c>
      <c r="AI94" s="129" t="str">
        <f>IF(ISNA(VLOOKUP($C94,'NorAm Stoneham BA'!$A$17:$E$991,5,FALSE))=TRUE,"0",VLOOKUP($C94,'NorAm Stoneham BA'!$A$17:$E$991,5,FALSE))</f>
        <v>0</v>
      </c>
      <c r="AJ94" s="129" t="str">
        <f>IF(ISNA(VLOOKUP($C94,'WC SUI SS'!$A$17:$E$991,5,FALSE))=TRUE,"0",VLOOKUP($C94,'WC SUI SS'!$A$17:$E$991,5,FALSE))</f>
        <v>0</v>
      </c>
      <c r="AK94" s="129" t="str">
        <f>IF(ISNA(VLOOKUP($C94,'JrNats HP'!$A$17:$E$991,5,FALSE))=TRUE,"0",VLOOKUP($C94,'JrNats HP'!$A$17:$E$991,5,FALSE))</f>
        <v>0</v>
      </c>
      <c r="AL94" s="129" t="str">
        <f>IF(ISNA(VLOOKUP($C94,'JrNats SS'!$A$17:$E$991,5,FALSE))=TRUE,"0",VLOOKUP($C94,'JrNats SS'!$A$17:$E$991,5,FALSE))</f>
        <v>0</v>
      </c>
      <c r="AM94" s="129" t="str">
        <f>IF(ISNA(VLOOKUP($C94,'JrNats BA'!$A$17:$E$991,5,FALSE))=TRUE,"0",VLOOKUP($C94,'JrNats BA'!$A$17:$E$991,5,FALSE))</f>
        <v>0</v>
      </c>
      <c r="AN94" s="196"/>
      <c r="AO94" s="129"/>
    </row>
    <row r="95" spans="1:41" ht="17" customHeight="1" x14ac:dyDescent="0.15">
      <c r="A95" s="98" t="s">
        <v>92</v>
      </c>
      <c r="B95" s="98" t="s">
        <v>114</v>
      </c>
      <c r="C95" s="99" t="s">
        <v>144</v>
      </c>
      <c r="D95" s="71"/>
      <c r="E95" s="71">
        <f t="shared" si="12"/>
        <v>82</v>
      </c>
      <c r="F95" s="139">
        <f t="shared" si="13"/>
        <v>82</v>
      </c>
      <c r="G95" s="129">
        <f t="shared" si="14"/>
        <v>60</v>
      </c>
      <c r="H95" s="129">
        <f t="shared" si="15"/>
        <v>0</v>
      </c>
      <c r="I95" s="129">
        <f t="shared" si="16"/>
        <v>0</v>
      </c>
      <c r="J95" s="129">
        <f t="shared" si="17"/>
        <v>60</v>
      </c>
      <c r="K95" s="130"/>
      <c r="L95" s="129">
        <v>0</v>
      </c>
      <c r="M95" s="129">
        <v>0</v>
      </c>
      <c r="N95" s="129" t="str">
        <f>IF(ISNA(VLOOKUP($C95,'CC Calgary SS'!$A$17:$E$974,5,FALSE))=TRUE,"0",VLOOKUP($C95,'CC Calgary SS'!$A$17:$E$974,5,FALSE))</f>
        <v>0</v>
      </c>
      <c r="O95" s="129" t="str">
        <f>IF(ISNA(VLOOKUP($C95,'TT MSLM -1'!$A$17:$E$1000,5,FALSE))=TRUE,"0",VLOOKUP($C95,'TT MSLM -1'!$A$17:$E$1000,5,FALSE))</f>
        <v>0</v>
      </c>
      <c r="P95" s="129" t="str">
        <f>IF(ISNA(VLOOKUP($C95,'TT MSLM -2'!$A$17:$E$1000,5,FALSE))=TRUE,"0",VLOOKUP($C95,'TT MSLM -2'!$A$17:$E$1000,5,FALSE))</f>
        <v>0</v>
      </c>
      <c r="Q95" s="129" t="str">
        <f>IF(ISNA(VLOOKUP($C95,'NorAm Mammoth SS -1'!$A$17:$E$1000,5,FALSE))=TRUE,"0",VLOOKUP($C95,'NorAm Mammoth SS -1'!$A$17:$E$1000,5,FALSE))</f>
        <v>0</v>
      </c>
      <c r="R95" s="129" t="str">
        <f>IF(ISNA(VLOOKUP($C95,'NorAm Mammoth SS -2'!$A$17:$E$1000,5,FALSE))=TRUE,"0",VLOOKUP($C95,'NorAm Mammoth SS -2'!$A$17:$E$1000,5,FALSE))</f>
        <v>0</v>
      </c>
      <c r="S95" s="129" t="str">
        <f>IF(ISNA(VLOOKUP($C95,'Groms GP'!$A$17:$E$1000,5,FALSE))=TRUE,"0",VLOOKUP($C95,'Groms GP'!$A$17:$E$1000,5,FALSE))</f>
        <v>0</v>
      </c>
      <c r="T95" s="129" t="str">
        <f>IF(ISNA(VLOOKUP($C95,'CC SunPeaks SS'!$A$17:$E$1000,5,FALSE))=TRUE,"0",VLOOKUP($C95,'CC SunPeaks SS'!$A$17:$E$1000,5,FALSE))</f>
        <v>0</v>
      </c>
      <c r="U95" s="129" t="str">
        <f>IF(ISNA(VLOOKUP($C95,'CC SunPeaks BA'!$A$17:$E$1000,5,FALSE))=TRUE,"0",VLOOKUP($C95,'CC SunPeaks BA'!$A$17:$E$1000,5,FALSE))</f>
        <v>0</v>
      </c>
      <c r="V95" s="129" t="str">
        <f>IF(ISNA(VLOOKUP($C95,'NorAm Calgary SS'!$A$17:$E$1000,5,FALSE))=TRUE,"0",VLOOKUP($C95,'NorAm Calgary SS'!$A$17:$E$1000,5,FALSE))</f>
        <v>0</v>
      </c>
      <c r="W95" s="129" t="str">
        <f>IF(ISNA(VLOOKUP($C95,'NorAm Calgary BA'!$A$17:$E$1000,5,FALSE))=TRUE,"0",VLOOKUP($C95,'NorAm Calgary BA'!$A$17:$E$1000,5,FALSE))</f>
        <v>0</v>
      </c>
      <c r="X95" s="129">
        <f>IF(ISNA(VLOOKUP($C95,'FzFest CF'!$A$17:$E$1000,5,FALSE))=TRUE,"0",VLOOKUP($C95,'FzFest CF'!$A$17:$E$1000,5,FALSE))</f>
        <v>60</v>
      </c>
      <c r="Y95" s="129" t="str">
        <f>IF(ISNA(VLOOKUP($C95,'Groms BV'!$A$17:$E$1000,5,FALSE))=TRUE,"0",VLOOKUP($C95,'Groms BV'!$A$17:$E$1000,5,FALSE))</f>
        <v>0</v>
      </c>
      <c r="Z95" s="129" t="str">
        <f>IF(ISNA(VLOOKUP($C95,'NorAm Aspen BA'!$A$17:$E$1000,5,FALSE))=TRUE,"0",VLOOKUP($C95,'NorAm Aspen BA'!$A$17:$E$1000,5,FALSE))</f>
        <v>0</v>
      </c>
      <c r="AA95" s="129" t="str">
        <f>IF(ISNA(VLOOKUP($C95,'NorAm Aspen SS'!$A$17:$E$992,5,FALSE))=TRUE,"0",VLOOKUP($C95,'NorAm Aspen SS'!$A$17:$E$992,5,FALSE))</f>
        <v>0</v>
      </c>
      <c r="AB95" s="129" t="str">
        <f>IF(ISNA(VLOOKUP($C95,'JJ Evergreen'!$A$17:$E$1000,5,FALSE))=TRUE,"0",VLOOKUP($C95,'JJ Evergreen'!$A$17:$E$1000,5,FALSE))</f>
        <v>0</v>
      </c>
      <c r="AC95" s="129" t="str">
        <f>IF(ISNA(VLOOKUP($C95,'TT Horseshoe -1'!$A$17:$E$992,5,FALSE))=TRUE,"0",VLOOKUP($C95,'TT Horseshoe -1'!$A$17:$E$992,5,FALSE))</f>
        <v>0</v>
      </c>
      <c r="AD95" s="129" t="str">
        <f>IF(ISNA(VLOOKUP($C95,'TT PROV SS'!$A$17:$E$967,5,FALSE))=TRUE,"0",VLOOKUP($C95,'TT PROV SS'!$A$17:$E$967,5,FALSE))</f>
        <v>0</v>
      </c>
      <c r="AE95" s="129" t="str">
        <f>IF(ISNA(VLOOKUP($C95,'TT PROV BA'!$A$17:$E$992,5,FALSE))=TRUE,"0",VLOOKUP($C95,'TT PROV BA'!$A$17:$E$992,5,FALSE))</f>
        <v>0</v>
      </c>
      <c r="AF95" s="129" t="str">
        <f>IF(ISNA(VLOOKUP($C95,'CC Horseshoe SS'!$A$17:$E$992,5,FALSE))=TRUE,"0",VLOOKUP($C95,'CC Horseshoe SS'!$A$17:$E$992,5,FALSE))</f>
        <v>0</v>
      </c>
      <c r="AG95" s="129" t="str">
        <f>IF(ISNA(VLOOKUP($C95,'CC Horseshoe BA'!$A$17:$E$988,5,FALSE))=TRUE,"0",VLOOKUP($C95,'CC Horseshoe BA'!$A$17:$E$988,5,FALSE))</f>
        <v>0</v>
      </c>
      <c r="AH95" s="129" t="str">
        <f>IF(ISNA(VLOOKUP($C95,'NorAm Stoneham SS'!$A$17:$E$992,5,FALSE))=TRUE,"0",VLOOKUP($C95,'NorAm Stoneham SS'!$A$17:$E$992,5,FALSE))</f>
        <v>0</v>
      </c>
      <c r="AI95" s="129" t="str">
        <f>IF(ISNA(VLOOKUP($C95,'NorAm Stoneham BA'!$A$17:$E$991,5,FALSE))=TRUE,"0",VLOOKUP($C95,'NorAm Stoneham BA'!$A$17:$E$991,5,FALSE))</f>
        <v>0</v>
      </c>
      <c r="AJ95" s="129" t="str">
        <f>IF(ISNA(VLOOKUP($C95,'WC SUI SS'!$A$17:$E$991,5,FALSE))=TRUE,"0",VLOOKUP($C95,'WC SUI SS'!$A$17:$E$991,5,FALSE))</f>
        <v>0</v>
      </c>
      <c r="AK95" s="129" t="str">
        <f>IF(ISNA(VLOOKUP($C95,'JrNats HP'!$A$17:$E$991,5,FALSE))=TRUE,"0",VLOOKUP($C95,'JrNats HP'!$A$17:$E$991,5,FALSE))</f>
        <v>0</v>
      </c>
      <c r="AL95" s="129" t="str">
        <f>IF(ISNA(VLOOKUP($C95,'JrNats SS'!$A$17:$E$991,5,FALSE))=TRUE,"0",VLOOKUP($C95,'JrNats SS'!$A$17:$E$991,5,FALSE))</f>
        <v>0</v>
      </c>
      <c r="AM95" s="129" t="str">
        <f>IF(ISNA(VLOOKUP($C95,'JrNats BA'!$A$17:$E$991,5,FALSE))=TRUE,"0",VLOOKUP($C95,'JrNats BA'!$A$17:$E$991,5,FALSE))</f>
        <v>0</v>
      </c>
      <c r="AN95" s="196"/>
      <c r="AO95" s="129"/>
    </row>
    <row r="96" spans="1:41" ht="17" customHeight="1" x14ac:dyDescent="0.15">
      <c r="A96" s="98" t="s">
        <v>92</v>
      </c>
      <c r="B96" s="98" t="s">
        <v>113</v>
      </c>
      <c r="C96" s="99" t="s">
        <v>145</v>
      </c>
      <c r="D96" s="71"/>
      <c r="E96" s="71">
        <f t="shared" si="12"/>
        <v>82</v>
      </c>
      <c r="F96" s="139">
        <f t="shared" si="13"/>
        <v>82</v>
      </c>
      <c r="G96" s="129">
        <f t="shared" si="14"/>
        <v>60</v>
      </c>
      <c r="H96" s="129">
        <f t="shared" si="15"/>
        <v>0</v>
      </c>
      <c r="I96" s="129">
        <f t="shared" si="16"/>
        <v>0</v>
      </c>
      <c r="J96" s="129">
        <f t="shared" si="17"/>
        <v>60</v>
      </c>
      <c r="K96" s="130"/>
      <c r="L96" s="129">
        <v>0</v>
      </c>
      <c r="M96" s="129">
        <v>0</v>
      </c>
      <c r="N96" s="129" t="str">
        <f>IF(ISNA(VLOOKUP($C96,'CC Calgary SS'!$A$17:$E$974,5,FALSE))=TRUE,"0",VLOOKUP($C96,'CC Calgary SS'!$A$17:$E$974,5,FALSE))</f>
        <v>0</v>
      </c>
      <c r="O96" s="129" t="str">
        <f>IF(ISNA(VLOOKUP($C96,'TT MSLM -1'!$A$17:$E$1000,5,FALSE))=TRUE,"0",VLOOKUP($C96,'TT MSLM -1'!$A$17:$E$1000,5,FALSE))</f>
        <v>0</v>
      </c>
      <c r="P96" s="129" t="str">
        <f>IF(ISNA(VLOOKUP($C96,'TT MSLM -2'!$A$17:$E$1000,5,FALSE))=TRUE,"0",VLOOKUP($C96,'TT MSLM -2'!$A$17:$E$1000,5,FALSE))</f>
        <v>0</v>
      </c>
      <c r="Q96" s="129" t="str">
        <f>IF(ISNA(VLOOKUP($C96,'NorAm Mammoth SS -1'!$A$17:$E$1000,5,FALSE))=TRUE,"0",VLOOKUP($C96,'NorAm Mammoth SS -1'!$A$17:$E$1000,5,FALSE))</f>
        <v>0</v>
      </c>
      <c r="R96" s="129" t="str">
        <f>IF(ISNA(VLOOKUP($C96,'NorAm Mammoth SS -2'!$A$17:$E$1000,5,FALSE))=TRUE,"0",VLOOKUP($C96,'NorAm Mammoth SS -2'!$A$17:$E$1000,5,FALSE))</f>
        <v>0</v>
      </c>
      <c r="S96" s="129" t="str">
        <f>IF(ISNA(VLOOKUP($C96,'Groms GP'!$A$17:$E$1000,5,FALSE))=TRUE,"0",VLOOKUP($C96,'Groms GP'!$A$17:$E$1000,5,FALSE))</f>
        <v>0</v>
      </c>
      <c r="T96" s="129" t="str">
        <f>IF(ISNA(VLOOKUP($C96,'CC SunPeaks SS'!$A$17:$E$1000,5,FALSE))=TRUE,"0",VLOOKUP($C96,'CC SunPeaks SS'!$A$17:$E$1000,5,FALSE))</f>
        <v>0</v>
      </c>
      <c r="U96" s="129" t="str">
        <f>IF(ISNA(VLOOKUP($C96,'CC SunPeaks BA'!$A$17:$E$1000,5,FALSE))=TRUE,"0",VLOOKUP($C96,'CC SunPeaks BA'!$A$17:$E$1000,5,FALSE))</f>
        <v>0</v>
      </c>
      <c r="V96" s="129" t="str">
        <f>IF(ISNA(VLOOKUP($C96,'NorAm Calgary SS'!$A$17:$E$1000,5,FALSE))=TRUE,"0",VLOOKUP($C96,'NorAm Calgary SS'!$A$17:$E$1000,5,FALSE))</f>
        <v>0</v>
      </c>
      <c r="W96" s="129" t="str">
        <f>IF(ISNA(VLOOKUP($C96,'NorAm Calgary BA'!$A$17:$E$1000,5,FALSE))=TRUE,"0",VLOOKUP($C96,'NorAm Calgary BA'!$A$17:$E$1000,5,FALSE))</f>
        <v>0</v>
      </c>
      <c r="X96" s="129">
        <f>IF(ISNA(VLOOKUP($C96,'FzFest CF'!$A$17:$E$1000,5,FALSE))=TRUE,"0",VLOOKUP($C96,'FzFest CF'!$A$17:$E$1000,5,FALSE))</f>
        <v>60</v>
      </c>
      <c r="Y96" s="129" t="str">
        <f>IF(ISNA(VLOOKUP($C96,'Groms BV'!$A$17:$E$1000,5,FALSE))=TRUE,"0",VLOOKUP($C96,'Groms BV'!$A$17:$E$1000,5,FALSE))</f>
        <v>0</v>
      </c>
      <c r="Z96" s="129" t="str">
        <f>IF(ISNA(VLOOKUP($C96,'NorAm Aspen BA'!$A$17:$E$1000,5,FALSE))=TRUE,"0",VLOOKUP($C96,'NorAm Aspen BA'!$A$17:$E$1000,5,FALSE))</f>
        <v>0</v>
      </c>
      <c r="AA96" s="129" t="str">
        <f>IF(ISNA(VLOOKUP($C96,'NorAm Aspen SS'!$A$17:$E$992,5,FALSE))=TRUE,"0",VLOOKUP($C96,'NorAm Aspen SS'!$A$17:$E$992,5,FALSE))</f>
        <v>0</v>
      </c>
      <c r="AB96" s="129" t="str">
        <f>IF(ISNA(VLOOKUP($C96,'JJ Evergreen'!$A$17:$E$1000,5,FALSE))=TRUE,"0",VLOOKUP($C96,'JJ Evergreen'!$A$17:$E$1000,5,FALSE))</f>
        <v>0</v>
      </c>
      <c r="AC96" s="129" t="str">
        <f>IF(ISNA(VLOOKUP($C96,'TT Horseshoe -1'!$A$17:$E$992,5,FALSE))=TRUE,"0",VLOOKUP($C96,'TT Horseshoe -1'!$A$17:$E$992,5,FALSE))</f>
        <v>0</v>
      </c>
      <c r="AD96" s="129" t="str">
        <f>IF(ISNA(VLOOKUP($C96,'TT PROV SS'!$A$17:$E$967,5,FALSE))=TRUE,"0",VLOOKUP($C96,'TT PROV SS'!$A$17:$E$967,5,FALSE))</f>
        <v>0</v>
      </c>
      <c r="AE96" s="129" t="str">
        <f>IF(ISNA(VLOOKUP($C96,'TT PROV BA'!$A$17:$E$992,5,FALSE))=TRUE,"0",VLOOKUP($C96,'TT PROV BA'!$A$17:$E$992,5,FALSE))</f>
        <v>0</v>
      </c>
      <c r="AF96" s="129" t="str">
        <f>IF(ISNA(VLOOKUP($C96,'CC Horseshoe SS'!$A$17:$E$992,5,FALSE))=TRUE,"0",VLOOKUP($C96,'CC Horseshoe SS'!$A$17:$E$992,5,FALSE))</f>
        <v>0</v>
      </c>
      <c r="AG96" s="129" t="str">
        <f>IF(ISNA(VLOOKUP($C96,'CC Horseshoe BA'!$A$17:$E$988,5,FALSE))=TRUE,"0",VLOOKUP($C96,'CC Horseshoe BA'!$A$17:$E$988,5,FALSE))</f>
        <v>0</v>
      </c>
      <c r="AH96" s="129" t="str">
        <f>IF(ISNA(VLOOKUP($C96,'NorAm Stoneham SS'!$A$17:$E$992,5,FALSE))=TRUE,"0",VLOOKUP($C96,'NorAm Stoneham SS'!$A$17:$E$992,5,FALSE))</f>
        <v>0</v>
      </c>
      <c r="AI96" s="129" t="str">
        <f>IF(ISNA(VLOOKUP($C96,'NorAm Stoneham BA'!$A$17:$E$991,5,FALSE))=TRUE,"0",VLOOKUP($C96,'NorAm Stoneham BA'!$A$17:$E$991,5,FALSE))</f>
        <v>0</v>
      </c>
      <c r="AJ96" s="129" t="str">
        <f>IF(ISNA(VLOOKUP($C96,'WC SUI SS'!$A$17:$E$991,5,FALSE))=TRUE,"0",VLOOKUP($C96,'WC SUI SS'!$A$17:$E$991,5,FALSE))</f>
        <v>0</v>
      </c>
      <c r="AK96" s="129" t="str">
        <f>IF(ISNA(VLOOKUP($C96,'JrNats HP'!$A$17:$E$991,5,FALSE))=TRUE,"0",VLOOKUP($C96,'JrNats HP'!$A$17:$E$991,5,FALSE))</f>
        <v>0</v>
      </c>
      <c r="AL96" s="129" t="str">
        <f>IF(ISNA(VLOOKUP($C96,'JrNats SS'!$A$17:$E$991,5,FALSE))=TRUE,"0",VLOOKUP($C96,'JrNats SS'!$A$17:$E$991,5,FALSE))</f>
        <v>0</v>
      </c>
      <c r="AM96" s="129" t="str">
        <f>IF(ISNA(VLOOKUP($C96,'JrNats BA'!$A$17:$E$991,5,FALSE))=TRUE,"0",VLOOKUP($C96,'JrNats BA'!$A$17:$E$991,5,FALSE))</f>
        <v>0</v>
      </c>
      <c r="AN96" s="196"/>
      <c r="AO96" s="129"/>
    </row>
    <row r="97" spans="1:41" ht="17" customHeight="1" x14ac:dyDescent="0.15">
      <c r="A97" s="98" t="s">
        <v>92</v>
      </c>
      <c r="B97" s="98" t="s">
        <v>114</v>
      </c>
      <c r="C97" s="99" t="s">
        <v>146</v>
      </c>
      <c r="D97" s="71"/>
      <c r="E97" s="71">
        <f t="shared" si="12"/>
        <v>82</v>
      </c>
      <c r="F97" s="139">
        <f t="shared" si="13"/>
        <v>82</v>
      </c>
      <c r="G97" s="129">
        <f t="shared" si="14"/>
        <v>60</v>
      </c>
      <c r="H97" s="129">
        <f t="shared" si="15"/>
        <v>0</v>
      </c>
      <c r="I97" s="129">
        <f t="shared" si="16"/>
        <v>0</v>
      </c>
      <c r="J97" s="129">
        <f t="shared" si="17"/>
        <v>60</v>
      </c>
      <c r="K97" s="130"/>
      <c r="L97" s="129">
        <v>0</v>
      </c>
      <c r="M97" s="129">
        <v>0</v>
      </c>
      <c r="N97" s="129" t="str">
        <f>IF(ISNA(VLOOKUP($C97,'CC Calgary SS'!$A$17:$E$974,5,FALSE))=TRUE,"0",VLOOKUP($C97,'CC Calgary SS'!$A$17:$E$974,5,FALSE))</f>
        <v>0</v>
      </c>
      <c r="O97" s="129" t="str">
        <f>IF(ISNA(VLOOKUP($C97,'TT MSLM -1'!$A$17:$E$1000,5,FALSE))=TRUE,"0",VLOOKUP($C97,'TT MSLM -1'!$A$17:$E$1000,5,FALSE))</f>
        <v>0</v>
      </c>
      <c r="P97" s="129" t="str">
        <f>IF(ISNA(VLOOKUP($C97,'TT MSLM -2'!$A$17:$E$1000,5,FALSE))=TRUE,"0",VLOOKUP($C97,'TT MSLM -2'!$A$17:$E$1000,5,FALSE))</f>
        <v>0</v>
      </c>
      <c r="Q97" s="129" t="str">
        <f>IF(ISNA(VLOOKUP($C97,'NorAm Mammoth SS -1'!$A$17:$E$1000,5,FALSE))=TRUE,"0",VLOOKUP($C97,'NorAm Mammoth SS -1'!$A$17:$E$1000,5,FALSE))</f>
        <v>0</v>
      </c>
      <c r="R97" s="129" t="str">
        <f>IF(ISNA(VLOOKUP($C97,'NorAm Mammoth SS -2'!$A$17:$E$1000,5,FALSE))=TRUE,"0",VLOOKUP($C97,'NorAm Mammoth SS -2'!$A$17:$E$1000,5,FALSE))</f>
        <v>0</v>
      </c>
      <c r="S97" s="129" t="str">
        <f>IF(ISNA(VLOOKUP($C97,'Groms GP'!$A$17:$E$1000,5,FALSE))=TRUE,"0",VLOOKUP($C97,'Groms GP'!$A$17:$E$1000,5,FALSE))</f>
        <v>0</v>
      </c>
      <c r="T97" s="129" t="str">
        <f>IF(ISNA(VLOOKUP($C97,'CC SunPeaks SS'!$A$17:$E$1000,5,FALSE))=TRUE,"0",VLOOKUP($C97,'CC SunPeaks SS'!$A$17:$E$1000,5,FALSE))</f>
        <v>0</v>
      </c>
      <c r="U97" s="129" t="str">
        <f>IF(ISNA(VLOOKUP($C97,'CC SunPeaks BA'!$A$17:$E$1000,5,FALSE))=TRUE,"0",VLOOKUP($C97,'CC SunPeaks BA'!$A$17:$E$1000,5,FALSE))</f>
        <v>0</v>
      </c>
      <c r="V97" s="129" t="str">
        <f>IF(ISNA(VLOOKUP($C97,'NorAm Calgary SS'!$A$17:$E$1000,5,FALSE))=TRUE,"0",VLOOKUP($C97,'NorAm Calgary SS'!$A$17:$E$1000,5,FALSE))</f>
        <v>0</v>
      </c>
      <c r="W97" s="129" t="str">
        <f>IF(ISNA(VLOOKUP($C97,'NorAm Calgary BA'!$A$17:$E$1000,5,FALSE))=TRUE,"0",VLOOKUP($C97,'NorAm Calgary BA'!$A$17:$E$1000,5,FALSE))</f>
        <v>0</v>
      </c>
      <c r="X97" s="129">
        <f>IF(ISNA(VLOOKUP($C97,'FzFest CF'!$A$17:$E$1000,5,FALSE))=TRUE,"0",VLOOKUP($C97,'FzFest CF'!$A$17:$E$1000,5,FALSE))</f>
        <v>60</v>
      </c>
      <c r="Y97" s="129" t="str">
        <f>IF(ISNA(VLOOKUP($C97,'Groms BV'!$A$17:$E$1000,5,FALSE))=TRUE,"0",VLOOKUP($C97,'Groms BV'!$A$17:$E$1000,5,FALSE))</f>
        <v>0</v>
      </c>
      <c r="Z97" s="129" t="str">
        <f>IF(ISNA(VLOOKUP($C97,'NorAm Aspen BA'!$A$17:$E$1000,5,FALSE))=TRUE,"0",VLOOKUP($C97,'NorAm Aspen BA'!$A$17:$E$1000,5,FALSE))</f>
        <v>0</v>
      </c>
      <c r="AA97" s="129" t="str">
        <f>IF(ISNA(VLOOKUP($C97,'NorAm Aspen SS'!$A$17:$E$992,5,FALSE))=TRUE,"0",VLOOKUP($C97,'NorAm Aspen SS'!$A$17:$E$992,5,FALSE))</f>
        <v>0</v>
      </c>
      <c r="AB97" s="129" t="str">
        <f>IF(ISNA(VLOOKUP($C97,'JJ Evergreen'!$A$17:$E$1000,5,FALSE))=TRUE,"0",VLOOKUP($C97,'JJ Evergreen'!$A$17:$E$1000,5,FALSE))</f>
        <v>0</v>
      </c>
      <c r="AC97" s="129" t="str">
        <f>IF(ISNA(VLOOKUP($C97,'TT Horseshoe -1'!$A$17:$E$992,5,FALSE))=TRUE,"0",VLOOKUP($C97,'TT Horseshoe -1'!$A$17:$E$992,5,FALSE))</f>
        <v>0</v>
      </c>
      <c r="AD97" s="129" t="str">
        <f>IF(ISNA(VLOOKUP($C97,'TT PROV SS'!$A$17:$E$967,5,FALSE))=TRUE,"0",VLOOKUP($C97,'TT PROV SS'!$A$17:$E$967,5,FALSE))</f>
        <v>0</v>
      </c>
      <c r="AE97" s="129" t="str">
        <f>IF(ISNA(VLOOKUP($C97,'TT PROV BA'!$A$17:$E$992,5,FALSE))=TRUE,"0",VLOOKUP($C97,'TT PROV BA'!$A$17:$E$992,5,FALSE))</f>
        <v>0</v>
      </c>
      <c r="AF97" s="129" t="str">
        <f>IF(ISNA(VLOOKUP($C97,'CC Horseshoe SS'!$A$17:$E$992,5,FALSE))=TRUE,"0",VLOOKUP($C97,'CC Horseshoe SS'!$A$17:$E$992,5,FALSE))</f>
        <v>0</v>
      </c>
      <c r="AG97" s="129" t="str">
        <f>IF(ISNA(VLOOKUP($C97,'CC Horseshoe BA'!$A$17:$E$988,5,FALSE))=TRUE,"0",VLOOKUP($C97,'CC Horseshoe BA'!$A$17:$E$988,5,FALSE))</f>
        <v>0</v>
      </c>
      <c r="AH97" s="129" t="str">
        <f>IF(ISNA(VLOOKUP($C97,'NorAm Stoneham SS'!$A$17:$E$992,5,FALSE))=TRUE,"0",VLOOKUP($C97,'NorAm Stoneham SS'!$A$17:$E$992,5,FALSE))</f>
        <v>0</v>
      </c>
      <c r="AI97" s="129" t="str">
        <f>IF(ISNA(VLOOKUP($C97,'NorAm Stoneham BA'!$A$17:$E$991,5,FALSE))=TRUE,"0",VLOOKUP($C97,'NorAm Stoneham BA'!$A$17:$E$991,5,FALSE))</f>
        <v>0</v>
      </c>
      <c r="AJ97" s="129" t="str">
        <f>IF(ISNA(VLOOKUP($C97,'WC SUI SS'!$A$17:$E$991,5,FALSE))=TRUE,"0",VLOOKUP($C97,'WC SUI SS'!$A$17:$E$991,5,FALSE))</f>
        <v>0</v>
      </c>
      <c r="AK97" s="129" t="str">
        <f>IF(ISNA(VLOOKUP($C97,'JrNats HP'!$A$17:$E$991,5,FALSE))=TRUE,"0",VLOOKUP($C97,'JrNats HP'!$A$17:$E$991,5,FALSE))</f>
        <v>0</v>
      </c>
      <c r="AL97" s="129" t="str">
        <f>IF(ISNA(VLOOKUP($C97,'JrNats SS'!$A$17:$E$991,5,FALSE))=TRUE,"0",VLOOKUP($C97,'JrNats SS'!$A$17:$E$991,5,FALSE))</f>
        <v>0</v>
      </c>
      <c r="AM97" s="129" t="str">
        <f>IF(ISNA(VLOOKUP($C97,'JrNats BA'!$A$17:$E$991,5,FALSE))=TRUE,"0",VLOOKUP($C97,'JrNats BA'!$A$17:$E$991,5,FALSE))</f>
        <v>0</v>
      </c>
      <c r="AN97" s="196"/>
      <c r="AO97" s="129"/>
    </row>
    <row r="98" spans="1:41" ht="17" customHeight="1" x14ac:dyDescent="0.15">
      <c r="A98" s="98" t="s">
        <v>92</v>
      </c>
      <c r="B98" s="98" t="s">
        <v>114</v>
      </c>
      <c r="C98" s="99" t="s">
        <v>147</v>
      </c>
      <c r="D98" s="71"/>
      <c r="E98" s="71">
        <f t="shared" si="12"/>
        <v>82</v>
      </c>
      <c r="F98" s="139">
        <f t="shared" si="13"/>
        <v>82</v>
      </c>
      <c r="G98" s="129">
        <f t="shared" si="14"/>
        <v>60</v>
      </c>
      <c r="H98" s="129">
        <f t="shared" si="15"/>
        <v>0</v>
      </c>
      <c r="I98" s="129">
        <f t="shared" si="16"/>
        <v>0</v>
      </c>
      <c r="J98" s="129">
        <f t="shared" si="17"/>
        <v>60</v>
      </c>
      <c r="K98" s="130"/>
      <c r="L98" s="129">
        <v>0</v>
      </c>
      <c r="M98" s="129">
        <v>0</v>
      </c>
      <c r="N98" s="129" t="str">
        <f>IF(ISNA(VLOOKUP($C98,'CC Calgary SS'!$A$17:$E$974,5,FALSE))=TRUE,"0",VLOOKUP($C98,'CC Calgary SS'!$A$17:$E$974,5,FALSE))</f>
        <v>0</v>
      </c>
      <c r="O98" s="129" t="str">
        <f>IF(ISNA(VLOOKUP($C98,'TT MSLM -1'!$A$17:$E$1000,5,FALSE))=TRUE,"0",VLOOKUP($C98,'TT MSLM -1'!$A$17:$E$1000,5,FALSE))</f>
        <v>0</v>
      </c>
      <c r="P98" s="129" t="str">
        <f>IF(ISNA(VLOOKUP($C98,'TT MSLM -2'!$A$17:$E$1000,5,FALSE))=TRUE,"0",VLOOKUP($C98,'TT MSLM -2'!$A$17:$E$1000,5,FALSE))</f>
        <v>0</v>
      </c>
      <c r="Q98" s="129" t="str">
        <f>IF(ISNA(VLOOKUP($C98,'NorAm Mammoth SS -1'!$A$17:$E$1000,5,FALSE))=TRUE,"0",VLOOKUP($C98,'NorAm Mammoth SS -1'!$A$17:$E$1000,5,FALSE))</f>
        <v>0</v>
      </c>
      <c r="R98" s="129" t="str">
        <f>IF(ISNA(VLOOKUP($C98,'NorAm Mammoth SS -2'!$A$17:$E$1000,5,FALSE))=TRUE,"0",VLOOKUP($C98,'NorAm Mammoth SS -2'!$A$17:$E$1000,5,FALSE))</f>
        <v>0</v>
      </c>
      <c r="S98" s="129" t="str">
        <f>IF(ISNA(VLOOKUP($C98,'Groms GP'!$A$17:$E$1000,5,FALSE))=TRUE,"0",VLOOKUP($C98,'Groms GP'!$A$17:$E$1000,5,FALSE))</f>
        <v>0</v>
      </c>
      <c r="T98" s="129" t="str">
        <f>IF(ISNA(VLOOKUP($C98,'CC SunPeaks SS'!$A$17:$E$1000,5,FALSE))=TRUE,"0",VLOOKUP($C98,'CC SunPeaks SS'!$A$17:$E$1000,5,FALSE))</f>
        <v>0</v>
      </c>
      <c r="U98" s="129" t="str">
        <f>IF(ISNA(VLOOKUP($C98,'CC SunPeaks BA'!$A$17:$E$1000,5,FALSE))=TRUE,"0",VLOOKUP($C98,'CC SunPeaks BA'!$A$17:$E$1000,5,FALSE))</f>
        <v>0</v>
      </c>
      <c r="V98" s="129" t="str">
        <f>IF(ISNA(VLOOKUP($C98,'NorAm Calgary SS'!$A$17:$E$1000,5,FALSE))=TRUE,"0",VLOOKUP($C98,'NorAm Calgary SS'!$A$17:$E$1000,5,FALSE))</f>
        <v>0</v>
      </c>
      <c r="W98" s="129" t="str">
        <f>IF(ISNA(VLOOKUP($C98,'NorAm Calgary BA'!$A$17:$E$1000,5,FALSE))=TRUE,"0",VLOOKUP($C98,'NorAm Calgary BA'!$A$17:$E$1000,5,FALSE))</f>
        <v>0</v>
      </c>
      <c r="X98" s="129">
        <f>IF(ISNA(VLOOKUP($C98,'FzFest CF'!$A$17:$E$1000,5,FALSE))=TRUE,"0",VLOOKUP($C98,'FzFest CF'!$A$17:$E$1000,5,FALSE))</f>
        <v>60</v>
      </c>
      <c r="Y98" s="129" t="str">
        <f>IF(ISNA(VLOOKUP($C98,'Groms BV'!$A$17:$E$1000,5,FALSE))=TRUE,"0",VLOOKUP($C98,'Groms BV'!$A$17:$E$1000,5,FALSE))</f>
        <v>0</v>
      </c>
      <c r="Z98" s="129" t="str">
        <f>IF(ISNA(VLOOKUP($C98,'NorAm Aspen BA'!$A$17:$E$1000,5,FALSE))=TRUE,"0",VLOOKUP($C98,'NorAm Aspen BA'!$A$17:$E$1000,5,FALSE))</f>
        <v>0</v>
      </c>
      <c r="AA98" s="129" t="str">
        <f>IF(ISNA(VLOOKUP($C98,'NorAm Aspen SS'!$A$17:$E$992,5,FALSE))=TRUE,"0",VLOOKUP($C98,'NorAm Aspen SS'!$A$17:$E$992,5,FALSE))</f>
        <v>0</v>
      </c>
      <c r="AB98" s="129" t="str">
        <f>IF(ISNA(VLOOKUP($C98,'JJ Evergreen'!$A$17:$E$1000,5,FALSE))=TRUE,"0",VLOOKUP($C98,'JJ Evergreen'!$A$17:$E$1000,5,FALSE))</f>
        <v>0</v>
      </c>
      <c r="AC98" s="129" t="str">
        <f>IF(ISNA(VLOOKUP($C98,'TT Horseshoe -1'!$A$17:$E$992,5,FALSE))=TRUE,"0",VLOOKUP($C98,'TT Horseshoe -1'!$A$17:$E$992,5,FALSE))</f>
        <v>0</v>
      </c>
      <c r="AD98" s="129" t="str">
        <f>IF(ISNA(VLOOKUP($C98,'TT PROV SS'!$A$17:$E$967,5,FALSE))=TRUE,"0",VLOOKUP($C98,'TT PROV SS'!$A$17:$E$967,5,FALSE))</f>
        <v>0</v>
      </c>
      <c r="AE98" s="129" t="str">
        <f>IF(ISNA(VLOOKUP($C98,'TT PROV BA'!$A$17:$E$992,5,FALSE))=TRUE,"0",VLOOKUP($C98,'TT PROV BA'!$A$17:$E$992,5,FALSE))</f>
        <v>0</v>
      </c>
      <c r="AF98" s="129" t="str">
        <f>IF(ISNA(VLOOKUP($C98,'CC Horseshoe SS'!$A$17:$E$992,5,FALSE))=TRUE,"0",VLOOKUP($C98,'CC Horseshoe SS'!$A$17:$E$992,5,FALSE))</f>
        <v>0</v>
      </c>
      <c r="AG98" s="129" t="str">
        <f>IF(ISNA(VLOOKUP($C98,'CC Horseshoe BA'!$A$17:$E$988,5,FALSE))=TRUE,"0",VLOOKUP($C98,'CC Horseshoe BA'!$A$17:$E$988,5,FALSE))</f>
        <v>0</v>
      </c>
      <c r="AH98" s="129" t="str">
        <f>IF(ISNA(VLOOKUP($C98,'NorAm Stoneham SS'!$A$17:$E$992,5,FALSE))=TRUE,"0",VLOOKUP($C98,'NorAm Stoneham SS'!$A$17:$E$992,5,FALSE))</f>
        <v>0</v>
      </c>
      <c r="AI98" s="129" t="str">
        <f>IF(ISNA(VLOOKUP($C98,'NorAm Stoneham BA'!$A$17:$E$991,5,FALSE))=TRUE,"0",VLOOKUP($C98,'NorAm Stoneham BA'!$A$17:$E$991,5,FALSE))</f>
        <v>0</v>
      </c>
      <c r="AJ98" s="129" t="str">
        <f>IF(ISNA(VLOOKUP($C98,'WC SUI SS'!$A$17:$E$991,5,FALSE))=TRUE,"0",VLOOKUP($C98,'WC SUI SS'!$A$17:$E$991,5,FALSE))</f>
        <v>0</v>
      </c>
      <c r="AK98" s="129" t="str">
        <f>IF(ISNA(VLOOKUP($C98,'JrNats HP'!$A$17:$E$991,5,FALSE))=TRUE,"0",VLOOKUP($C98,'JrNats HP'!$A$17:$E$991,5,FALSE))</f>
        <v>0</v>
      </c>
      <c r="AL98" s="129" t="str">
        <f>IF(ISNA(VLOOKUP($C98,'JrNats SS'!$A$17:$E$991,5,FALSE))=TRUE,"0",VLOOKUP($C98,'JrNats SS'!$A$17:$E$991,5,FALSE))</f>
        <v>0</v>
      </c>
      <c r="AM98" s="129" t="str">
        <f>IF(ISNA(VLOOKUP($C98,'JrNats BA'!$A$17:$E$991,5,FALSE))=TRUE,"0",VLOOKUP($C98,'JrNats BA'!$A$17:$E$991,5,FALSE))</f>
        <v>0</v>
      </c>
      <c r="AN98" s="196"/>
      <c r="AO98" s="129"/>
    </row>
    <row r="99" spans="1:41" ht="17" customHeight="1" x14ac:dyDescent="0.15">
      <c r="A99" s="98" t="s">
        <v>92</v>
      </c>
      <c r="B99" s="98" t="s">
        <v>148</v>
      </c>
      <c r="C99" s="99" t="s">
        <v>149</v>
      </c>
      <c r="D99" s="71"/>
      <c r="E99" s="71">
        <f t="shared" si="12"/>
        <v>82</v>
      </c>
      <c r="F99" s="139">
        <f t="shared" si="13"/>
        <v>82</v>
      </c>
      <c r="G99" s="129">
        <f t="shared" si="14"/>
        <v>60</v>
      </c>
      <c r="H99" s="129">
        <f t="shared" si="15"/>
        <v>0</v>
      </c>
      <c r="I99" s="129">
        <f t="shared" si="16"/>
        <v>0</v>
      </c>
      <c r="J99" s="129">
        <f t="shared" si="17"/>
        <v>60</v>
      </c>
      <c r="K99" s="130"/>
      <c r="L99" s="129">
        <v>0</v>
      </c>
      <c r="M99" s="129">
        <v>0</v>
      </c>
      <c r="N99" s="129" t="str">
        <f>IF(ISNA(VLOOKUP($C99,'CC Calgary SS'!$A$17:$E$974,5,FALSE))=TRUE,"0",VLOOKUP($C99,'CC Calgary SS'!$A$17:$E$974,5,FALSE))</f>
        <v>0</v>
      </c>
      <c r="O99" s="129" t="str">
        <f>IF(ISNA(VLOOKUP($C99,'TT MSLM -1'!$A$17:$E$1000,5,FALSE))=TRUE,"0",VLOOKUP($C99,'TT MSLM -1'!$A$17:$E$1000,5,FALSE))</f>
        <v>0</v>
      </c>
      <c r="P99" s="129" t="str">
        <f>IF(ISNA(VLOOKUP($C99,'TT MSLM -2'!$A$17:$E$1000,5,FALSE))=TRUE,"0",VLOOKUP($C99,'TT MSLM -2'!$A$17:$E$1000,5,FALSE))</f>
        <v>0</v>
      </c>
      <c r="Q99" s="129" t="str">
        <f>IF(ISNA(VLOOKUP($C99,'NorAm Mammoth SS -1'!$A$17:$E$1000,5,FALSE))=TRUE,"0",VLOOKUP($C99,'NorAm Mammoth SS -1'!$A$17:$E$1000,5,FALSE))</f>
        <v>0</v>
      </c>
      <c r="R99" s="129" t="str">
        <f>IF(ISNA(VLOOKUP($C99,'NorAm Mammoth SS -2'!$A$17:$E$1000,5,FALSE))=TRUE,"0",VLOOKUP($C99,'NorAm Mammoth SS -2'!$A$17:$E$1000,5,FALSE))</f>
        <v>0</v>
      </c>
      <c r="S99" s="129" t="str">
        <f>IF(ISNA(VLOOKUP($C99,'Groms GP'!$A$17:$E$1000,5,FALSE))=TRUE,"0",VLOOKUP($C99,'Groms GP'!$A$17:$E$1000,5,FALSE))</f>
        <v>0</v>
      </c>
      <c r="T99" s="129" t="str">
        <f>IF(ISNA(VLOOKUP($C99,'CC SunPeaks SS'!$A$17:$E$1000,5,FALSE))=TRUE,"0",VLOOKUP($C99,'CC SunPeaks SS'!$A$17:$E$1000,5,FALSE))</f>
        <v>0</v>
      </c>
      <c r="U99" s="129" t="str">
        <f>IF(ISNA(VLOOKUP($C99,'CC SunPeaks BA'!$A$17:$E$1000,5,FALSE))=TRUE,"0",VLOOKUP($C99,'CC SunPeaks BA'!$A$17:$E$1000,5,FALSE))</f>
        <v>0</v>
      </c>
      <c r="V99" s="129" t="str">
        <f>IF(ISNA(VLOOKUP($C99,'NorAm Calgary SS'!$A$17:$E$1000,5,FALSE))=TRUE,"0",VLOOKUP($C99,'NorAm Calgary SS'!$A$17:$E$1000,5,FALSE))</f>
        <v>0</v>
      </c>
      <c r="W99" s="129" t="str">
        <f>IF(ISNA(VLOOKUP($C99,'NorAm Calgary BA'!$A$17:$E$1000,5,FALSE))=TRUE,"0",VLOOKUP($C99,'NorAm Calgary BA'!$A$17:$E$1000,5,FALSE))</f>
        <v>0</v>
      </c>
      <c r="X99" s="129">
        <f>IF(ISNA(VLOOKUP($C99,'FzFest CF'!$A$17:$E$1000,5,FALSE))=TRUE,"0",VLOOKUP($C99,'FzFest CF'!$A$17:$E$1000,5,FALSE))</f>
        <v>60</v>
      </c>
      <c r="Y99" s="129" t="str">
        <f>IF(ISNA(VLOOKUP($C99,'Groms BV'!$A$17:$E$1000,5,FALSE))=TRUE,"0",VLOOKUP($C99,'Groms BV'!$A$17:$E$1000,5,FALSE))</f>
        <v>0</v>
      </c>
      <c r="Z99" s="129" t="str">
        <f>IF(ISNA(VLOOKUP($C99,'NorAm Aspen BA'!$A$17:$E$1000,5,FALSE))=TRUE,"0",VLOOKUP($C99,'NorAm Aspen BA'!$A$17:$E$1000,5,FALSE))</f>
        <v>0</v>
      </c>
      <c r="AA99" s="129" t="str">
        <f>IF(ISNA(VLOOKUP($C99,'NorAm Aspen SS'!$A$17:$E$992,5,FALSE))=TRUE,"0",VLOOKUP($C99,'NorAm Aspen SS'!$A$17:$E$992,5,FALSE))</f>
        <v>0</v>
      </c>
      <c r="AB99" s="129" t="str">
        <f>IF(ISNA(VLOOKUP($C99,'JJ Evergreen'!$A$17:$E$1000,5,FALSE))=TRUE,"0",VLOOKUP($C99,'JJ Evergreen'!$A$17:$E$1000,5,FALSE))</f>
        <v>0</v>
      </c>
      <c r="AC99" s="129" t="str">
        <f>IF(ISNA(VLOOKUP($C99,'TT Horseshoe -1'!$A$17:$E$992,5,FALSE))=TRUE,"0",VLOOKUP($C99,'TT Horseshoe -1'!$A$17:$E$992,5,FALSE))</f>
        <v>0</v>
      </c>
      <c r="AD99" s="129" t="str">
        <f>IF(ISNA(VLOOKUP($C99,'TT PROV SS'!$A$17:$E$967,5,FALSE))=TRUE,"0",VLOOKUP($C99,'TT PROV SS'!$A$17:$E$967,5,FALSE))</f>
        <v>0</v>
      </c>
      <c r="AE99" s="129" t="str">
        <f>IF(ISNA(VLOOKUP($C99,'TT PROV BA'!$A$17:$E$992,5,FALSE))=TRUE,"0",VLOOKUP($C99,'TT PROV BA'!$A$17:$E$992,5,FALSE))</f>
        <v>0</v>
      </c>
      <c r="AF99" s="129" t="str">
        <f>IF(ISNA(VLOOKUP($C99,'CC Horseshoe SS'!$A$17:$E$992,5,FALSE))=TRUE,"0",VLOOKUP($C99,'CC Horseshoe SS'!$A$17:$E$992,5,FALSE))</f>
        <v>0</v>
      </c>
      <c r="AG99" s="129" t="str">
        <f>IF(ISNA(VLOOKUP($C99,'CC Horseshoe BA'!$A$17:$E$988,5,FALSE))=TRUE,"0",VLOOKUP($C99,'CC Horseshoe BA'!$A$17:$E$988,5,FALSE))</f>
        <v>0</v>
      </c>
      <c r="AH99" s="129" t="str">
        <f>IF(ISNA(VLOOKUP($C99,'NorAm Stoneham SS'!$A$17:$E$992,5,FALSE))=TRUE,"0",VLOOKUP($C99,'NorAm Stoneham SS'!$A$17:$E$992,5,FALSE))</f>
        <v>0</v>
      </c>
      <c r="AI99" s="129" t="str">
        <f>IF(ISNA(VLOOKUP($C99,'NorAm Stoneham BA'!$A$17:$E$991,5,FALSE))=TRUE,"0",VLOOKUP($C99,'NorAm Stoneham BA'!$A$17:$E$991,5,FALSE))</f>
        <v>0</v>
      </c>
      <c r="AJ99" s="129" t="str">
        <f>IF(ISNA(VLOOKUP($C99,'WC SUI SS'!$A$17:$E$991,5,FALSE))=TRUE,"0",VLOOKUP($C99,'WC SUI SS'!$A$17:$E$991,5,FALSE))</f>
        <v>0</v>
      </c>
      <c r="AK99" s="129" t="str">
        <f>IF(ISNA(VLOOKUP($C99,'JrNats HP'!$A$17:$E$991,5,FALSE))=TRUE,"0",VLOOKUP($C99,'JrNats HP'!$A$17:$E$991,5,FALSE))</f>
        <v>0</v>
      </c>
      <c r="AL99" s="129" t="str">
        <f>IF(ISNA(VLOOKUP($C99,'JrNats SS'!$A$17:$E$991,5,FALSE))=TRUE,"0",VLOOKUP($C99,'JrNats SS'!$A$17:$E$991,5,FALSE))</f>
        <v>0</v>
      </c>
      <c r="AM99" s="129" t="str">
        <f>IF(ISNA(VLOOKUP($C99,'JrNats BA'!$A$17:$E$991,5,FALSE))=TRUE,"0",VLOOKUP($C99,'JrNats BA'!$A$17:$E$991,5,FALSE))</f>
        <v>0</v>
      </c>
      <c r="AN99" s="196"/>
      <c r="AO99" s="129"/>
    </row>
    <row r="100" spans="1:41" ht="17" customHeight="1" x14ac:dyDescent="0.15">
      <c r="A100" s="98" t="s">
        <v>92</v>
      </c>
      <c r="B100" s="98" t="s">
        <v>112</v>
      </c>
      <c r="C100" s="99" t="s">
        <v>150</v>
      </c>
      <c r="D100" s="71"/>
      <c r="E100" s="71">
        <f t="shared" si="12"/>
        <v>82</v>
      </c>
      <c r="F100" s="139">
        <f t="shared" si="13"/>
        <v>82</v>
      </c>
      <c r="G100" s="129">
        <f t="shared" si="14"/>
        <v>60</v>
      </c>
      <c r="H100" s="129">
        <f t="shared" si="15"/>
        <v>0</v>
      </c>
      <c r="I100" s="129">
        <f t="shared" si="16"/>
        <v>0</v>
      </c>
      <c r="J100" s="129">
        <f t="shared" si="17"/>
        <v>60</v>
      </c>
      <c r="K100" s="130"/>
      <c r="L100" s="129">
        <v>0</v>
      </c>
      <c r="M100" s="129">
        <v>0</v>
      </c>
      <c r="N100" s="129" t="str">
        <f>IF(ISNA(VLOOKUP($C100,'CC Calgary SS'!$A$17:$E$974,5,FALSE))=TRUE,"0",VLOOKUP($C100,'CC Calgary SS'!$A$17:$E$974,5,FALSE))</f>
        <v>0</v>
      </c>
      <c r="O100" s="129" t="str">
        <f>IF(ISNA(VLOOKUP($C100,'TT MSLM -1'!$A$17:$E$1000,5,FALSE))=TRUE,"0",VLOOKUP($C100,'TT MSLM -1'!$A$17:$E$1000,5,FALSE))</f>
        <v>0</v>
      </c>
      <c r="P100" s="129" t="str">
        <f>IF(ISNA(VLOOKUP($C100,'TT MSLM -2'!$A$17:$E$1000,5,FALSE))=TRUE,"0",VLOOKUP($C100,'TT MSLM -2'!$A$17:$E$1000,5,FALSE))</f>
        <v>0</v>
      </c>
      <c r="Q100" s="129" t="str">
        <f>IF(ISNA(VLOOKUP($C100,'NorAm Mammoth SS -1'!$A$17:$E$1000,5,FALSE))=TRUE,"0",VLOOKUP($C100,'NorAm Mammoth SS -1'!$A$17:$E$1000,5,FALSE))</f>
        <v>0</v>
      </c>
      <c r="R100" s="129" t="str">
        <f>IF(ISNA(VLOOKUP($C100,'NorAm Mammoth SS -2'!$A$17:$E$1000,5,FALSE))=TRUE,"0",VLOOKUP($C100,'NorAm Mammoth SS -2'!$A$17:$E$1000,5,FALSE))</f>
        <v>0</v>
      </c>
      <c r="S100" s="129" t="str">
        <f>IF(ISNA(VLOOKUP($C100,'Groms GP'!$A$17:$E$1000,5,FALSE))=TRUE,"0",VLOOKUP($C100,'Groms GP'!$A$17:$E$1000,5,FALSE))</f>
        <v>0</v>
      </c>
      <c r="T100" s="129" t="str">
        <f>IF(ISNA(VLOOKUP($C100,'CC SunPeaks SS'!$A$17:$E$1000,5,FALSE))=TRUE,"0",VLOOKUP($C100,'CC SunPeaks SS'!$A$17:$E$1000,5,FALSE))</f>
        <v>0</v>
      </c>
      <c r="U100" s="129" t="str">
        <f>IF(ISNA(VLOOKUP($C100,'CC SunPeaks BA'!$A$17:$E$1000,5,FALSE))=TRUE,"0",VLOOKUP($C100,'CC SunPeaks BA'!$A$17:$E$1000,5,FALSE))</f>
        <v>0</v>
      </c>
      <c r="V100" s="129" t="str">
        <f>IF(ISNA(VLOOKUP($C100,'NorAm Calgary SS'!$A$17:$E$1000,5,FALSE))=TRUE,"0",VLOOKUP($C100,'NorAm Calgary SS'!$A$17:$E$1000,5,FALSE))</f>
        <v>0</v>
      </c>
      <c r="W100" s="129" t="str">
        <f>IF(ISNA(VLOOKUP($C100,'NorAm Calgary BA'!$A$17:$E$1000,5,FALSE))=TRUE,"0",VLOOKUP($C100,'NorAm Calgary BA'!$A$17:$E$1000,5,FALSE))</f>
        <v>0</v>
      </c>
      <c r="X100" s="129">
        <f>IF(ISNA(VLOOKUP($C100,'FzFest CF'!$A$17:$E$1000,5,FALSE))=TRUE,"0",VLOOKUP($C100,'FzFest CF'!$A$17:$E$1000,5,FALSE))</f>
        <v>60</v>
      </c>
      <c r="Y100" s="129" t="str">
        <f>IF(ISNA(VLOOKUP($C100,'Groms BV'!$A$17:$E$1000,5,FALSE))=TRUE,"0",VLOOKUP($C100,'Groms BV'!$A$17:$E$1000,5,FALSE))</f>
        <v>0</v>
      </c>
      <c r="Z100" s="129" t="str">
        <f>IF(ISNA(VLOOKUP($C100,'NorAm Aspen BA'!$A$17:$E$1000,5,FALSE))=TRUE,"0",VLOOKUP($C100,'NorAm Aspen BA'!$A$17:$E$1000,5,FALSE))</f>
        <v>0</v>
      </c>
      <c r="AA100" s="129" t="str">
        <f>IF(ISNA(VLOOKUP($C100,'NorAm Aspen SS'!$A$17:$E$992,5,FALSE))=TRUE,"0",VLOOKUP($C100,'NorAm Aspen SS'!$A$17:$E$992,5,FALSE))</f>
        <v>0</v>
      </c>
      <c r="AB100" s="129" t="str">
        <f>IF(ISNA(VLOOKUP($C100,'JJ Evergreen'!$A$17:$E$1000,5,FALSE))=TRUE,"0",VLOOKUP($C100,'JJ Evergreen'!$A$17:$E$1000,5,FALSE))</f>
        <v>0</v>
      </c>
      <c r="AC100" s="129" t="str">
        <f>IF(ISNA(VLOOKUP($C100,'TT Horseshoe -1'!$A$17:$E$992,5,FALSE))=TRUE,"0",VLOOKUP($C100,'TT Horseshoe -1'!$A$17:$E$992,5,FALSE))</f>
        <v>0</v>
      </c>
      <c r="AD100" s="129" t="str">
        <f>IF(ISNA(VLOOKUP($C100,'TT PROV SS'!$A$17:$E$967,5,FALSE))=TRUE,"0",VLOOKUP($C100,'TT PROV SS'!$A$17:$E$967,5,FALSE))</f>
        <v>0</v>
      </c>
      <c r="AE100" s="129" t="str">
        <f>IF(ISNA(VLOOKUP($C100,'TT PROV BA'!$A$17:$E$992,5,FALSE))=TRUE,"0",VLOOKUP($C100,'TT PROV BA'!$A$17:$E$992,5,FALSE))</f>
        <v>0</v>
      </c>
      <c r="AF100" s="129" t="str">
        <f>IF(ISNA(VLOOKUP($C100,'CC Horseshoe SS'!$A$17:$E$992,5,FALSE))=TRUE,"0",VLOOKUP($C100,'CC Horseshoe SS'!$A$17:$E$992,5,FALSE))</f>
        <v>0</v>
      </c>
      <c r="AG100" s="129" t="str">
        <f>IF(ISNA(VLOOKUP($C100,'CC Horseshoe BA'!$A$17:$E$988,5,FALSE))=TRUE,"0",VLOOKUP($C100,'CC Horseshoe BA'!$A$17:$E$988,5,FALSE))</f>
        <v>0</v>
      </c>
      <c r="AH100" s="129" t="str">
        <f>IF(ISNA(VLOOKUP($C100,'NorAm Stoneham SS'!$A$17:$E$992,5,FALSE))=TRUE,"0",VLOOKUP($C100,'NorAm Stoneham SS'!$A$17:$E$992,5,FALSE))</f>
        <v>0</v>
      </c>
      <c r="AI100" s="129" t="str">
        <f>IF(ISNA(VLOOKUP($C100,'NorAm Stoneham BA'!$A$17:$E$991,5,FALSE))=TRUE,"0",VLOOKUP($C100,'NorAm Stoneham BA'!$A$17:$E$991,5,FALSE))</f>
        <v>0</v>
      </c>
      <c r="AJ100" s="129" t="str">
        <f>IF(ISNA(VLOOKUP($C100,'WC SUI SS'!$A$17:$E$991,5,FALSE))=TRUE,"0",VLOOKUP($C100,'WC SUI SS'!$A$17:$E$991,5,FALSE))</f>
        <v>0</v>
      </c>
      <c r="AK100" s="129" t="str">
        <f>IF(ISNA(VLOOKUP($C100,'JrNats HP'!$A$17:$E$991,5,FALSE))=TRUE,"0",VLOOKUP($C100,'JrNats HP'!$A$17:$E$991,5,FALSE))</f>
        <v>0</v>
      </c>
      <c r="AL100" s="129" t="str">
        <f>IF(ISNA(VLOOKUP($C100,'JrNats SS'!$A$17:$E$991,5,FALSE))=TRUE,"0",VLOOKUP($C100,'JrNats SS'!$A$17:$E$991,5,FALSE))</f>
        <v>0</v>
      </c>
      <c r="AM100" s="129" t="str">
        <f>IF(ISNA(VLOOKUP($C100,'JrNats BA'!$A$17:$E$991,5,FALSE))=TRUE,"0",VLOOKUP($C100,'JrNats BA'!$A$17:$E$991,5,FALSE))</f>
        <v>0</v>
      </c>
      <c r="AN100" s="196"/>
      <c r="AO100" s="129"/>
    </row>
    <row r="101" spans="1:41" ht="17" customHeight="1" x14ac:dyDescent="0.15">
      <c r="A101" s="98" t="s">
        <v>92</v>
      </c>
      <c r="B101" s="98" t="s">
        <v>112</v>
      </c>
      <c r="C101" s="99" t="s">
        <v>151</v>
      </c>
      <c r="D101" s="71"/>
      <c r="E101" s="71">
        <f t="shared" si="12"/>
        <v>82</v>
      </c>
      <c r="F101" s="139">
        <f t="shared" si="13"/>
        <v>82</v>
      </c>
      <c r="G101" s="129">
        <f t="shared" si="14"/>
        <v>60</v>
      </c>
      <c r="H101" s="129">
        <f t="shared" si="15"/>
        <v>0</v>
      </c>
      <c r="I101" s="129">
        <f t="shared" si="16"/>
        <v>0</v>
      </c>
      <c r="J101" s="129">
        <f t="shared" si="17"/>
        <v>60</v>
      </c>
      <c r="K101" s="130"/>
      <c r="L101" s="129">
        <v>0</v>
      </c>
      <c r="M101" s="129">
        <v>0</v>
      </c>
      <c r="N101" s="129" t="str">
        <f>IF(ISNA(VLOOKUP($C101,'CC Calgary SS'!$A$17:$E$974,5,FALSE))=TRUE,"0",VLOOKUP($C101,'CC Calgary SS'!$A$17:$E$974,5,FALSE))</f>
        <v>0</v>
      </c>
      <c r="O101" s="129" t="str">
        <f>IF(ISNA(VLOOKUP($C101,'TT MSLM -1'!$A$17:$E$1000,5,FALSE))=TRUE,"0",VLOOKUP($C101,'TT MSLM -1'!$A$17:$E$1000,5,FALSE))</f>
        <v>0</v>
      </c>
      <c r="P101" s="129" t="str">
        <f>IF(ISNA(VLOOKUP($C101,'TT MSLM -2'!$A$17:$E$1000,5,FALSE))=TRUE,"0",VLOOKUP($C101,'TT MSLM -2'!$A$17:$E$1000,5,FALSE))</f>
        <v>0</v>
      </c>
      <c r="Q101" s="129" t="str">
        <f>IF(ISNA(VLOOKUP($C101,'NorAm Mammoth SS -1'!$A$17:$E$1000,5,FALSE))=TRUE,"0",VLOOKUP($C101,'NorAm Mammoth SS -1'!$A$17:$E$1000,5,FALSE))</f>
        <v>0</v>
      </c>
      <c r="R101" s="129" t="str">
        <f>IF(ISNA(VLOOKUP($C101,'NorAm Mammoth SS -2'!$A$17:$E$1000,5,FALSE))=TRUE,"0",VLOOKUP($C101,'NorAm Mammoth SS -2'!$A$17:$E$1000,5,FALSE))</f>
        <v>0</v>
      </c>
      <c r="S101" s="129" t="str">
        <f>IF(ISNA(VLOOKUP($C101,'Groms GP'!$A$17:$E$1000,5,FALSE))=TRUE,"0",VLOOKUP($C101,'Groms GP'!$A$17:$E$1000,5,FALSE))</f>
        <v>0</v>
      </c>
      <c r="T101" s="129" t="str">
        <f>IF(ISNA(VLOOKUP($C101,'CC SunPeaks SS'!$A$17:$E$1000,5,FALSE))=TRUE,"0",VLOOKUP($C101,'CC SunPeaks SS'!$A$17:$E$1000,5,FALSE))</f>
        <v>0</v>
      </c>
      <c r="U101" s="129" t="str">
        <f>IF(ISNA(VLOOKUP($C101,'CC SunPeaks BA'!$A$17:$E$1000,5,FALSE))=TRUE,"0",VLOOKUP($C101,'CC SunPeaks BA'!$A$17:$E$1000,5,FALSE))</f>
        <v>0</v>
      </c>
      <c r="V101" s="129" t="str">
        <f>IF(ISNA(VLOOKUP($C101,'NorAm Calgary SS'!$A$17:$E$1000,5,FALSE))=TRUE,"0",VLOOKUP($C101,'NorAm Calgary SS'!$A$17:$E$1000,5,FALSE))</f>
        <v>0</v>
      </c>
      <c r="W101" s="129" t="str">
        <f>IF(ISNA(VLOOKUP($C101,'NorAm Calgary BA'!$A$17:$E$1000,5,FALSE))=TRUE,"0",VLOOKUP($C101,'NorAm Calgary BA'!$A$17:$E$1000,5,FALSE))</f>
        <v>0</v>
      </c>
      <c r="X101" s="129">
        <f>IF(ISNA(VLOOKUP($C101,'FzFest CF'!$A$17:$E$1000,5,FALSE))=TRUE,"0",VLOOKUP($C101,'FzFest CF'!$A$17:$E$1000,5,FALSE))</f>
        <v>60</v>
      </c>
      <c r="Y101" s="129" t="str">
        <f>IF(ISNA(VLOOKUP($C101,'Groms BV'!$A$17:$E$1000,5,FALSE))=TRUE,"0",VLOOKUP($C101,'Groms BV'!$A$17:$E$1000,5,FALSE))</f>
        <v>0</v>
      </c>
      <c r="Z101" s="129" t="str">
        <f>IF(ISNA(VLOOKUP($C101,'NorAm Aspen BA'!$A$17:$E$1000,5,FALSE))=TRUE,"0",VLOOKUP($C101,'NorAm Aspen BA'!$A$17:$E$1000,5,FALSE))</f>
        <v>0</v>
      </c>
      <c r="AA101" s="129" t="str">
        <f>IF(ISNA(VLOOKUP($C101,'NorAm Aspen SS'!$A$17:$E$992,5,FALSE))=TRUE,"0",VLOOKUP($C101,'NorAm Aspen SS'!$A$17:$E$992,5,FALSE))</f>
        <v>0</v>
      </c>
      <c r="AB101" s="129" t="str">
        <f>IF(ISNA(VLOOKUP($C101,'JJ Evergreen'!$A$17:$E$1000,5,FALSE))=TRUE,"0",VLOOKUP($C101,'JJ Evergreen'!$A$17:$E$1000,5,FALSE))</f>
        <v>0</v>
      </c>
      <c r="AC101" s="129" t="str">
        <f>IF(ISNA(VLOOKUP($C101,'TT Horseshoe -1'!$A$17:$E$992,5,FALSE))=TRUE,"0",VLOOKUP($C101,'TT Horseshoe -1'!$A$17:$E$992,5,FALSE))</f>
        <v>0</v>
      </c>
      <c r="AD101" s="129" t="str">
        <f>IF(ISNA(VLOOKUP($C101,'TT PROV SS'!$A$17:$E$967,5,FALSE))=TRUE,"0",VLOOKUP($C101,'TT PROV SS'!$A$17:$E$967,5,FALSE))</f>
        <v>0</v>
      </c>
      <c r="AE101" s="129" t="str">
        <f>IF(ISNA(VLOOKUP($C101,'TT PROV BA'!$A$17:$E$992,5,FALSE))=TRUE,"0",VLOOKUP($C101,'TT PROV BA'!$A$17:$E$992,5,FALSE))</f>
        <v>0</v>
      </c>
      <c r="AF101" s="129" t="str">
        <f>IF(ISNA(VLOOKUP($C101,'CC Horseshoe SS'!$A$17:$E$992,5,FALSE))=TRUE,"0",VLOOKUP($C101,'CC Horseshoe SS'!$A$17:$E$992,5,FALSE))</f>
        <v>0</v>
      </c>
      <c r="AG101" s="129" t="str">
        <f>IF(ISNA(VLOOKUP($C101,'CC Horseshoe BA'!$A$17:$E$988,5,FALSE))=TRUE,"0",VLOOKUP($C101,'CC Horseshoe BA'!$A$17:$E$988,5,FALSE))</f>
        <v>0</v>
      </c>
      <c r="AH101" s="129" t="str">
        <f>IF(ISNA(VLOOKUP($C101,'NorAm Stoneham SS'!$A$17:$E$992,5,FALSE))=TRUE,"0",VLOOKUP($C101,'NorAm Stoneham SS'!$A$17:$E$992,5,FALSE))</f>
        <v>0</v>
      </c>
      <c r="AI101" s="129" t="str">
        <f>IF(ISNA(VLOOKUP($C101,'NorAm Stoneham BA'!$A$17:$E$991,5,FALSE))=TRUE,"0",VLOOKUP($C101,'NorAm Stoneham BA'!$A$17:$E$991,5,FALSE))</f>
        <v>0</v>
      </c>
      <c r="AJ101" s="129" t="str">
        <f>IF(ISNA(VLOOKUP($C101,'WC SUI SS'!$A$17:$E$991,5,FALSE))=TRUE,"0",VLOOKUP($C101,'WC SUI SS'!$A$17:$E$991,5,FALSE))</f>
        <v>0</v>
      </c>
      <c r="AK101" s="129" t="str">
        <f>IF(ISNA(VLOOKUP($C101,'JrNats HP'!$A$17:$E$991,5,FALSE))=TRUE,"0",VLOOKUP($C101,'JrNats HP'!$A$17:$E$991,5,FALSE))</f>
        <v>0</v>
      </c>
      <c r="AL101" s="129" t="str">
        <f>IF(ISNA(VLOOKUP($C101,'JrNats SS'!$A$17:$E$991,5,FALSE))=TRUE,"0",VLOOKUP($C101,'JrNats SS'!$A$17:$E$991,5,FALSE))</f>
        <v>0</v>
      </c>
      <c r="AM101" s="129" t="str">
        <f>IF(ISNA(VLOOKUP($C101,'JrNats BA'!$A$17:$E$991,5,FALSE))=TRUE,"0",VLOOKUP($C101,'JrNats BA'!$A$17:$E$991,5,FALSE))</f>
        <v>0</v>
      </c>
      <c r="AN101" s="196"/>
      <c r="AO101" s="129"/>
    </row>
    <row r="102" spans="1:41" ht="17" customHeight="1" x14ac:dyDescent="0.15">
      <c r="A102" s="98" t="s">
        <v>92</v>
      </c>
      <c r="B102" s="98" t="s">
        <v>113</v>
      </c>
      <c r="C102" s="99" t="s">
        <v>152</v>
      </c>
      <c r="D102" s="71"/>
      <c r="E102" s="71">
        <f t="shared" ref="E102:E133" si="18">F102</f>
        <v>82</v>
      </c>
      <c r="F102" s="139">
        <f t="shared" ref="F102:F119" si="19">RANK(J102,$J$6:$J$119,0)</f>
        <v>82</v>
      </c>
      <c r="G102" s="129">
        <f t="shared" ref="G102:G119" si="20">LARGE(($L102:$AO102),1)</f>
        <v>60</v>
      </c>
      <c r="H102" s="129">
        <f t="shared" ref="H102:H119" si="21">LARGE(($L102:$AO102),2)</f>
        <v>0</v>
      </c>
      <c r="I102" s="129">
        <f t="shared" ref="I102:I119" si="22">LARGE(($L102:$AO102),3)</f>
        <v>0</v>
      </c>
      <c r="J102" s="129">
        <f t="shared" ref="J102:J133" si="23">SUM(G102+H102+I102)</f>
        <v>60</v>
      </c>
      <c r="K102" s="130"/>
      <c r="L102" s="129">
        <v>0</v>
      </c>
      <c r="M102" s="129">
        <v>0</v>
      </c>
      <c r="N102" s="129" t="str">
        <f>IF(ISNA(VLOOKUP($C102,'CC Calgary SS'!$A$17:$E$974,5,FALSE))=TRUE,"0",VLOOKUP($C102,'CC Calgary SS'!$A$17:$E$974,5,FALSE))</f>
        <v>0</v>
      </c>
      <c r="O102" s="129" t="str">
        <f>IF(ISNA(VLOOKUP($C102,'TT MSLM -1'!$A$17:$E$1000,5,FALSE))=TRUE,"0",VLOOKUP($C102,'TT MSLM -1'!$A$17:$E$1000,5,FALSE))</f>
        <v>0</v>
      </c>
      <c r="P102" s="129" t="str">
        <f>IF(ISNA(VLOOKUP($C102,'TT MSLM -2'!$A$17:$E$1000,5,FALSE))=TRUE,"0",VLOOKUP($C102,'TT MSLM -2'!$A$17:$E$1000,5,FALSE))</f>
        <v>0</v>
      </c>
      <c r="Q102" s="129" t="str">
        <f>IF(ISNA(VLOOKUP($C102,'NorAm Mammoth SS -1'!$A$17:$E$1000,5,FALSE))=TRUE,"0",VLOOKUP($C102,'NorAm Mammoth SS -1'!$A$17:$E$1000,5,FALSE))</f>
        <v>0</v>
      </c>
      <c r="R102" s="129" t="str">
        <f>IF(ISNA(VLOOKUP($C102,'NorAm Mammoth SS -2'!$A$17:$E$1000,5,FALSE))=TRUE,"0",VLOOKUP($C102,'NorAm Mammoth SS -2'!$A$17:$E$1000,5,FALSE))</f>
        <v>0</v>
      </c>
      <c r="S102" s="129" t="str">
        <f>IF(ISNA(VLOOKUP($C102,'Groms GP'!$A$17:$E$1000,5,FALSE))=TRUE,"0",VLOOKUP($C102,'Groms GP'!$A$17:$E$1000,5,FALSE))</f>
        <v>0</v>
      </c>
      <c r="T102" s="129" t="str">
        <f>IF(ISNA(VLOOKUP($C102,'CC SunPeaks SS'!$A$17:$E$1000,5,FALSE))=TRUE,"0",VLOOKUP($C102,'CC SunPeaks SS'!$A$17:$E$1000,5,FALSE))</f>
        <v>0</v>
      </c>
      <c r="U102" s="129" t="str">
        <f>IF(ISNA(VLOOKUP($C102,'CC SunPeaks BA'!$A$17:$E$1000,5,FALSE))=TRUE,"0",VLOOKUP($C102,'CC SunPeaks BA'!$A$17:$E$1000,5,FALSE))</f>
        <v>0</v>
      </c>
      <c r="V102" s="129" t="str">
        <f>IF(ISNA(VLOOKUP($C102,'NorAm Calgary SS'!$A$17:$E$1000,5,FALSE))=TRUE,"0",VLOOKUP($C102,'NorAm Calgary SS'!$A$17:$E$1000,5,FALSE))</f>
        <v>0</v>
      </c>
      <c r="W102" s="129" t="str">
        <f>IF(ISNA(VLOOKUP($C102,'NorAm Calgary BA'!$A$17:$E$1000,5,FALSE))=TRUE,"0",VLOOKUP($C102,'NorAm Calgary BA'!$A$17:$E$1000,5,FALSE))</f>
        <v>0</v>
      </c>
      <c r="X102" s="129">
        <f>IF(ISNA(VLOOKUP($C102,'FzFest CF'!$A$17:$E$1000,5,FALSE))=TRUE,"0",VLOOKUP($C102,'FzFest CF'!$A$17:$E$1000,5,FALSE))</f>
        <v>60</v>
      </c>
      <c r="Y102" s="129" t="str">
        <f>IF(ISNA(VLOOKUP($C102,'Groms BV'!$A$17:$E$1000,5,FALSE))=TRUE,"0",VLOOKUP($C102,'Groms BV'!$A$17:$E$1000,5,FALSE))</f>
        <v>0</v>
      </c>
      <c r="Z102" s="129" t="str">
        <f>IF(ISNA(VLOOKUP($C102,'NorAm Aspen BA'!$A$17:$E$1000,5,FALSE))=TRUE,"0",VLOOKUP($C102,'NorAm Aspen BA'!$A$17:$E$1000,5,FALSE))</f>
        <v>0</v>
      </c>
      <c r="AA102" s="129" t="str">
        <f>IF(ISNA(VLOOKUP($C102,'NorAm Aspen SS'!$A$17:$E$992,5,FALSE))=TRUE,"0",VLOOKUP($C102,'NorAm Aspen SS'!$A$17:$E$992,5,FALSE))</f>
        <v>0</v>
      </c>
      <c r="AB102" s="129" t="str">
        <f>IF(ISNA(VLOOKUP($C102,'JJ Evergreen'!$A$17:$E$1000,5,FALSE))=TRUE,"0",VLOOKUP($C102,'JJ Evergreen'!$A$17:$E$1000,5,FALSE))</f>
        <v>0</v>
      </c>
      <c r="AC102" s="129" t="str">
        <f>IF(ISNA(VLOOKUP($C102,'TT Horseshoe -1'!$A$17:$E$992,5,FALSE))=TRUE,"0",VLOOKUP($C102,'TT Horseshoe -1'!$A$17:$E$992,5,FALSE))</f>
        <v>0</v>
      </c>
      <c r="AD102" s="129" t="str">
        <f>IF(ISNA(VLOOKUP($C102,'TT PROV SS'!$A$17:$E$967,5,FALSE))=TRUE,"0",VLOOKUP($C102,'TT PROV SS'!$A$17:$E$967,5,FALSE))</f>
        <v>0</v>
      </c>
      <c r="AE102" s="129" t="str">
        <f>IF(ISNA(VLOOKUP($C102,'TT PROV BA'!$A$17:$E$992,5,FALSE))=TRUE,"0",VLOOKUP($C102,'TT PROV BA'!$A$17:$E$992,5,FALSE))</f>
        <v>0</v>
      </c>
      <c r="AF102" s="129" t="str">
        <f>IF(ISNA(VLOOKUP($C102,'CC Horseshoe SS'!$A$17:$E$992,5,FALSE))=TRUE,"0",VLOOKUP($C102,'CC Horseshoe SS'!$A$17:$E$992,5,FALSE))</f>
        <v>0</v>
      </c>
      <c r="AG102" s="129" t="str">
        <f>IF(ISNA(VLOOKUP($C102,'CC Horseshoe BA'!$A$17:$E$988,5,FALSE))=TRUE,"0",VLOOKUP($C102,'CC Horseshoe BA'!$A$17:$E$988,5,FALSE))</f>
        <v>0</v>
      </c>
      <c r="AH102" s="129" t="str">
        <f>IF(ISNA(VLOOKUP($C102,'NorAm Stoneham SS'!$A$17:$E$992,5,FALSE))=TRUE,"0",VLOOKUP($C102,'NorAm Stoneham SS'!$A$17:$E$992,5,FALSE))</f>
        <v>0</v>
      </c>
      <c r="AI102" s="129" t="str">
        <f>IF(ISNA(VLOOKUP($C102,'NorAm Stoneham BA'!$A$17:$E$991,5,FALSE))=TRUE,"0",VLOOKUP($C102,'NorAm Stoneham BA'!$A$17:$E$991,5,FALSE))</f>
        <v>0</v>
      </c>
      <c r="AJ102" s="129" t="str">
        <f>IF(ISNA(VLOOKUP($C102,'WC SUI SS'!$A$17:$E$991,5,FALSE))=TRUE,"0",VLOOKUP($C102,'WC SUI SS'!$A$17:$E$991,5,FALSE))</f>
        <v>0</v>
      </c>
      <c r="AK102" s="129" t="str">
        <f>IF(ISNA(VLOOKUP($C102,'JrNats HP'!$A$17:$E$991,5,FALSE))=TRUE,"0",VLOOKUP($C102,'JrNats HP'!$A$17:$E$991,5,FALSE))</f>
        <v>0</v>
      </c>
      <c r="AL102" s="129" t="str">
        <f>IF(ISNA(VLOOKUP($C102,'JrNats SS'!$A$17:$E$991,5,FALSE))=TRUE,"0",VLOOKUP($C102,'JrNats SS'!$A$17:$E$991,5,FALSE))</f>
        <v>0</v>
      </c>
      <c r="AM102" s="129" t="str">
        <f>IF(ISNA(VLOOKUP($C102,'JrNats BA'!$A$17:$E$991,5,FALSE))=TRUE,"0",VLOOKUP($C102,'JrNats BA'!$A$17:$E$991,5,FALSE))</f>
        <v>0</v>
      </c>
      <c r="AN102" s="196"/>
      <c r="AO102" s="129"/>
    </row>
    <row r="103" spans="1:41" ht="17" customHeight="1" x14ac:dyDescent="0.15">
      <c r="A103" s="98" t="s">
        <v>92</v>
      </c>
      <c r="B103" s="98" t="s">
        <v>113</v>
      </c>
      <c r="C103" s="99" t="s">
        <v>153</v>
      </c>
      <c r="D103" s="71"/>
      <c r="E103" s="71">
        <f t="shared" si="18"/>
        <v>82</v>
      </c>
      <c r="F103" s="139">
        <f t="shared" si="19"/>
        <v>82</v>
      </c>
      <c r="G103" s="129">
        <f t="shared" si="20"/>
        <v>60</v>
      </c>
      <c r="H103" s="129">
        <f t="shared" si="21"/>
        <v>0</v>
      </c>
      <c r="I103" s="129">
        <f t="shared" si="22"/>
        <v>0</v>
      </c>
      <c r="J103" s="129">
        <f t="shared" si="23"/>
        <v>60</v>
      </c>
      <c r="K103" s="130"/>
      <c r="L103" s="129">
        <v>0</v>
      </c>
      <c r="M103" s="129">
        <v>0</v>
      </c>
      <c r="N103" s="129" t="str">
        <f>IF(ISNA(VLOOKUP($C103,'CC Calgary SS'!$A$17:$E$974,5,FALSE))=TRUE,"0",VLOOKUP($C103,'CC Calgary SS'!$A$17:$E$974,5,FALSE))</f>
        <v>0</v>
      </c>
      <c r="O103" s="129" t="str">
        <f>IF(ISNA(VLOOKUP($C103,'TT MSLM -1'!$A$17:$E$1000,5,FALSE))=TRUE,"0",VLOOKUP($C103,'TT MSLM -1'!$A$17:$E$1000,5,FALSE))</f>
        <v>0</v>
      </c>
      <c r="P103" s="129" t="str">
        <f>IF(ISNA(VLOOKUP($C103,'TT MSLM -2'!$A$17:$E$1000,5,FALSE))=TRUE,"0",VLOOKUP($C103,'TT MSLM -2'!$A$17:$E$1000,5,FALSE))</f>
        <v>0</v>
      </c>
      <c r="Q103" s="129" t="str">
        <f>IF(ISNA(VLOOKUP($C103,'NorAm Mammoth SS -1'!$A$17:$E$1000,5,FALSE))=TRUE,"0",VLOOKUP($C103,'NorAm Mammoth SS -1'!$A$17:$E$1000,5,FALSE))</f>
        <v>0</v>
      </c>
      <c r="R103" s="129" t="str">
        <f>IF(ISNA(VLOOKUP($C103,'NorAm Mammoth SS -2'!$A$17:$E$1000,5,FALSE))=TRUE,"0",VLOOKUP($C103,'NorAm Mammoth SS -2'!$A$17:$E$1000,5,FALSE))</f>
        <v>0</v>
      </c>
      <c r="S103" s="129" t="str">
        <f>IF(ISNA(VLOOKUP($C103,'Groms GP'!$A$17:$E$1000,5,FALSE))=TRUE,"0",VLOOKUP($C103,'Groms GP'!$A$17:$E$1000,5,FALSE))</f>
        <v>0</v>
      </c>
      <c r="T103" s="129" t="str">
        <f>IF(ISNA(VLOOKUP($C103,'CC SunPeaks SS'!$A$17:$E$1000,5,FALSE))=TRUE,"0",VLOOKUP($C103,'CC SunPeaks SS'!$A$17:$E$1000,5,FALSE))</f>
        <v>0</v>
      </c>
      <c r="U103" s="129" t="str">
        <f>IF(ISNA(VLOOKUP($C103,'CC SunPeaks BA'!$A$17:$E$1000,5,FALSE))=TRUE,"0",VLOOKUP($C103,'CC SunPeaks BA'!$A$17:$E$1000,5,FALSE))</f>
        <v>0</v>
      </c>
      <c r="V103" s="129" t="str">
        <f>IF(ISNA(VLOOKUP($C103,'NorAm Calgary SS'!$A$17:$E$1000,5,FALSE))=TRUE,"0",VLOOKUP($C103,'NorAm Calgary SS'!$A$17:$E$1000,5,FALSE))</f>
        <v>0</v>
      </c>
      <c r="W103" s="129" t="str">
        <f>IF(ISNA(VLOOKUP($C103,'NorAm Calgary BA'!$A$17:$E$1000,5,FALSE))=TRUE,"0",VLOOKUP($C103,'NorAm Calgary BA'!$A$17:$E$1000,5,FALSE))</f>
        <v>0</v>
      </c>
      <c r="X103" s="129">
        <f>IF(ISNA(VLOOKUP($C103,'FzFest CF'!$A$17:$E$1000,5,FALSE))=TRUE,"0",VLOOKUP($C103,'FzFest CF'!$A$17:$E$1000,5,FALSE))</f>
        <v>60</v>
      </c>
      <c r="Y103" s="129" t="str">
        <f>IF(ISNA(VLOOKUP($C103,'Groms BV'!$A$17:$E$1000,5,FALSE))=TRUE,"0",VLOOKUP($C103,'Groms BV'!$A$17:$E$1000,5,FALSE))</f>
        <v>0</v>
      </c>
      <c r="Z103" s="129" t="str">
        <f>IF(ISNA(VLOOKUP($C103,'NorAm Aspen BA'!$A$17:$E$1000,5,FALSE))=TRUE,"0",VLOOKUP($C103,'NorAm Aspen BA'!$A$17:$E$1000,5,FALSE))</f>
        <v>0</v>
      </c>
      <c r="AA103" s="129" t="str">
        <f>IF(ISNA(VLOOKUP($C103,'NorAm Aspen SS'!$A$17:$E$992,5,FALSE))=TRUE,"0",VLOOKUP($C103,'NorAm Aspen SS'!$A$17:$E$992,5,FALSE))</f>
        <v>0</v>
      </c>
      <c r="AB103" s="129" t="str">
        <f>IF(ISNA(VLOOKUP($C103,'JJ Evergreen'!$A$17:$E$1000,5,FALSE))=TRUE,"0",VLOOKUP($C103,'JJ Evergreen'!$A$17:$E$1000,5,FALSE))</f>
        <v>0</v>
      </c>
      <c r="AC103" s="129" t="str">
        <f>IF(ISNA(VLOOKUP($C103,'TT Horseshoe -1'!$A$17:$E$992,5,FALSE))=TRUE,"0",VLOOKUP($C103,'TT Horseshoe -1'!$A$17:$E$992,5,FALSE))</f>
        <v>0</v>
      </c>
      <c r="AD103" s="129" t="str">
        <f>IF(ISNA(VLOOKUP($C103,'TT PROV SS'!$A$17:$E$967,5,FALSE))=TRUE,"0",VLOOKUP($C103,'TT PROV SS'!$A$17:$E$967,5,FALSE))</f>
        <v>0</v>
      </c>
      <c r="AE103" s="129" t="str">
        <f>IF(ISNA(VLOOKUP($C103,'TT PROV BA'!$A$17:$E$992,5,FALSE))=TRUE,"0",VLOOKUP($C103,'TT PROV BA'!$A$17:$E$992,5,FALSE))</f>
        <v>0</v>
      </c>
      <c r="AF103" s="129" t="str">
        <f>IF(ISNA(VLOOKUP($C103,'CC Horseshoe SS'!$A$17:$E$992,5,FALSE))=TRUE,"0",VLOOKUP($C103,'CC Horseshoe SS'!$A$17:$E$992,5,FALSE))</f>
        <v>0</v>
      </c>
      <c r="AG103" s="129" t="str">
        <f>IF(ISNA(VLOOKUP($C103,'CC Horseshoe BA'!$A$17:$E$988,5,FALSE))=TRUE,"0",VLOOKUP($C103,'CC Horseshoe BA'!$A$17:$E$988,5,FALSE))</f>
        <v>0</v>
      </c>
      <c r="AH103" s="129" t="str">
        <f>IF(ISNA(VLOOKUP($C103,'NorAm Stoneham SS'!$A$17:$E$992,5,FALSE))=TRUE,"0",VLOOKUP($C103,'NorAm Stoneham SS'!$A$17:$E$992,5,FALSE))</f>
        <v>0</v>
      </c>
      <c r="AI103" s="129" t="str">
        <f>IF(ISNA(VLOOKUP($C103,'NorAm Stoneham BA'!$A$17:$E$991,5,FALSE))=TRUE,"0",VLOOKUP($C103,'NorAm Stoneham BA'!$A$17:$E$991,5,FALSE))</f>
        <v>0</v>
      </c>
      <c r="AJ103" s="129" t="str">
        <f>IF(ISNA(VLOOKUP($C103,'WC SUI SS'!$A$17:$E$991,5,FALSE))=TRUE,"0",VLOOKUP($C103,'WC SUI SS'!$A$17:$E$991,5,FALSE))</f>
        <v>0</v>
      </c>
      <c r="AK103" s="129" t="str">
        <f>IF(ISNA(VLOOKUP($C103,'JrNats HP'!$A$17:$E$991,5,FALSE))=TRUE,"0",VLOOKUP($C103,'JrNats HP'!$A$17:$E$991,5,FALSE))</f>
        <v>0</v>
      </c>
      <c r="AL103" s="129" t="str">
        <f>IF(ISNA(VLOOKUP($C103,'JrNats SS'!$A$17:$E$991,5,FALSE))=TRUE,"0",VLOOKUP($C103,'JrNats SS'!$A$17:$E$991,5,FALSE))</f>
        <v>0</v>
      </c>
      <c r="AM103" s="129" t="str">
        <f>IF(ISNA(VLOOKUP($C103,'JrNats BA'!$A$17:$E$991,5,FALSE))=TRUE,"0",VLOOKUP($C103,'JrNats BA'!$A$17:$E$991,5,FALSE))</f>
        <v>0</v>
      </c>
      <c r="AN103" s="196"/>
      <c r="AO103" s="129"/>
    </row>
    <row r="104" spans="1:41" ht="17" customHeight="1" x14ac:dyDescent="0.15">
      <c r="A104" s="98" t="s">
        <v>92</v>
      </c>
      <c r="B104" s="98" t="s">
        <v>113</v>
      </c>
      <c r="C104" s="99" t="s">
        <v>154</v>
      </c>
      <c r="D104" s="71"/>
      <c r="E104" s="71">
        <f t="shared" si="18"/>
        <v>82</v>
      </c>
      <c r="F104" s="139">
        <f t="shared" si="19"/>
        <v>82</v>
      </c>
      <c r="G104" s="129">
        <f t="shared" si="20"/>
        <v>60</v>
      </c>
      <c r="H104" s="129">
        <f t="shared" si="21"/>
        <v>0</v>
      </c>
      <c r="I104" s="129">
        <f t="shared" si="22"/>
        <v>0</v>
      </c>
      <c r="J104" s="129">
        <f t="shared" si="23"/>
        <v>60</v>
      </c>
      <c r="K104" s="130"/>
      <c r="L104" s="129">
        <v>0</v>
      </c>
      <c r="M104" s="129">
        <v>0</v>
      </c>
      <c r="N104" s="129" t="str">
        <f>IF(ISNA(VLOOKUP($C104,'CC Calgary SS'!$A$17:$E$974,5,FALSE))=TRUE,"0",VLOOKUP($C104,'CC Calgary SS'!$A$17:$E$974,5,FALSE))</f>
        <v>0</v>
      </c>
      <c r="O104" s="129" t="str">
        <f>IF(ISNA(VLOOKUP($C104,'TT MSLM -1'!$A$17:$E$1000,5,FALSE))=TRUE,"0",VLOOKUP($C104,'TT MSLM -1'!$A$17:$E$1000,5,FALSE))</f>
        <v>0</v>
      </c>
      <c r="P104" s="129" t="str">
        <f>IF(ISNA(VLOOKUP($C104,'TT MSLM -2'!$A$17:$E$1000,5,FALSE))=TRUE,"0",VLOOKUP($C104,'TT MSLM -2'!$A$17:$E$1000,5,FALSE))</f>
        <v>0</v>
      </c>
      <c r="Q104" s="129" t="str">
        <f>IF(ISNA(VLOOKUP($C104,'NorAm Mammoth SS -1'!$A$17:$E$1000,5,FALSE))=TRUE,"0",VLOOKUP($C104,'NorAm Mammoth SS -1'!$A$17:$E$1000,5,FALSE))</f>
        <v>0</v>
      </c>
      <c r="R104" s="129" t="str">
        <f>IF(ISNA(VLOOKUP($C104,'NorAm Mammoth SS -2'!$A$17:$E$1000,5,FALSE))=TRUE,"0",VLOOKUP($C104,'NorAm Mammoth SS -2'!$A$17:$E$1000,5,FALSE))</f>
        <v>0</v>
      </c>
      <c r="S104" s="129" t="str">
        <f>IF(ISNA(VLOOKUP($C104,'Groms GP'!$A$17:$E$1000,5,FALSE))=TRUE,"0",VLOOKUP($C104,'Groms GP'!$A$17:$E$1000,5,FALSE))</f>
        <v>0</v>
      </c>
      <c r="T104" s="129" t="str">
        <f>IF(ISNA(VLOOKUP($C104,'CC SunPeaks SS'!$A$17:$E$1000,5,FALSE))=TRUE,"0",VLOOKUP($C104,'CC SunPeaks SS'!$A$17:$E$1000,5,FALSE))</f>
        <v>0</v>
      </c>
      <c r="U104" s="129" t="str">
        <f>IF(ISNA(VLOOKUP($C104,'CC SunPeaks BA'!$A$17:$E$1000,5,FALSE))=TRUE,"0",VLOOKUP($C104,'CC SunPeaks BA'!$A$17:$E$1000,5,FALSE))</f>
        <v>0</v>
      </c>
      <c r="V104" s="129" t="str">
        <f>IF(ISNA(VLOOKUP($C104,'NorAm Calgary SS'!$A$17:$E$1000,5,FALSE))=TRUE,"0",VLOOKUP($C104,'NorAm Calgary SS'!$A$17:$E$1000,5,FALSE))</f>
        <v>0</v>
      </c>
      <c r="W104" s="129" t="str">
        <f>IF(ISNA(VLOOKUP($C104,'NorAm Calgary BA'!$A$17:$E$1000,5,FALSE))=TRUE,"0",VLOOKUP($C104,'NorAm Calgary BA'!$A$17:$E$1000,5,FALSE))</f>
        <v>0</v>
      </c>
      <c r="X104" s="129">
        <f>IF(ISNA(VLOOKUP($C104,'FzFest CF'!$A$17:$E$1000,5,FALSE))=TRUE,"0",VLOOKUP($C104,'FzFest CF'!$A$17:$E$1000,5,FALSE))</f>
        <v>60</v>
      </c>
      <c r="Y104" s="129" t="str">
        <f>IF(ISNA(VLOOKUP($C104,'Groms BV'!$A$17:$E$1000,5,FALSE))=TRUE,"0",VLOOKUP($C104,'Groms BV'!$A$17:$E$1000,5,FALSE))</f>
        <v>0</v>
      </c>
      <c r="Z104" s="129" t="str">
        <f>IF(ISNA(VLOOKUP($C104,'NorAm Aspen BA'!$A$17:$E$1000,5,FALSE))=TRUE,"0",VLOOKUP($C104,'NorAm Aspen BA'!$A$17:$E$1000,5,FALSE))</f>
        <v>0</v>
      </c>
      <c r="AA104" s="129" t="str">
        <f>IF(ISNA(VLOOKUP($C104,'NorAm Aspen SS'!$A$17:$E$992,5,FALSE))=TRUE,"0",VLOOKUP($C104,'NorAm Aspen SS'!$A$17:$E$992,5,FALSE))</f>
        <v>0</v>
      </c>
      <c r="AB104" s="129" t="str">
        <f>IF(ISNA(VLOOKUP($C104,'JJ Evergreen'!$A$17:$E$1000,5,FALSE))=TRUE,"0",VLOOKUP($C104,'JJ Evergreen'!$A$17:$E$1000,5,FALSE))</f>
        <v>0</v>
      </c>
      <c r="AC104" s="129" t="str">
        <f>IF(ISNA(VLOOKUP($C104,'TT Horseshoe -1'!$A$17:$E$992,5,FALSE))=TRUE,"0",VLOOKUP($C104,'TT Horseshoe -1'!$A$17:$E$992,5,FALSE))</f>
        <v>0</v>
      </c>
      <c r="AD104" s="129" t="str">
        <f>IF(ISNA(VLOOKUP($C104,'TT PROV SS'!$A$17:$E$967,5,FALSE))=TRUE,"0",VLOOKUP($C104,'TT PROV SS'!$A$17:$E$967,5,FALSE))</f>
        <v>0</v>
      </c>
      <c r="AE104" s="129" t="str">
        <f>IF(ISNA(VLOOKUP($C104,'TT PROV BA'!$A$17:$E$992,5,FALSE))=TRUE,"0",VLOOKUP($C104,'TT PROV BA'!$A$17:$E$992,5,FALSE))</f>
        <v>0</v>
      </c>
      <c r="AF104" s="129" t="str">
        <f>IF(ISNA(VLOOKUP($C104,'CC Horseshoe SS'!$A$17:$E$992,5,FALSE))=TRUE,"0",VLOOKUP($C104,'CC Horseshoe SS'!$A$17:$E$992,5,FALSE))</f>
        <v>0</v>
      </c>
      <c r="AG104" s="129" t="str">
        <f>IF(ISNA(VLOOKUP($C104,'CC Horseshoe BA'!$A$17:$E$988,5,FALSE))=TRUE,"0",VLOOKUP($C104,'CC Horseshoe BA'!$A$17:$E$988,5,FALSE))</f>
        <v>0</v>
      </c>
      <c r="AH104" s="129" t="str">
        <f>IF(ISNA(VLOOKUP($C104,'NorAm Stoneham SS'!$A$17:$E$992,5,FALSE))=TRUE,"0",VLOOKUP($C104,'NorAm Stoneham SS'!$A$17:$E$992,5,FALSE))</f>
        <v>0</v>
      </c>
      <c r="AI104" s="129" t="str">
        <f>IF(ISNA(VLOOKUP($C104,'NorAm Stoneham BA'!$A$17:$E$991,5,FALSE))=TRUE,"0",VLOOKUP($C104,'NorAm Stoneham BA'!$A$17:$E$991,5,FALSE))</f>
        <v>0</v>
      </c>
      <c r="AJ104" s="129" t="str">
        <f>IF(ISNA(VLOOKUP($C104,'WC SUI SS'!$A$17:$E$991,5,FALSE))=TRUE,"0",VLOOKUP($C104,'WC SUI SS'!$A$17:$E$991,5,FALSE))</f>
        <v>0</v>
      </c>
      <c r="AK104" s="129" t="str">
        <f>IF(ISNA(VLOOKUP($C104,'JrNats HP'!$A$17:$E$991,5,FALSE))=TRUE,"0",VLOOKUP($C104,'JrNats HP'!$A$17:$E$991,5,FALSE))</f>
        <v>0</v>
      </c>
      <c r="AL104" s="129" t="str">
        <f>IF(ISNA(VLOOKUP($C104,'JrNats SS'!$A$17:$E$991,5,FALSE))=TRUE,"0",VLOOKUP($C104,'JrNats SS'!$A$17:$E$991,5,FALSE))</f>
        <v>0</v>
      </c>
      <c r="AM104" s="129" t="str">
        <f>IF(ISNA(VLOOKUP($C104,'JrNats BA'!$A$17:$E$991,5,FALSE))=TRUE,"0",VLOOKUP($C104,'JrNats BA'!$A$17:$E$991,5,FALSE))</f>
        <v>0</v>
      </c>
      <c r="AN104" s="196"/>
      <c r="AO104" s="129"/>
    </row>
    <row r="105" spans="1:41" ht="17" customHeight="1" x14ac:dyDescent="0.15">
      <c r="A105" s="98" t="s">
        <v>92</v>
      </c>
      <c r="B105" s="98" t="s">
        <v>148</v>
      </c>
      <c r="C105" s="99" t="s">
        <v>155</v>
      </c>
      <c r="D105" s="71"/>
      <c r="E105" s="71">
        <f t="shared" si="18"/>
        <v>82</v>
      </c>
      <c r="F105" s="139">
        <f t="shared" si="19"/>
        <v>82</v>
      </c>
      <c r="G105" s="129">
        <f t="shared" si="20"/>
        <v>60</v>
      </c>
      <c r="H105" s="129">
        <f t="shared" si="21"/>
        <v>0</v>
      </c>
      <c r="I105" s="129">
        <f t="shared" si="22"/>
        <v>0</v>
      </c>
      <c r="J105" s="129">
        <f t="shared" si="23"/>
        <v>60</v>
      </c>
      <c r="K105" s="130"/>
      <c r="L105" s="129">
        <v>0</v>
      </c>
      <c r="M105" s="129">
        <v>0</v>
      </c>
      <c r="N105" s="129" t="str">
        <f>IF(ISNA(VLOOKUP($C105,'CC Calgary SS'!$A$17:$E$974,5,FALSE))=TRUE,"0",VLOOKUP($C105,'CC Calgary SS'!$A$17:$E$974,5,FALSE))</f>
        <v>0</v>
      </c>
      <c r="O105" s="129" t="str">
        <f>IF(ISNA(VLOOKUP($C105,'TT MSLM -1'!$A$17:$E$1000,5,FALSE))=TRUE,"0",VLOOKUP($C105,'TT MSLM -1'!$A$17:$E$1000,5,FALSE))</f>
        <v>0</v>
      </c>
      <c r="P105" s="129" t="str">
        <f>IF(ISNA(VLOOKUP($C105,'TT MSLM -2'!$A$17:$E$1000,5,FALSE))=TRUE,"0",VLOOKUP($C105,'TT MSLM -2'!$A$17:$E$1000,5,FALSE))</f>
        <v>0</v>
      </c>
      <c r="Q105" s="129" t="str">
        <f>IF(ISNA(VLOOKUP($C105,'NorAm Mammoth SS -1'!$A$17:$E$1000,5,FALSE))=TRUE,"0",VLOOKUP($C105,'NorAm Mammoth SS -1'!$A$17:$E$1000,5,FALSE))</f>
        <v>0</v>
      </c>
      <c r="R105" s="129" t="str">
        <f>IF(ISNA(VLOOKUP($C105,'NorAm Mammoth SS -2'!$A$17:$E$1000,5,FALSE))=TRUE,"0",VLOOKUP($C105,'NorAm Mammoth SS -2'!$A$17:$E$1000,5,FALSE))</f>
        <v>0</v>
      </c>
      <c r="S105" s="129" t="str">
        <f>IF(ISNA(VLOOKUP($C105,'Groms GP'!$A$17:$E$1000,5,FALSE))=TRUE,"0",VLOOKUP($C105,'Groms GP'!$A$17:$E$1000,5,FALSE))</f>
        <v>0</v>
      </c>
      <c r="T105" s="129" t="str">
        <f>IF(ISNA(VLOOKUP($C105,'CC SunPeaks SS'!$A$17:$E$1000,5,FALSE))=TRUE,"0",VLOOKUP($C105,'CC SunPeaks SS'!$A$17:$E$1000,5,FALSE))</f>
        <v>0</v>
      </c>
      <c r="U105" s="129" t="str">
        <f>IF(ISNA(VLOOKUP($C105,'CC SunPeaks BA'!$A$17:$E$1000,5,FALSE))=TRUE,"0",VLOOKUP($C105,'CC SunPeaks BA'!$A$17:$E$1000,5,FALSE))</f>
        <v>0</v>
      </c>
      <c r="V105" s="129" t="str">
        <f>IF(ISNA(VLOOKUP($C105,'NorAm Calgary SS'!$A$17:$E$1000,5,FALSE))=TRUE,"0",VLOOKUP($C105,'NorAm Calgary SS'!$A$17:$E$1000,5,FALSE))</f>
        <v>0</v>
      </c>
      <c r="W105" s="129" t="str">
        <f>IF(ISNA(VLOOKUP($C105,'NorAm Calgary BA'!$A$17:$E$1000,5,FALSE))=TRUE,"0",VLOOKUP($C105,'NorAm Calgary BA'!$A$17:$E$1000,5,FALSE))</f>
        <v>0</v>
      </c>
      <c r="X105" s="129">
        <f>IF(ISNA(VLOOKUP($C105,'FzFest CF'!$A$17:$E$1000,5,FALSE))=TRUE,"0",VLOOKUP($C105,'FzFest CF'!$A$17:$E$1000,5,FALSE))</f>
        <v>60</v>
      </c>
      <c r="Y105" s="129" t="str">
        <f>IF(ISNA(VLOOKUP($C105,'Groms BV'!$A$17:$E$1000,5,FALSE))=TRUE,"0",VLOOKUP($C105,'Groms BV'!$A$17:$E$1000,5,FALSE))</f>
        <v>0</v>
      </c>
      <c r="Z105" s="129" t="str">
        <f>IF(ISNA(VLOOKUP($C105,'NorAm Aspen BA'!$A$17:$E$1000,5,FALSE))=TRUE,"0",VLOOKUP($C105,'NorAm Aspen BA'!$A$17:$E$1000,5,FALSE))</f>
        <v>0</v>
      </c>
      <c r="AA105" s="129" t="str">
        <f>IF(ISNA(VLOOKUP($C105,'NorAm Aspen SS'!$A$17:$E$992,5,FALSE))=TRUE,"0",VLOOKUP($C105,'NorAm Aspen SS'!$A$17:$E$992,5,FALSE))</f>
        <v>0</v>
      </c>
      <c r="AB105" s="129" t="str">
        <f>IF(ISNA(VLOOKUP($C105,'JJ Evergreen'!$A$17:$E$1000,5,FALSE))=TRUE,"0",VLOOKUP($C105,'JJ Evergreen'!$A$17:$E$1000,5,FALSE))</f>
        <v>0</v>
      </c>
      <c r="AC105" s="129" t="str">
        <f>IF(ISNA(VLOOKUP($C105,'TT Horseshoe -1'!$A$17:$E$992,5,FALSE))=TRUE,"0",VLOOKUP($C105,'TT Horseshoe -1'!$A$17:$E$992,5,FALSE))</f>
        <v>0</v>
      </c>
      <c r="AD105" s="129" t="str">
        <f>IF(ISNA(VLOOKUP($C105,'TT PROV SS'!$A$17:$E$967,5,FALSE))=TRUE,"0",VLOOKUP($C105,'TT PROV SS'!$A$17:$E$967,5,FALSE))</f>
        <v>0</v>
      </c>
      <c r="AE105" s="129" t="str">
        <f>IF(ISNA(VLOOKUP($C105,'TT PROV BA'!$A$17:$E$992,5,FALSE))=TRUE,"0",VLOOKUP($C105,'TT PROV BA'!$A$17:$E$992,5,FALSE))</f>
        <v>0</v>
      </c>
      <c r="AF105" s="129" t="str">
        <f>IF(ISNA(VLOOKUP($C105,'CC Horseshoe SS'!$A$17:$E$992,5,FALSE))=TRUE,"0",VLOOKUP($C105,'CC Horseshoe SS'!$A$17:$E$992,5,FALSE))</f>
        <v>0</v>
      </c>
      <c r="AG105" s="129" t="str">
        <f>IF(ISNA(VLOOKUP($C105,'CC Horseshoe BA'!$A$17:$E$988,5,FALSE))=TRUE,"0",VLOOKUP($C105,'CC Horseshoe BA'!$A$17:$E$988,5,FALSE))</f>
        <v>0</v>
      </c>
      <c r="AH105" s="129" t="str">
        <f>IF(ISNA(VLOOKUP($C105,'NorAm Stoneham SS'!$A$17:$E$992,5,FALSE))=TRUE,"0",VLOOKUP($C105,'NorAm Stoneham SS'!$A$17:$E$992,5,FALSE))</f>
        <v>0</v>
      </c>
      <c r="AI105" s="129" t="str">
        <f>IF(ISNA(VLOOKUP($C105,'NorAm Stoneham BA'!$A$17:$E$991,5,FALSE))=TRUE,"0",VLOOKUP($C105,'NorAm Stoneham BA'!$A$17:$E$991,5,FALSE))</f>
        <v>0</v>
      </c>
      <c r="AJ105" s="129" t="str">
        <f>IF(ISNA(VLOOKUP($C105,'WC SUI SS'!$A$17:$E$991,5,FALSE))=TRUE,"0",VLOOKUP($C105,'WC SUI SS'!$A$17:$E$991,5,FALSE))</f>
        <v>0</v>
      </c>
      <c r="AK105" s="129" t="str">
        <f>IF(ISNA(VLOOKUP($C105,'JrNats HP'!$A$17:$E$991,5,FALSE))=TRUE,"0",VLOOKUP($C105,'JrNats HP'!$A$17:$E$991,5,FALSE))</f>
        <v>0</v>
      </c>
      <c r="AL105" s="129" t="str">
        <f>IF(ISNA(VLOOKUP($C105,'JrNats SS'!$A$17:$E$991,5,FALSE))=TRUE,"0",VLOOKUP($C105,'JrNats SS'!$A$17:$E$991,5,FALSE))</f>
        <v>0</v>
      </c>
      <c r="AM105" s="129" t="str">
        <f>IF(ISNA(VLOOKUP($C105,'JrNats BA'!$A$17:$E$991,5,FALSE))=TRUE,"0",VLOOKUP($C105,'JrNats BA'!$A$17:$E$991,5,FALSE))</f>
        <v>0</v>
      </c>
      <c r="AN105" s="196"/>
      <c r="AO105" s="129"/>
    </row>
    <row r="106" spans="1:41" ht="17" customHeight="1" x14ac:dyDescent="0.15">
      <c r="A106" s="98" t="s">
        <v>93</v>
      </c>
      <c r="B106" s="98" t="s">
        <v>194</v>
      </c>
      <c r="C106" s="99" t="s">
        <v>162</v>
      </c>
      <c r="D106" s="71"/>
      <c r="E106" s="71">
        <f t="shared" si="18"/>
        <v>82</v>
      </c>
      <c r="F106" s="139">
        <f t="shared" si="19"/>
        <v>82</v>
      </c>
      <c r="G106" s="129">
        <f t="shared" si="20"/>
        <v>60</v>
      </c>
      <c r="H106" s="129">
        <f t="shared" si="21"/>
        <v>0</v>
      </c>
      <c r="I106" s="129">
        <f t="shared" si="22"/>
        <v>0</v>
      </c>
      <c r="J106" s="129">
        <f t="shared" si="23"/>
        <v>60</v>
      </c>
      <c r="K106" s="130"/>
      <c r="L106" s="129">
        <v>0</v>
      </c>
      <c r="M106" s="129">
        <v>0</v>
      </c>
      <c r="N106" s="129" t="str">
        <f>IF(ISNA(VLOOKUP($C106,'CC Calgary SS'!$A$17:$E$974,5,FALSE))=TRUE,"0",VLOOKUP($C106,'CC Calgary SS'!$A$17:$E$974,5,FALSE))</f>
        <v>0</v>
      </c>
      <c r="O106" s="129" t="str">
        <f>IF(ISNA(VLOOKUP($C106,'TT MSLM -1'!$A$17:$E$1000,5,FALSE))=TRUE,"0",VLOOKUP($C106,'TT MSLM -1'!$A$17:$E$1000,5,FALSE))</f>
        <v>0</v>
      </c>
      <c r="P106" s="129" t="str">
        <f>IF(ISNA(VLOOKUP($C106,'TT MSLM -2'!$A$17:$E$1000,5,FALSE))=TRUE,"0",VLOOKUP($C106,'TT MSLM -2'!$A$17:$E$1000,5,FALSE))</f>
        <v>0</v>
      </c>
      <c r="Q106" s="129" t="str">
        <f>IF(ISNA(VLOOKUP($C106,'NorAm Mammoth SS -1'!$A$17:$E$1000,5,FALSE))=TRUE,"0",VLOOKUP($C106,'NorAm Mammoth SS -1'!$A$17:$E$1000,5,FALSE))</f>
        <v>0</v>
      </c>
      <c r="R106" s="129" t="str">
        <f>IF(ISNA(VLOOKUP($C106,'NorAm Mammoth SS -2'!$A$17:$E$1000,5,FALSE))=TRUE,"0",VLOOKUP($C106,'NorAm Mammoth SS -2'!$A$17:$E$1000,5,FALSE))</f>
        <v>0</v>
      </c>
      <c r="S106" s="129" t="str">
        <f>IF(ISNA(VLOOKUP($C106,'Groms GP'!$A$17:$E$1000,5,FALSE))=TRUE,"0",VLOOKUP($C106,'Groms GP'!$A$17:$E$1000,5,FALSE))</f>
        <v>0</v>
      </c>
      <c r="T106" s="129" t="str">
        <f>IF(ISNA(VLOOKUP($C106,'CC SunPeaks SS'!$A$17:$E$1000,5,FALSE))=TRUE,"0",VLOOKUP($C106,'CC SunPeaks SS'!$A$17:$E$1000,5,FALSE))</f>
        <v>0</v>
      </c>
      <c r="U106" s="129" t="str">
        <f>IF(ISNA(VLOOKUP($C106,'CC SunPeaks BA'!$A$17:$E$1000,5,FALSE))=TRUE,"0",VLOOKUP($C106,'CC SunPeaks BA'!$A$17:$E$1000,5,FALSE))</f>
        <v>0</v>
      </c>
      <c r="V106" s="129" t="str">
        <f>IF(ISNA(VLOOKUP($C106,'NorAm Calgary SS'!$A$17:$E$1000,5,FALSE))=TRUE,"0",VLOOKUP($C106,'NorAm Calgary SS'!$A$17:$E$1000,5,FALSE))</f>
        <v>0</v>
      </c>
      <c r="W106" s="129" t="str">
        <f>IF(ISNA(VLOOKUP($C106,'NorAm Calgary BA'!$A$17:$E$1000,5,FALSE))=TRUE,"0",VLOOKUP($C106,'NorAm Calgary BA'!$A$17:$E$1000,5,FALSE))</f>
        <v>0</v>
      </c>
      <c r="X106" s="129" t="str">
        <f>IF(ISNA(VLOOKUP($C106,'FzFest CF'!$A$17:$E$1000,5,FALSE))=TRUE,"0",VLOOKUP($C106,'FzFest CF'!$A$17:$E$1000,5,FALSE))</f>
        <v>0</v>
      </c>
      <c r="Y106" s="129">
        <f>IF(ISNA(VLOOKUP($C106,'Groms BV'!$A$17:$E$1000,5,FALSE))=TRUE,"0",VLOOKUP($C106,'Groms BV'!$A$17:$E$1000,5,FALSE))</f>
        <v>60</v>
      </c>
      <c r="Z106" s="129" t="str">
        <f>IF(ISNA(VLOOKUP($C106,'NorAm Aspen BA'!$A$17:$E$1000,5,FALSE))=TRUE,"0",VLOOKUP($C106,'NorAm Aspen BA'!$A$17:$E$1000,5,FALSE))</f>
        <v>0</v>
      </c>
      <c r="AA106" s="129" t="str">
        <f>IF(ISNA(VLOOKUP($C106,'NorAm Aspen SS'!$A$17:$E$992,5,FALSE))=TRUE,"0",VLOOKUP($C106,'NorAm Aspen SS'!$A$17:$E$992,5,FALSE))</f>
        <v>0</v>
      </c>
      <c r="AB106" s="129" t="str">
        <f>IF(ISNA(VLOOKUP($C106,'JJ Evergreen'!$A$17:$E$1000,5,FALSE))=TRUE,"0",VLOOKUP($C106,'JJ Evergreen'!$A$17:$E$1000,5,FALSE))</f>
        <v>0</v>
      </c>
      <c r="AC106" s="129" t="str">
        <f>IF(ISNA(VLOOKUP($C106,'TT Horseshoe -1'!$A$17:$E$992,5,FALSE))=TRUE,"0",VLOOKUP($C106,'TT Horseshoe -1'!$A$17:$E$992,5,FALSE))</f>
        <v>0</v>
      </c>
      <c r="AD106" s="129" t="str">
        <f>IF(ISNA(VLOOKUP($C106,'TT PROV SS'!$A$17:$E$967,5,FALSE))=TRUE,"0",VLOOKUP($C106,'TT PROV SS'!$A$17:$E$967,5,FALSE))</f>
        <v>0</v>
      </c>
      <c r="AE106" s="129" t="str">
        <f>IF(ISNA(VLOOKUP($C106,'TT PROV BA'!$A$17:$E$992,5,FALSE))=TRUE,"0",VLOOKUP($C106,'TT PROV BA'!$A$17:$E$992,5,FALSE))</f>
        <v>0</v>
      </c>
      <c r="AF106" s="129" t="str">
        <f>IF(ISNA(VLOOKUP($C106,'CC Horseshoe SS'!$A$17:$E$992,5,FALSE))=TRUE,"0",VLOOKUP($C106,'CC Horseshoe SS'!$A$17:$E$992,5,FALSE))</f>
        <v>0</v>
      </c>
      <c r="AG106" s="129" t="str">
        <f>IF(ISNA(VLOOKUP($C106,'CC Horseshoe BA'!$A$17:$E$988,5,FALSE))=TRUE,"0",VLOOKUP($C106,'CC Horseshoe BA'!$A$17:$E$988,5,FALSE))</f>
        <v>0</v>
      </c>
      <c r="AH106" s="129" t="str">
        <f>IF(ISNA(VLOOKUP($C106,'NorAm Stoneham SS'!$A$17:$E$992,5,FALSE))=TRUE,"0",VLOOKUP($C106,'NorAm Stoneham SS'!$A$17:$E$992,5,FALSE))</f>
        <v>0</v>
      </c>
      <c r="AI106" s="129" t="str">
        <f>IF(ISNA(VLOOKUP($C106,'NorAm Stoneham BA'!$A$17:$E$991,5,FALSE))=TRUE,"0",VLOOKUP($C106,'NorAm Stoneham BA'!$A$17:$E$991,5,FALSE))</f>
        <v>0</v>
      </c>
      <c r="AJ106" s="129" t="str">
        <f>IF(ISNA(VLOOKUP($C106,'WC SUI SS'!$A$17:$E$991,5,FALSE))=TRUE,"0",VLOOKUP($C106,'WC SUI SS'!$A$17:$E$991,5,FALSE))</f>
        <v>0</v>
      </c>
      <c r="AK106" s="129" t="str">
        <f>IF(ISNA(VLOOKUP($C106,'JrNats HP'!$A$17:$E$991,5,FALSE))=TRUE,"0",VLOOKUP($C106,'JrNats HP'!$A$17:$E$991,5,FALSE))</f>
        <v>0</v>
      </c>
      <c r="AL106" s="129" t="str">
        <f>IF(ISNA(VLOOKUP($C106,'JrNats SS'!$A$17:$E$991,5,FALSE))=TRUE,"0",VLOOKUP($C106,'JrNats SS'!$A$17:$E$991,5,FALSE))</f>
        <v>0</v>
      </c>
      <c r="AM106" s="129" t="str">
        <f>IF(ISNA(VLOOKUP($C106,'JrNats BA'!$A$17:$E$991,5,FALSE))=TRUE,"0",VLOOKUP($C106,'JrNats BA'!$A$17:$E$991,5,FALSE))</f>
        <v>0</v>
      </c>
      <c r="AN106" s="196"/>
      <c r="AO106" s="129"/>
    </row>
    <row r="107" spans="1:41" ht="17" customHeight="1" x14ac:dyDescent="0.15">
      <c r="A107" s="98" t="s">
        <v>93</v>
      </c>
      <c r="B107" s="98" t="s">
        <v>114</v>
      </c>
      <c r="C107" s="99" t="s">
        <v>171</v>
      </c>
      <c r="D107" s="71"/>
      <c r="E107" s="71">
        <f t="shared" si="18"/>
        <v>82</v>
      </c>
      <c r="F107" s="139">
        <f t="shared" si="19"/>
        <v>82</v>
      </c>
      <c r="G107" s="129">
        <f t="shared" si="20"/>
        <v>60</v>
      </c>
      <c r="H107" s="129">
        <f t="shared" si="21"/>
        <v>0</v>
      </c>
      <c r="I107" s="129">
        <f t="shared" si="22"/>
        <v>0</v>
      </c>
      <c r="J107" s="129">
        <f t="shared" si="23"/>
        <v>60</v>
      </c>
      <c r="K107" s="130"/>
      <c r="L107" s="129">
        <v>0</v>
      </c>
      <c r="M107" s="129">
        <v>0</v>
      </c>
      <c r="N107" s="129" t="str">
        <f>IF(ISNA(VLOOKUP($C107,'CC Calgary SS'!$A$17:$E$974,5,FALSE))=TRUE,"0",VLOOKUP($C107,'CC Calgary SS'!$A$17:$E$974,5,FALSE))</f>
        <v>0</v>
      </c>
      <c r="O107" s="129" t="str">
        <f>IF(ISNA(VLOOKUP($C107,'TT MSLM -1'!$A$17:$E$1000,5,FALSE))=TRUE,"0",VLOOKUP($C107,'TT MSLM -1'!$A$17:$E$1000,5,FALSE))</f>
        <v>0</v>
      </c>
      <c r="P107" s="129" t="str">
        <f>IF(ISNA(VLOOKUP($C107,'TT MSLM -2'!$A$17:$E$1000,5,FALSE))=TRUE,"0",VLOOKUP($C107,'TT MSLM -2'!$A$17:$E$1000,5,FALSE))</f>
        <v>0</v>
      </c>
      <c r="Q107" s="129" t="str">
        <f>IF(ISNA(VLOOKUP($C107,'NorAm Mammoth SS -1'!$A$17:$E$1000,5,FALSE))=TRUE,"0",VLOOKUP($C107,'NorAm Mammoth SS -1'!$A$17:$E$1000,5,FALSE))</f>
        <v>0</v>
      </c>
      <c r="R107" s="129" t="str">
        <f>IF(ISNA(VLOOKUP($C107,'NorAm Mammoth SS -2'!$A$17:$E$1000,5,FALSE))=TRUE,"0",VLOOKUP($C107,'NorAm Mammoth SS -2'!$A$17:$E$1000,5,FALSE))</f>
        <v>0</v>
      </c>
      <c r="S107" s="129" t="str">
        <f>IF(ISNA(VLOOKUP($C107,'Groms GP'!$A$17:$E$1000,5,FALSE))=TRUE,"0",VLOOKUP($C107,'Groms GP'!$A$17:$E$1000,5,FALSE))</f>
        <v>0</v>
      </c>
      <c r="T107" s="129" t="str">
        <f>IF(ISNA(VLOOKUP($C107,'CC SunPeaks SS'!$A$17:$E$1000,5,FALSE))=TRUE,"0",VLOOKUP($C107,'CC SunPeaks SS'!$A$17:$E$1000,5,FALSE))</f>
        <v>0</v>
      </c>
      <c r="U107" s="129" t="str">
        <f>IF(ISNA(VLOOKUP($C107,'CC SunPeaks BA'!$A$17:$E$1000,5,FALSE))=TRUE,"0",VLOOKUP($C107,'CC SunPeaks BA'!$A$17:$E$1000,5,FALSE))</f>
        <v>0</v>
      </c>
      <c r="V107" s="129" t="str">
        <f>IF(ISNA(VLOOKUP($C107,'NorAm Calgary SS'!$A$17:$E$1000,5,FALSE))=TRUE,"0",VLOOKUP($C107,'NorAm Calgary SS'!$A$17:$E$1000,5,FALSE))</f>
        <v>0</v>
      </c>
      <c r="W107" s="129" t="str">
        <f>IF(ISNA(VLOOKUP($C107,'NorAm Calgary BA'!$A$17:$E$1000,5,FALSE))=TRUE,"0",VLOOKUP($C107,'NorAm Calgary BA'!$A$17:$E$1000,5,FALSE))</f>
        <v>0</v>
      </c>
      <c r="X107" s="129" t="str">
        <f>IF(ISNA(VLOOKUP($C107,'FzFest CF'!$A$17:$E$1000,5,FALSE))=TRUE,"0",VLOOKUP($C107,'FzFest CF'!$A$17:$E$1000,5,FALSE))</f>
        <v>0</v>
      </c>
      <c r="Y107" s="129">
        <f>IF(ISNA(VLOOKUP($C107,'Groms BV'!$A$17:$E$1000,5,FALSE))=TRUE,"0",VLOOKUP($C107,'Groms BV'!$A$17:$E$1000,5,FALSE))</f>
        <v>60</v>
      </c>
      <c r="Z107" s="129" t="str">
        <f>IF(ISNA(VLOOKUP($C107,'NorAm Aspen BA'!$A$17:$E$1000,5,FALSE))=TRUE,"0",VLOOKUP($C107,'NorAm Aspen BA'!$A$17:$E$1000,5,FALSE))</f>
        <v>0</v>
      </c>
      <c r="AA107" s="129" t="str">
        <f>IF(ISNA(VLOOKUP($C107,'NorAm Aspen SS'!$A$17:$E$992,5,FALSE))=TRUE,"0",VLOOKUP($C107,'NorAm Aspen SS'!$A$17:$E$992,5,FALSE))</f>
        <v>0</v>
      </c>
      <c r="AB107" s="129" t="str">
        <f>IF(ISNA(VLOOKUP($C107,'JJ Evergreen'!$A$17:$E$1000,5,FALSE))=TRUE,"0",VLOOKUP($C107,'JJ Evergreen'!$A$17:$E$1000,5,FALSE))</f>
        <v>0</v>
      </c>
      <c r="AC107" s="129" t="str">
        <f>IF(ISNA(VLOOKUP($C107,'TT Horseshoe -1'!$A$17:$E$992,5,FALSE))=TRUE,"0",VLOOKUP($C107,'TT Horseshoe -1'!$A$17:$E$992,5,FALSE))</f>
        <v>0</v>
      </c>
      <c r="AD107" s="129" t="str">
        <f>IF(ISNA(VLOOKUP($C107,'TT PROV SS'!$A$17:$E$967,5,FALSE))=TRUE,"0",VLOOKUP($C107,'TT PROV SS'!$A$17:$E$967,5,FALSE))</f>
        <v>0</v>
      </c>
      <c r="AE107" s="129" t="str">
        <f>IF(ISNA(VLOOKUP($C107,'TT PROV BA'!$A$17:$E$992,5,FALSE))=TRUE,"0",VLOOKUP($C107,'TT PROV BA'!$A$17:$E$992,5,FALSE))</f>
        <v>0</v>
      </c>
      <c r="AF107" s="129" t="str">
        <f>IF(ISNA(VLOOKUP($C107,'CC Horseshoe SS'!$A$17:$E$992,5,FALSE))=TRUE,"0",VLOOKUP($C107,'CC Horseshoe SS'!$A$17:$E$992,5,FALSE))</f>
        <v>0</v>
      </c>
      <c r="AG107" s="129" t="str">
        <f>IF(ISNA(VLOOKUP($C107,'CC Horseshoe BA'!$A$17:$E$988,5,FALSE))=TRUE,"0",VLOOKUP($C107,'CC Horseshoe BA'!$A$17:$E$988,5,FALSE))</f>
        <v>0</v>
      </c>
      <c r="AH107" s="129" t="str">
        <f>IF(ISNA(VLOOKUP($C107,'NorAm Stoneham SS'!$A$17:$E$992,5,FALSE))=TRUE,"0",VLOOKUP($C107,'NorAm Stoneham SS'!$A$17:$E$992,5,FALSE))</f>
        <v>0</v>
      </c>
      <c r="AI107" s="129" t="str">
        <f>IF(ISNA(VLOOKUP($C107,'NorAm Stoneham BA'!$A$17:$E$991,5,FALSE))=TRUE,"0",VLOOKUP($C107,'NorAm Stoneham BA'!$A$17:$E$991,5,FALSE))</f>
        <v>0</v>
      </c>
      <c r="AJ107" s="129" t="str">
        <f>IF(ISNA(VLOOKUP($C107,'WC SUI SS'!$A$17:$E$991,5,FALSE))=TRUE,"0",VLOOKUP($C107,'WC SUI SS'!$A$17:$E$991,5,FALSE))</f>
        <v>0</v>
      </c>
      <c r="AK107" s="129" t="str">
        <f>IF(ISNA(VLOOKUP($C107,'JrNats HP'!$A$17:$E$991,5,FALSE))=TRUE,"0",VLOOKUP($C107,'JrNats HP'!$A$17:$E$991,5,FALSE))</f>
        <v>0</v>
      </c>
      <c r="AL107" s="129" t="str">
        <f>IF(ISNA(VLOOKUP($C107,'JrNats SS'!$A$17:$E$991,5,FALSE))=TRUE,"0",VLOOKUP($C107,'JrNats SS'!$A$17:$E$991,5,FALSE))</f>
        <v>0</v>
      </c>
      <c r="AM107" s="129" t="str">
        <f>IF(ISNA(VLOOKUP($C107,'JrNats BA'!$A$17:$E$991,5,FALSE))=TRUE,"0",VLOOKUP($C107,'JrNats BA'!$A$17:$E$991,5,FALSE))</f>
        <v>0</v>
      </c>
      <c r="AN107" s="196"/>
      <c r="AO107" s="129"/>
    </row>
    <row r="108" spans="1:41" ht="17" customHeight="1" x14ac:dyDescent="0.15">
      <c r="A108" s="98" t="s">
        <v>196</v>
      </c>
      <c r="B108" s="98" t="s">
        <v>114</v>
      </c>
      <c r="C108" s="99" t="s">
        <v>177</v>
      </c>
      <c r="D108" s="71"/>
      <c r="E108" s="71">
        <f t="shared" si="18"/>
        <v>82</v>
      </c>
      <c r="F108" s="139">
        <f t="shared" si="19"/>
        <v>82</v>
      </c>
      <c r="G108" s="129">
        <f t="shared" si="20"/>
        <v>60</v>
      </c>
      <c r="H108" s="129">
        <f t="shared" si="21"/>
        <v>0</v>
      </c>
      <c r="I108" s="129">
        <f t="shared" si="22"/>
        <v>0</v>
      </c>
      <c r="J108" s="129">
        <f t="shared" si="23"/>
        <v>60</v>
      </c>
      <c r="K108" s="130"/>
      <c r="L108" s="129">
        <v>0</v>
      </c>
      <c r="M108" s="129">
        <v>0</v>
      </c>
      <c r="N108" s="129" t="str">
        <f>IF(ISNA(VLOOKUP($C108,'CC Calgary SS'!$A$17:$E$974,5,FALSE))=TRUE,"0",VLOOKUP($C108,'CC Calgary SS'!$A$17:$E$974,5,FALSE))</f>
        <v>0</v>
      </c>
      <c r="O108" s="129" t="str">
        <f>IF(ISNA(VLOOKUP($C108,'TT MSLM -1'!$A$17:$E$1000,5,FALSE))=TRUE,"0",VLOOKUP($C108,'TT MSLM -1'!$A$17:$E$1000,5,FALSE))</f>
        <v>0</v>
      </c>
      <c r="P108" s="129" t="str">
        <f>IF(ISNA(VLOOKUP($C108,'TT MSLM -2'!$A$17:$E$1000,5,FALSE))=TRUE,"0",VLOOKUP($C108,'TT MSLM -2'!$A$17:$E$1000,5,FALSE))</f>
        <v>0</v>
      </c>
      <c r="Q108" s="129" t="str">
        <f>IF(ISNA(VLOOKUP($C108,'NorAm Mammoth SS -1'!$A$17:$E$1000,5,FALSE))=TRUE,"0",VLOOKUP($C108,'NorAm Mammoth SS -1'!$A$17:$E$1000,5,FALSE))</f>
        <v>0</v>
      </c>
      <c r="R108" s="129" t="str">
        <f>IF(ISNA(VLOOKUP($C108,'NorAm Mammoth SS -2'!$A$17:$E$1000,5,FALSE))=TRUE,"0",VLOOKUP($C108,'NorAm Mammoth SS -2'!$A$17:$E$1000,5,FALSE))</f>
        <v>0</v>
      </c>
      <c r="S108" s="129" t="str">
        <f>IF(ISNA(VLOOKUP($C108,'Groms GP'!$A$17:$E$1000,5,FALSE))=TRUE,"0",VLOOKUP($C108,'Groms GP'!$A$17:$E$1000,5,FALSE))</f>
        <v>0</v>
      </c>
      <c r="T108" s="129" t="str">
        <f>IF(ISNA(VLOOKUP($C108,'CC SunPeaks SS'!$A$17:$E$1000,5,FALSE))=TRUE,"0",VLOOKUP($C108,'CC SunPeaks SS'!$A$17:$E$1000,5,FALSE))</f>
        <v>0</v>
      </c>
      <c r="U108" s="129" t="str">
        <f>IF(ISNA(VLOOKUP($C108,'CC SunPeaks BA'!$A$17:$E$1000,5,FALSE))=TRUE,"0",VLOOKUP($C108,'CC SunPeaks BA'!$A$17:$E$1000,5,FALSE))</f>
        <v>0</v>
      </c>
      <c r="V108" s="129" t="str">
        <f>IF(ISNA(VLOOKUP($C108,'NorAm Calgary SS'!$A$17:$E$1000,5,FALSE))=TRUE,"0",VLOOKUP($C108,'NorAm Calgary SS'!$A$17:$E$1000,5,FALSE))</f>
        <v>0</v>
      </c>
      <c r="W108" s="129" t="str">
        <f>IF(ISNA(VLOOKUP($C108,'NorAm Calgary BA'!$A$17:$E$1000,5,FALSE))=TRUE,"0",VLOOKUP($C108,'NorAm Calgary BA'!$A$17:$E$1000,5,FALSE))</f>
        <v>0</v>
      </c>
      <c r="X108" s="129" t="str">
        <f>IF(ISNA(VLOOKUP($C108,'FzFest CF'!$A$17:$E$1000,5,FALSE))=TRUE,"0",VLOOKUP($C108,'FzFest CF'!$A$17:$E$1000,5,FALSE))</f>
        <v>0</v>
      </c>
      <c r="Y108" s="129">
        <f>IF(ISNA(VLOOKUP($C108,'Groms BV'!$A$17:$E$1000,5,FALSE))=TRUE,"0",VLOOKUP($C108,'Groms BV'!$A$17:$E$1000,5,FALSE))</f>
        <v>60</v>
      </c>
      <c r="Z108" s="129" t="str">
        <f>IF(ISNA(VLOOKUP($C108,'NorAm Aspen BA'!$A$17:$E$1000,5,FALSE))=TRUE,"0",VLOOKUP($C108,'NorAm Aspen BA'!$A$17:$E$1000,5,FALSE))</f>
        <v>0</v>
      </c>
      <c r="AA108" s="129" t="str">
        <f>IF(ISNA(VLOOKUP($C108,'NorAm Aspen SS'!$A$17:$E$992,5,FALSE))=TRUE,"0",VLOOKUP($C108,'NorAm Aspen SS'!$A$17:$E$992,5,FALSE))</f>
        <v>0</v>
      </c>
      <c r="AB108" s="129" t="str">
        <f>IF(ISNA(VLOOKUP($C108,'JJ Evergreen'!$A$17:$E$1000,5,FALSE))=TRUE,"0",VLOOKUP($C108,'JJ Evergreen'!$A$17:$E$1000,5,FALSE))</f>
        <v>0</v>
      </c>
      <c r="AC108" s="129" t="str">
        <f>IF(ISNA(VLOOKUP($C108,'TT Horseshoe -1'!$A$17:$E$992,5,FALSE))=TRUE,"0",VLOOKUP($C108,'TT Horseshoe -1'!$A$17:$E$992,5,FALSE))</f>
        <v>0</v>
      </c>
      <c r="AD108" s="129" t="str">
        <f>IF(ISNA(VLOOKUP($C108,'TT PROV SS'!$A$17:$E$967,5,FALSE))=TRUE,"0",VLOOKUP($C108,'TT PROV SS'!$A$17:$E$967,5,FALSE))</f>
        <v>0</v>
      </c>
      <c r="AE108" s="129" t="str">
        <f>IF(ISNA(VLOOKUP($C108,'TT PROV BA'!$A$17:$E$992,5,FALSE))=TRUE,"0",VLOOKUP($C108,'TT PROV BA'!$A$17:$E$992,5,FALSE))</f>
        <v>0</v>
      </c>
      <c r="AF108" s="129" t="str">
        <f>IF(ISNA(VLOOKUP($C108,'CC Horseshoe SS'!$A$17:$E$992,5,FALSE))=TRUE,"0",VLOOKUP($C108,'CC Horseshoe SS'!$A$17:$E$992,5,FALSE))</f>
        <v>0</v>
      </c>
      <c r="AG108" s="129" t="str">
        <f>IF(ISNA(VLOOKUP($C108,'CC Horseshoe BA'!$A$17:$E$988,5,FALSE))=TRUE,"0",VLOOKUP($C108,'CC Horseshoe BA'!$A$17:$E$988,5,FALSE))</f>
        <v>0</v>
      </c>
      <c r="AH108" s="129" t="str">
        <f>IF(ISNA(VLOOKUP($C108,'NorAm Stoneham SS'!$A$17:$E$992,5,FALSE))=TRUE,"0",VLOOKUP($C108,'NorAm Stoneham SS'!$A$17:$E$992,5,FALSE))</f>
        <v>0</v>
      </c>
      <c r="AI108" s="129" t="str">
        <f>IF(ISNA(VLOOKUP($C108,'NorAm Stoneham BA'!$A$17:$E$991,5,FALSE))=TRUE,"0",VLOOKUP($C108,'NorAm Stoneham BA'!$A$17:$E$991,5,FALSE))</f>
        <v>0</v>
      </c>
      <c r="AJ108" s="129" t="str">
        <f>IF(ISNA(VLOOKUP($C108,'WC SUI SS'!$A$17:$E$991,5,FALSE))=TRUE,"0",VLOOKUP($C108,'WC SUI SS'!$A$17:$E$991,5,FALSE))</f>
        <v>0</v>
      </c>
      <c r="AK108" s="129" t="str">
        <f>IF(ISNA(VLOOKUP($C108,'JrNats HP'!$A$17:$E$991,5,FALSE))=TRUE,"0",VLOOKUP($C108,'JrNats HP'!$A$17:$E$991,5,FALSE))</f>
        <v>0</v>
      </c>
      <c r="AL108" s="129" t="str">
        <f>IF(ISNA(VLOOKUP($C108,'JrNats SS'!$A$17:$E$991,5,FALSE))=TRUE,"0",VLOOKUP($C108,'JrNats SS'!$A$17:$E$991,5,FALSE))</f>
        <v>0</v>
      </c>
      <c r="AM108" s="129" t="str">
        <f>IF(ISNA(VLOOKUP($C108,'JrNats BA'!$A$17:$E$991,5,FALSE))=TRUE,"0",VLOOKUP($C108,'JrNats BA'!$A$17:$E$991,5,FALSE))</f>
        <v>0</v>
      </c>
      <c r="AN108" s="196"/>
      <c r="AO108" s="129"/>
    </row>
    <row r="109" spans="1:41" ht="17" customHeight="1" x14ac:dyDescent="0.15">
      <c r="A109" s="98" t="s">
        <v>209</v>
      </c>
      <c r="B109" s="98" t="s">
        <v>113</v>
      </c>
      <c r="C109" s="99" t="s">
        <v>199</v>
      </c>
      <c r="D109" s="71"/>
      <c r="E109" s="71">
        <f t="shared" si="18"/>
        <v>82</v>
      </c>
      <c r="F109" s="139">
        <f t="shared" si="19"/>
        <v>82</v>
      </c>
      <c r="G109" s="129">
        <f t="shared" si="20"/>
        <v>60</v>
      </c>
      <c r="H109" s="129">
        <f t="shared" si="21"/>
        <v>0</v>
      </c>
      <c r="I109" s="129">
        <f t="shared" si="22"/>
        <v>0</v>
      </c>
      <c r="J109" s="129">
        <f t="shared" si="23"/>
        <v>60</v>
      </c>
      <c r="K109" s="130"/>
      <c r="L109" s="129">
        <v>0</v>
      </c>
      <c r="M109" s="129">
        <v>0</v>
      </c>
      <c r="N109" s="129" t="str">
        <f>IF(ISNA(VLOOKUP($C109,'CC Calgary SS'!$A$17:$E$974,5,FALSE))=TRUE,"0",VLOOKUP($C109,'CC Calgary SS'!$A$17:$E$974,5,FALSE))</f>
        <v>0</v>
      </c>
      <c r="O109" s="129" t="str">
        <f>IF(ISNA(VLOOKUP($C109,'TT MSLM -1'!$A$17:$E$1000,5,FALSE))=TRUE,"0",VLOOKUP($C109,'TT MSLM -1'!$A$17:$E$1000,5,FALSE))</f>
        <v>0</v>
      </c>
      <c r="P109" s="129" t="str">
        <f>IF(ISNA(VLOOKUP($C109,'TT MSLM -2'!$A$17:$E$1000,5,FALSE))=TRUE,"0",VLOOKUP($C109,'TT MSLM -2'!$A$17:$E$1000,5,FALSE))</f>
        <v>0</v>
      </c>
      <c r="Q109" s="129" t="str">
        <f>IF(ISNA(VLOOKUP($C109,'NorAm Mammoth SS -1'!$A$17:$E$1000,5,FALSE))=TRUE,"0",VLOOKUP($C109,'NorAm Mammoth SS -1'!$A$17:$E$1000,5,FALSE))</f>
        <v>0</v>
      </c>
      <c r="R109" s="129" t="str">
        <f>IF(ISNA(VLOOKUP($C109,'NorAm Mammoth SS -2'!$A$17:$E$1000,5,FALSE))=TRUE,"0",VLOOKUP($C109,'NorAm Mammoth SS -2'!$A$17:$E$1000,5,FALSE))</f>
        <v>0</v>
      </c>
      <c r="S109" s="129" t="str">
        <f>IF(ISNA(VLOOKUP($C109,'Groms GP'!$A$17:$E$1000,5,FALSE))=TRUE,"0",VLOOKUP($C109,'Groms GP'!$A$17:$E$1000,5,FALSE))</f>
        <v>0</v>
      </c>
      <c r="T109" s="129" t="str">
        <f>IF(ISNA(VLOOKUP($C109,'CC SunPeaks SS'!$A$17:$E$1000,5,FALSE))=TRUE,"0",VLOOKUP($C109,'CC SunPeaks SS'!$A$17:$E$1000,5,FALSE))</f>
        <v>0</v>
      </c>
      <c r="U109" s="129" t="str">
        <f>IF(ISNA(VLOOKUP($C109,'CC SunPeaks BA'!$A$17:$E$1000,5,FALSE))=TRUE,"0",VLOOKUP($C109,'CC SunPeaks BA'!$A$17:$E$1000,5,FALSE))</f>
        <v>0</v>
      </c>
      <c r="V109" s="129" t="str">
        <f>IF(ISNA(VLOOKUP($C109,'NorAm Calgary SS'!$A$17:$E$1000,5,FALSE))=TRUE,"0",VLOOKUP($C109,'NorAm Calgary SS'!$A$17:$E$1000,5,FALSE))</f>
        <v>0</v>
      </c>
      <c r="W109" s="129" t="str">
        <f>IF(ISNA(VLOOKUP($C109,'NorAm Calgary BA'!$A$17:$E$1000,5,FALSE))=TRUE,"0",VLOOKUP($C109,'NorAm Calgary BA'!$A$17:$E$1000,5,FALSE))</f>
        <v>0</v>
      </c>
      <c r="X109" s="129" t="str">
        <f>IF(ISNA(VLOOKUP($C109,'FzFest CF'!$A$17:$E$1000,5,FALSE))=TRUE,"0",VLOOKUP($C109,'FzFest CF'!$A$17:$E$1000,5,FALSE))</f>
        <v>0</v>
      </c>
      <c r="Y109" s="129" t="str">
        <f>IF(ISNA(VLOOKUP($C109,'Groms BV'!$A$17:$E$1000,5,FALSE))=TRUE,"0",VLOOKUP($C109,'Groms BV'!$A$17:$E$1000,5,FALSE))</f>
        <v>0</v>
      </c>
      <c r="Z109" s="129" t="str">
        <f>IF(ISNA(VLOOKUP($C109,'NorAm Aspen BA'!$A$17:$E$1000,5,FALSE))=TRUE,"0",VLOOKUP($C109,'NorAm Aspen BA'!$A$17:$E$1000,5,FALSE))</f>
        <v>0</v>
      </c>
      <c r="AA109" s="129" t="str">
        <f>IF(ISNA(VLOOKUP($C109,'NorAm Aspen SS'!$A$17:$E$992,5,FALSE))=TRUE,"0",VLOOKUP($C109,'NorAm Aspen SS'!$A$17:$E$992,5,FALSE))</f>
        <v>0</v>
      </c>
      <c r="AB109" s="129">
        <f>IF(ISNA(VLOOKUP($C109,'JJ Evergreen'!$A$17:$E$1000,5,FALSE))=TRUE,"0",VLOOKUP($C109,'JJ Evergreen'!$A$17:$E$1000,5,FALSE))</f>
        <v>60</v>
      </c>
      <c r="AC109" s="129" t="str">
        <f>IF(ISNA(VLOOKUP($C109,'TT Horseshoe -1'!$A$17:$E$992,5,FALSE))=TRUE,"0",VLOOKUP($C109,'TT Horseshoe -1'!$A$17:$E$992,5,FALSE))</f>
        <v>0</v>
      </c>
      <c r="AD109" s="129" t="str">
        <f>IF(ISNA(VLOOKUP($C109,'TT PROV SS'!$A$17:$E$967,5,FALSE))=TRUE,"0",VLOOKUP($C109,'TT PROV SS'!$A$17:$E$967,5,FALSE))</f>
        <v>0</v>
      </c>
      <c r="AE109" s="129" t="str">
        <f>IF(ISNA(VLOOKUP($C109,'TT PROV BA'!$A$17:$E$992,5,FALSE))=TRUE,"0",VLOOKUP($C109,'TT PROV BA'!$A$17:$E$992,5,FALSE))</f>
        <v>0</v>
      </c>
      <c r="AF109" s="129" t="str">
        <f>IF(ISNA(VLOOKUP($C109,'CC Horseshoe SS'!$A$17:$E$992,5,FALSE))=TRUE,"0",VLOOKUP($C109,'CC Horseshoe SS'!$A$17:$E$992,5,FALSE))</f>
        <v>0</v>
      </c>
      <c r="AG109" s="129" t="str">
        <f>IF(ISNA(VLOOKUP($C109,'CC Horseshoe BA'!$A$17:$E$988,5,FALSE))=TRUE,"0",VLOOKUP($C109,'CC Horseshoe BA'!$A$17:$E$988,5,FALSE))</f>
        <v>0</v>
      </c>
      <c r="AH109" s="129" t="str">
        <f>IF(ISNA(VLOOKUP($C109,'NorAm Stoneham SS'!$A$17:$E$992,5,FALSE))=TRUE,"0",VLOOKUP($C109,'NorAm Stoneham SS'!$A$17:$E$992,5,FALSE))</f>
        <v>0</v>
      </c>
      <c r="AI109" s="129" t="str">
        <f>IF(ISNA(VLOOKUP($C109,'NorAm Stoneham BA'!$A$17:$E$991,5,FALSE))=TRUE,"0",VLOOKUP($C109,'NorAm Stoneham BA'!$A$17:$E$991,5,FALSE))</f>
        <v>0</v>
      </c>
      <c r="AJ109" s="129" t="str">
        <f>IF(ISNA(VLOOKUP($C109,'WC SUI SS'!$A$17:$E$991,5,FALSE))=TRUE,"0",VLOOKUP($C109,'WC SUI SS'!$A$17:$E$991,5,FALSE))</f>
        <v>0</v>
      </c>
      <c r="AK109" s="129" t="str">
        <f>IF(ISNA(VLOOKUP($C109,'JrNats HP'!$A$17:$E$991,5,FALSE))=TRUE,"0",VLOOKUP($C109,'JrNats HP'!$A$17:$E$991,5,FALSE))</f>
        <v>0</v>
      </c>
      <c r="AL109" s="129" t="str">
        <f>IF(ISNA(VLOOKUP($C109,'JrNats SS'!$A$17:$E$991,5,FALSE))=TRUE,"0",VLOOKUP($C109,'JrNats SS'!$A$17:$E$991,5,FALSE))</f>
        <v>0</v>
      </c>
      <c r="AM109" s="129" t="str">
        <f>IF(ISNA(VLOOKUP($C109,'JrNats BA'!$A$17:$E$991,5,FALSE))=TRUE,"0",VLOOKUP($C109,'JrNats BA'!$A$17:$E$991,5,FALSE))</f>
        <v>0</v>
      </c>
      <c r="AN109" s="196"/>
      <c r="AO109" s="129"/>
    </row>
    <row r="110" spans="1:41" ht="17" customHeight="1" x14ac:dyDescent="0.15">
      <c r="A110" s="98" t="s">
        <v>209</v>
      </c>
      <c r="B110" s="98" t="s">
        <v>113</v>
      </c>
      <c r="C110" s="99" t="s">
        <v>200</v>
      </c>
      <c r="D110" s="71"/>
      <c r="E110" s="71">
        <f t="shared" si="18"/>
        <v>82</v>
      </c>
      <c r="F110" s="139">
        <f t="shared" si="19"/>
        <v>82</v>
      </c>
      <c r="G110" s="129">
        <f t="shared" si="20"/>
        <v>60</v>
      </c>
      <c r="H110" s="129">
        <f t="shared" si="21"/>
        <v>0</v>
      </c>
      <c r="I110" s="129">
        <f t="shared" si="22"/>
        <v>0</v>
      </c>
      <c r="J110" s="129">
        <f t="shared" si="23"/>
        <v>60</v>
      </c>
      <c r="K110" s="130"/>
      <c r="L110" s="129">
        <v>0</v>
      </c>
      <c r="M110" s="129">
        <v>0</v>
      </c>
      <c r="N110" s="129" t="str">
        <f>IF(ISNA(VLOOKUP($C110,'CC Calgary SS'!$A$17:$E$974,5,FALSE))=TRUE,"0",VLOOKUP($C110,'CC Calgary SS'!$A$17:$E$974,5,FALSE))</f>
        <v>0</v>
      </c>
      <c r="O110" s="129" t="str">
        <f>IF(ISNA(VLOOKUP($C110,'TT MSLM -1'!$A$17:$E$1000,5,FALSE))=TRUE,"0",VLOOKUP($C110,'TT MSLM -1'!$A$17:$E$1000,5,FALSE))</f>
        <v>0</v>
      </c>
      <c r="P110" s="129" t="str">
        <f>IF(ISNA(VLOOKUP($C110,'TT MSLM -2'!$A$17:$E$1000,5,FALSE))=TRUE,"0",VLOOKUP($C110,'TT MSLM -2'!$A$17:$E$1000,5,FALSE))</f>
        <v>0</v>
      </c>
      <c r="Q110" s="129" t="str">
        <f>IF(ISNA(VLOOKUP($C110,'NorAm Mammoth SS -1'!$A$17:$E$1000,5,FALSE))=TRUE,"0",VLOOKUP($C110,'NorAm Mammoth SS -1'!$A$17:$E$1000,5,FALSE))</f>
        <v>0</v>
      </c>
      <c r="R110" s="129" t="str">
        <f>IF(ISNA(VLOOKUP($C110,'NorAm Mammoth SS -2'!$A$17:$E$1000,5,FALSE))=TRUE,"0",VLOOKUP($C110,'NorAm Mammoth SS -2'!$A$17:$E$1000,5,FALSE))</f>
        <v>0</v>
      </c>
      <c r="S110" s="129" t="str">
        <f>IF(ISNA(VLOOKUP($C110,'Groms GP'!$A$17:$E$1000,5,FALSE))=TRUE,"0",VLOOKUP($C110,'Groms GP'!$A$17:$E$1000,5,FALSE))</f>
        <v>0</v>
      </c>
      <c r="T110" s="129" t="str">
        <f>IF(ISNA(VLOOKUP($C110,'CC SunPeaks SS'!$A$17:$E$1000,5,FALSE))=TRUE,"0",VLOOKUP($C110,'CC SunPeaks SS'!$A$17:$E$1000,5,FALSE))</f>
        <v>0</v>
      </c>
      <c r="U110" s="129" t="str">
        <f>IF(ISNA(VLOOKUP($C110,'CC SunPeaks BA'!$A$17:$E$1000,5,FALSE))=TRUE,"0",VLOOKUP($C110,'CC SunPeaks BA'!$A$17:$E$1000,5,FALSE))</f>
        <v>0</v>
      </c>
      <c r="V110" s="129" t="str">
        <f>IF(ISNA(VLOOKUP($C110,'NorAm Calgary SS'!$A$17:$E$1000,5,FALSE))=TRUE,"0",VLOOKUP($C110,'NorAm Calgary SS'!$A$17:$E$1000,5,FALSE))</f>
        <v>0</v>
      </c>
      <c r="W110" s="129" t="str">
        <f>IF(ISNA(VLOOKUP($C110,'NorAm Calgary BA'!$A$17:$E$1000,5,FALSE))=TRUE,"0",VLOOKUP($C110,'NorAm Calgary BA'!$A$17:$E$1000,5,FALSE))</f>
        <v>0</v>
      </c>
      <c r="X110" s="129" t="str">
        <f>IF(ISNA(VLOOKUP($C110,'FzFest CF'!$A$17:$E$1000,5,FALSE))=TRUE,"0",VLOOKUP($C110,'FzFest CF'!$A$17:$E$1000,5,FALSE))</f>
        <v>0</v>
      </c>
      <c r="Y110" s="129" t="str">
        <f>IF(ISNA(VLOOKUP($C110,'Groms BV'!$A$17:$E$1000,5,FALSE))=TRUE,"0",VLOOKUP($C110,'Groms BV'!$A$17:$E$1000,5,FALSE))</f>
        <v>0</v>
      </c>
      <c r="Z110" s="129" t="str">
        <f>IF(ISNA(VLOOKUP($C110,'NorAm Aspen BA'!$A$17:$E$1000,5,FALSE))=TRUE,"0",VLOOKUP($C110,'NorAm Aspen BA'!$A$17:$E$1000,5,FALSE))</f>
        <v>0</v>
      </c>
      <c r="AA110" s="129" t="str">
        <f>IF(ISNA(VLOOKUP($C110,'NorAm Aspen SS'!$A$17:$E$992,5,FALSE))=TRUE,"0",VLOOKUP($C110,'NorAm Aspen SS'!$A$17:$E$992,5,FALSE))</f>
        <v>0</v>
      </c>
      <c r="AB110" s="129">
        <f>IF(ISNA(VLOOKUP($C110,'JJ Evergreen'!$A$17:$E$1000,5,FALSE))=TRUE,"0",VLOOKUP($C110,'JJ Evergreen'!$A$17:$E$1000,5,FALSE))</f>
        <v>60</v>
      </c>
      <c r="AC110" s="129" t="str">
        <f>IF(ISNA(VLOOKUP($C110,'TT Horseshoe -1'!$A$17:$E$992,5,FALSE))=TRUE,"0",VLOOKUP($C110,'TT Horseshoe -1'!$A$17:$E$992,5,FALSE))</f>
        <v>0</v>
      </c>
      <c r="AD110" s="129" t="str">
        <f>IF(ISNA(VLOOKUP($C110,'TT PROV SS'!$A$17:$E$967,5,FALSE))=TRUE,"0",VLOOKUP($C110,'TT PROV SS'!$A$17:$E$967,5,FALSE))</f>
        <v>0</v>
      </c>
      <c r="AE110" s="129" t="str">
        <f>IF(ISNA(VLOOKUP($C110,'TT PROV BA'!$A$17:$E$992,5,FALSE))=TRUE,"0",VLOOKUP($C110,'TT PROV BA'!$A$17:$E$992,5,FALSE))</f>
        <v>0</v>
      </c>
      <c r="AF110" s="129" t="str">
        <f>IF(ISNA(VLOOKUP($C110,'CC Horseshoe SS'!$A$17:$E$992,5,FALSE))=TRUE,"0",VLOOKUP($C110,'CC Horseshoe SS'!$A$17:$E$992,5,FALSE))</f>
        <v>0</v>
      </c>
      <c r="AG110" s="129" t="str">
        <f>IF(ISNA(VLOOKUP($C110,'CC Horseshoe BA'!$A$17:$E$988,5,FALSE))=TRUE,"0",VLOOKUP($C110,'CC Horseshoe BA'!$A$17:$E$988,5,FALSE))</f>
        <v>0</v>
      </c>
      <c r="AH110" s="129" t="str">
        <f>IF(ISNA(VLOOKUP($C110,'NorAm Stoneham SS'!$A$17:$E$992,5,FALSE))=TRUE,"0",VLOOKUP($C110,'NorAm Stoneham SS'!$A$17:$E$992,5,FALSE))</f>
        <v>0</v>
      </c>
      <c r="AI110" s="129" t="str">
        <f>IF(ISNA(VLOOKUP($C110,'NorAm Stoneham BA'!$A$17:$E$991,5,FALSE))=TRUE,"0",VLOOKUP($C110,'NorAm Stoneham BA'!$A$17:$E$991,5,FALSE))</f>
        <v>0</v>
      </c>
      <c r="AJ110" s="129" t="str">
        <f>IF(ISNA(VLOOKUP($C110,'WC SUI SS'!$A$17:$E$991,5,FALSE))=TRUE,"0",VLOOKUP($C110,'WC SUI SS'!$A$17:$E$991,5,FALSE))</f>
        <v>0</v>
      </c>
      <c r="AK110" s="129" t="str">
        <f>IF(ISNA(VLOOKUP($C110,'JrNats HP'!$A$17:$E$991,5,FALSE))=TRUE,"0",VLOOKUP($C110,'JrNats HP'!$A$17:$E$991,5,FALSE))</f>
        <v>0</v>
      </c>
      <c r="AL110" s="129" t="str">
        <f>IF(ISNA(VLOOKUP($C110,'JrNats SS'!$A$17:$E$991,5,FALSE))=TRUE,"0",VLOOKUP($C110,'JrNats SS'!$A$17:$E$991,5,FALSE))</f>
        <v>0</v>
      </c>
      <c r="AM110" s="129" t="str">
        <f>IF(ISNA(VLOOKUP($C110,'JrNats BA'!$A$17:$E$991,5,FALSE))=TRUE,"0",VLOOKUP($C110,'JrNats BA'!$A$17:$E$991,5,FALSE))</f>
        <v>0</v>
      </c>
      <c r="AN110" s="196"/>
      <c r="AO110" s="129"/>
    </row>
    <row r="111" spans="1:41" ht="17" customHeight="1" x14ac:dyDescent="0.15">
      <c r="A111" s="98" t="s">
        <v>209</v>
      </c>
      <c r="B111" s="98" t="s">
        <v>112</v>
      </c>
      <c r="C111" s="99" t="s">
        <v>201</v>
      </c>
      <c r="D111" s="71"/>
      <c r="E111" s="71">
        <f t="shared" si="18"/>
        <v>82</v>
      </c>
      <c r="F111" s="139">
        <f t="shared" si="19"/>
        <v>82</v>
      </c>
      <c r="G111" s="129">
        <f t="shared" si="20"/>
        <v>60</v>
      </c>
      <c r="H111" s="129">
        <f t="shared" si="21"/>
        <v>0</v>
      </c>
      <c r="I111" s="129">
        <f t="shared" si="22"/>
        <v>0</v>
      </c>
      <c r="J111" s="129">
        <f t="shared" si="23"/>
        <v>60</v>
      </c>
      <c r="K111" s="130"/>
      <c r="L111" s="129">
        <v>0</v>
      </c>
      <c r="M111" s="129">
        <v>0</v>
      </c>
      <c r="N111" s="129" t="str">
        <f>IF(ISNA(VLOOKUP($C111,'CC Calgary SS'!$A$17:$E$974,5,FALSE))=TRUE,"0",VLOOKUP($C111,'CC Calgary SS'!$A$17:$E$974,5,FALSE))</f>
        <v>0</v>
      </c>
      <c r="O111" s="129" t="str">
        <f>IF(ISNA(VLOOKUP($C111,'TT MSLM -1'!$A$17:$E$1000,5,FALSE))=TRUE,"0",VLOOKUP($C111,'TT MSLM -1'!$A$17:$E$1000,5,FALSE))</f>
        <v>0</v>
      </c>
      <c r="P111" s="129" t="str">
        <f>IF(ISNA(VLOOKUP($C111,'TT MSLM -2'!$A$17:$E$1000,5,FALSE))=TRUE,"0",VLOOKUP($C111,'TT MSLM -2'!$A$17:$E$1000,5,FALSE))</f>
        <v>0</v>
      </c>
      <c r="Q111" s="129" t="str">
        <f>IF(ISNA(VLOOKUP($C111,'NorAm Mammoth SS -1'!$A$17:$E$1000,5,FALSE))=TRUE,"0",VLOOKUP($C111,'NorAm Mammoth SS -1'!$A$17:$E$1000,5,FALSE))</f>
        <v>0</v>
      </c>
      <c r="R111" s="129" t="str">
        <f>IF(ISNA(VLOOKUP($C111,'NorAm Mammoth SS -2'!$A$17:$E$1000,5,FALSE))=TRUE,"0",VLOOKUP($C111,'NorAm Mammoth SS -2'!$A$17:$E$1000,5,FALSE))</f>
        <v>0</v>
      </c>
      <c r="S111" s="129" t="str">
        <f>IF(ISNA(VLOOKUP($C111,'Groms GP'!$A$17:$E$1000,5,FALSE))=TRUE,"0",VLOOKUP($C111,'Groms GP'!$A$17:$E$1000,5,FALSE))</f>
        <v>0</v>
      </c>
      <c r="T111" s="129" t="str">
        <f>IF(ISNA(VLOOKUP($C111,'CC SunPeaks SS'!$A$17:$E$1000,5,FALSE))=TRUE,"0",VLOOKUP($C111,'CC SunPeaks SS'!$A$17:$E$1000,5,FALSE))</f>
        <v>0</v>
      </c>
      <c r="U111" s="129" t="str">
        <f>IF(ISNA(VLOOKUP($C111,'CC SunPeaks BA'!$A$17:$E$1000,5,FALSE))=TRUE,"0",VLOOKUP($C111,'CC SunPeaks BA'!$A$17:$E$1000,5,FALSE))</f>
        <v>0</v>
      </c>
      <c r="V111" s="129" t="str">
        <f>IF(ISNA(VLOOKUP($C111,'NorAm Calgary SS'!$A$17:$E$1000,5,FALSE))=TRUE,"0",VLOOKUP($C111,'NorAm Calgary SS'!$A$17:$E$1000,5,FALSE))</f>
        <v>0</v>
      </c>
      <c r="W111" s="129" t="str">
        <f>IF(ISNA(VLOOKUP($C111,'NorAm Calgary BA'!$A$17:$E$1000,5,FALSE))=TRUE,"0",VLOOKUP($C111,'NorAm Calgary BA'!$A$17:$E$1000,5,FALSE))</f>
        <v>0</v>
      </c>
      <c r="X111" s="129" t="str">
        <f>IF(ISNA(VLOOKUP($C111,'FzFest CF'!$A$17:$E$1000,5,FALSE))=TRUE,"0",VLOOKUP($C111,'FzFest CF'!$A$17:$E$1000,5,FALSE))</f>
        <v>0</v>
      </c>
      <c r="Y111" s="129" t="str">
        <f>IF(ISNA(VLOOKUP($C111,'Groms BV'!$A$17:$E$1000,5,FALSE))=TRUE,"0",VLOOKUP($C111,'Groms BV'!$A$17:$E$1000,5,FALSE))</f>
        <v>0</v>
      </c>
      <c r="Z111" s="129" t="str">
        <f>IF(ISNA(VLOOKUP($C111,'NorAm Aspen BA'!$A$17:$E$1000,5,FALSE))=TRUE,"0",VLOOKUP($C111,'NorAm Aspen BA'!$A$17:$E$1000,5,FALSE))</f>
        <v>0</v>
      </c>
      <c r="AA111" s="129" t="str">
        <f>IF(ISNA(VLOOKUP($C111,'NorAm Aspen SS'!$A$17:$E$992,5,FALSE))=TRUE,"0",VLOOKUP($C111,'NorAm Aspen SS'!$A$17:$E$992,5,FALSE))</f>
        <v>0</v>
      </c>
      <c r="AB111" s="129">
        <f>IF(ISNA(VLOOKUP($C111,'JJ Evergreen'!$A$17:$E$1000,5,FALSE))=TRUE,"0",VLOOKUP($C111,'JJ Evergreen'!$A$17:$E$1000,5,FALSE))</f>
        <v>60</v>
      </c>
      <c r="AC111" s="129" t="str">
        <f>IF(ISNA(VLOOKUP($C111,'TT Horseshoe -1'!$A$17:$E$992,5,FALSE))=TRUE,"0",VLOOKUP($C111,'TT Horseshoe -1'!$A$17:$E$992,5,FALSE))</f>
        <v>0</v>
      </c>
      <c r="AD111" s="129" t="str">
        <f>IF(ISNA(VLOOKUP($C111,'TT PROV SS'!$A$17:$E$967,5,FALSE))=TRUE,"0",VLOOKUP($C111,'TT PROV SS'!$A$17:$E$967,5,FALSE))</f>
        <v>0</v>
      </c>
      <c r="AE111" s="129" t="str">
        <f>IF(ISNA(VLOOKUP($C111,'TT PROV BA'!$A$17:$E$992,5,FALSE))=TRUE,"0",VLOOKUP($C111,'TT PROV BA'!$A$17:$E$992,5,FALSE))</f>
        <v>0</v>
      </c>
      <c r="AF111" s="129" t="str">
        <f>IF(ISNA(VLOOKUP($C111,'CC Horseshoe SS'!$A$17:$E$992,5,FALSE))=TRUE,"0",VLOOKUP($C111,'CC Horseshoe SS'!$A$17:$E$992,5,FALSE))</f>
        <v>0</v>
      </c>
      <c r="AG111" s="129" t="str">
        <f>IF(ISNA(VLOOKUP($C111,'CC Horseshoe BA'!$A$17:$E$988,5,FALSE))=TRUE,"0",VLOOKUP($C111,'CC Horseshoe BA'!$A$17:$E$988,5,FALSE))</f>
        <v>0</v>
      </c>
      <c r="AH111" s="129" t="str">
        <f>IF(ISNA(VLOOKUP($C111,'NorAm Stoneham SS'!$A$17:$E$992,5,FALSE))=TRUE,"0",VLOOKUP($C111,'NorAm Stoneham SS'!$A$17:$E$992,5,FALSE))</f>
        <v>0</v>
      </c>
      <c r="AI111" s="129" t="str">
        <f>IF(ISNA(VLOOKUP($C111,'NorAm Stoneham BA'!$A$17:$E$991,5,FALSE))=TRUE,"0",VLOOKUP($C111,'NorAm Stoneham BA'!$A$17:$E$991,5,FALSE))</f>
        <v>0</v>
      </c>
      <c r="AJ111" s="129" t="str">
        <f>IF(ISNA(VLOOKUP($C111,'WC SUI SS'!$A$17:$E$991,5,FALSE))=TRUE,"0",VLOOKUP($C111,'WC SUI SS'!$A$17:$E$991,5,FALSE))</f>
        <v>0</v>
      </c>
      <c r="AK111" s="129" t="str">
        <f>IF(ISNA(VLOOKUP($C111,'JrNats HP'!$A$17:$E$991,5,FALSE))=TRUE,"0",VLOOKUP($C111,'JrNats HP'!$A$17:$E$991,5,FALSE))</f>
        <v>0</v>
      </c>
      <c r="AL111" s="129" t="str">
        <f>IF(ISNA(VLOOKUP($C111,'JrNats SS'!$A$17:$E$991,5,FALSE))=TRUE,"0",VLOOKUP($C111,'JrNats SS'!$A$17:$E$991,5,FALSE))</f>
        <v>0</v>
      </c>
      <c r="AM111" s="129" t="str">
        <f>IF(ISNA(VLOOKUP($C111,'JrNats BA'!$A$17:$E$991,5,FALSE))=TRUE,"0",VLOOKUP($C111,'JrNats BA'!$A$17:$E$991,5,FALSE))</f>
        <v>0</v>
      </c>
      <c r="AN111" s="196"/>
      <c r="AO111" s="129"/>
    </row>
    <row r="112" spans="1:41" ht="17" customHeight="1" x14ac:dyDescent="0.15">
      <c r="A112" s="98" t="s">
        <v>209</v>
      </c>
      <c r="B112" s="98" t="s">
        <v>113</v>
      </c>
      <c r="C112" s="99" t="s">
        <v>202</v>
      </c>
      <c r="D112" s="71"/>
      <c r="E112" s="71">
        <f t="shared" si="18"/>
        <v>82</v>
      </c>
      <c r="F112" s="139">
        <f t="shared" si="19"/>
        <v>82</v>
      </c>
      <c r="G112" s="129">
        <f t="shared" si="20"/>
        <v>60</v>
      </c>
      <c r="H112" s="129">
        <f t="shared" si="21"/>
        <v>0</v>
      </c>
      <c r="I112" s="129">
        <f t="shared" si="22"/>
        <v>0</v>
      </c>
      <c r="J112" s="129">
        <f t="shared" si="23"/>
        <v>60</v>
      </c>
      <c r="K112" s="130"/>
      <c r="L112" s="129">
        <v>0</v>
      </c>
      <c r="M112" s="129">
        <v>0</v>
      </c>
      <c r="N112" s="129" t="str">
        <f>IF(ISNA(VLOOKUP($C112,'CC Calgary SS'!$A$17:$E$974,5,FALSE))=TRUE,"0",VLOOKUP($C112,'CC Calgary SS'!$A$17:$E$974,5,FALSE))</f>
        <v>0</v>
      </c>
      <c r="O112" s="129" t="str">
        <f>IF(ISNA(VLOOKUP($C112,'TT MSLM -1'!$A$17:$E$1000,5,FALSE))=TRUE,"0",VLOOKUP($C112,'TT MSLM -1'!$A$17:$E$1000,5,FALSE))</f>
        <v>0</v>
      </c>
      <c r="P112" s="129" t="str">
        <f>IF(ISNA(VLOOKUP($C112,'TT MSLM -2'!$A$17:$E$1000,5,FALSE))=TRUE,"0",VLOOKUP($C112,'TT MSLM -2'!$A$17:$E$1000,5,FALSE))</f>
        <v>0</v>
      </c>
      <c r="Q112" s="129" t="str">
        <f>IF(ISNA(VLOOKUP($C112,'NorAm Mammoth SS -1'!$A$17:$E$1000,5,FALSE))=TRUE,"0",VLOOKUP($C112,'NorAm Mammoth SS -1'!$A$17:$E$1000,5,FALSE))</f>
        <v>0</v>
      </c>
      <c r="R112" s="129" t="str">
        <f>IF(ISNA(VLOOKUP($C112,'NorAm Mammoth SS -2'!$A$17:$E$1000,5,FALSE))=TRUE,"0",VLOOKUP($C112,'NorAm Mammoth SS -2'!$A$17:$E$1000,5,FALSE))</f>
        <v>0</v>
      </c>
      <c r="S112" s="129" t="str">
        <f>IF(ISNA(VLOOKUP($C112,'Groms GP'!$A$17:$E$1000,5,FALSE))=TRUE,"0",VLOOKUP($C112,'Groms GP'!$A$17:$E$1000,5,FALSE))</f>
        <v>0</v>
      </c>
      <c r="T112" s="129" t="str">
        <f>IF(ISNA(VLOOKUP($C112,'CC SunPeaks SS'!$A$17:$E$1000,5,FALSE))=TRUE,"0",VLOOKUP($C112,'CC SunPeaks SS'!$A$17:$E$1000,5,FALSE))</f>
        <v>0</v>
      </c>
      <c r="U112" s="129" t="str">
        <f>IF(ISNA(VLOOKUP($C112,'CC SunPeaks BA'!$A$17:$E$1000,5,FALSE))=TRUE,"0",VLOOKUP($C112,'CC SunPeaks BA'!$A$17:$E$1000,5,FALSE))</f>
        <v>0</v>
      </c>
      <c r="V112" s="129" t="str">
        <f>IF(ISNA(VLOOKUP($C112,'NorAm Calgary SS'!$A$17:$E$1000,5,FALSE))=TRUE,"0",VLOOKUP($C112,'NorAm Calgary SS'!$A$17:$E$1000,5,FALSE))</f>
        <v>0</v>
      </c>
      <c r="W112" s="129" t="str">
        <f>IF(ISNA(VLOOKUP($C112,'NorAm Calgary BA'!$A$17:$E$1000,5,FALSE))=TRUE,"0",VLOOKUP($C112,'NorAm Calgary BA'!$A$17:$E$1000,5,FALSE))</f>
        <v>0</v>
      </c>
      <c r="X112" s="129" t="str">
        <f>IF(ISNA(VLOOKUP($C112,'FzFest CF'!$A$17:$E$1000,5,FALSE))=TRUE,"0",VLOOKUP($C112,'FzFest CF'!$A$17:$E$1000,5,FALSE))</f>
        <v>0</v>
      </c>
      <c r="Y112" s="129" t="str">
        <f>IF(ISNA(VLOOKUP($C112,'Groms BV'!$A$17:$E$1000,5,FALSE))=TRUE,"0",VLOOKUP($C112,'Groms BV'!$A$17:$E$1000,5,FALSE))</f>
        <v>0</v>
      </c>
      <c r="Z112" s="129" t="str">
        <f>IF(ISNA(VLOOKUP($C112,'NorAm Aspen BA'!$A$17:$E$1000,5,FALSE))=TRUE,"0",VLOOKUP($C112,'NorAm Aspen BA'!$A$17:$E$1000,5,FALSE))</f>
        <v>0</v>
      </c>
      <c r="AA112" s="129" t="str">
        <f>IF(ISNA(VLOOKUP($C112,'NorAm Aspen SS'!$A$17:$E$992,5,FALSE))=TRUE,"0",VLOOKUP($C112,'NorAm Aspen SS'!$A$17:$E$992,5,FALSE))</f>
        <v>0</v>
      </c>
      <c r="AB112" s="129">
        <f>IF(ISNA(VLOOKUP($C112,'JJ Evergreen'!$A$17:$E$1000,5,FALSE))=TRUE,"0",VLOOKUP($C112,'JJ Evergreen'!$A$17:$E$1000,5,FALSE))</f>
        <v>60</v>
      </c>
      <c r="AC112" s="129" t="str">
        <f>IF(ISNA(VLOOKUP($C112,'TT Horseshoe -1'!$A$17:$E$992,5,FALSE))=TRUE,"0",VLOOKUP($C112,'TT Horseshoe -1'!$A$17:$E$992,5,FALSE))</f>
        <v>0</v>
      </c>
      <c r="AD112" s="129" t="str">
        <f>IF(ISNA(VLOOKUP($C112,'TT PROV SS'!$A$17:$E$967,5,FALSE))=TRUE,"0",VLOOKUP($C112,'TT PROV SS'!$A$17:$E$967,5,FALSE))</f>
        <v>0</v>
      </c>
      <c r="AE112" s="129" t="str">
        <f>IF(ISNA(VLOOKUP($C112,'TT PROV BA'!$A$17:$E$992,5,FALSE))=TRUE,"0",VLOOKUP($C112,'TT PROV BA'!$A$17:$E$992,5,FALSE))</f>
        <v>0</v>
      </c>
      <c r="AF112" s="129" t="str">
        <f>IF(ISNA(VLOOKUP($C112,'CC Horseshoe SS'!$A$17:$E$992,5,FALSE))=TRUE,"0",VLOOKUP($C112,'CC Horseshoe SS'!$A$17:$E$992,5,FALSE))</f>
        <v>0</v>
      </c>
      <c r="AG112" s="129" t="str">
        <f>IF(ISNA(VLOOKUP($C112,'CC Horseshoe BA'!$A$17:$E$988,5,FALSE))=TRUE,"0",VLOOKUP($C112,'CC Horseshoe BA'!$A$17:$E$988,5,FALSE))</f>
        <v>0</v>
      </c>
      <c r="AH112" s="129" t="str">
        <f>IF(ISNA(VLOOKUP($C112,'NorAm Stoneham SS'!$A$17:$E$992,5,FALSE))=TRUE,"0",VLOOKUP($C112,'NorAm Stoneham SS'!$A$17:$E$992,5,FALSE))</f>
        <v>0</v>
      </c>
      <c r="AI112" s="129" t="str">
        <f>IF(ISNA(VLOOKUP($C112,'NorAm Stoneham BA'!$A$17:$E$991,5,FALSE))=TRUE,"0",VLOOKUP($C112,'NorAm Stoneham BA'!$A$17:$E$991,5,FALSE))</f>
        <v>0</v>
      </c>
      <c r="AJ112" s="129" t="str">
        <f>IF(ISNA(VLOOKUP($C112,'WC SUI SS'!$A$17:$E$991,5,FALSE))=TRUE,"0",VLOOKUP($C112,'WC SUI SS'!$A$17:$E$991,5,FALSE))</f>
        <v>0</v>
      </c>
      <c r="AK112" s="129" t="str">
        <f>IF(ISNA(VLOOKUP($C112,'JrNats HP'!$A$17:$E$991,5,FALSE))=TRUE,"0",VLOOKUP($C112,'JrNats HP'!$A$17:$E$991,5,FALSE))</f>
        <v>0</v>
      </c>
      <c r="AL112" s="129" t="str">
        <f>IF(ISNA(VLOOKUP($C112,'JrNats SS'!$A$17:$E$991,5,FALSE))=TRUE,"0",VLOOKUP($C112,'JrNats SS'!$A$17:$E$991,5,FALSE))</f>
        <v>0</v>
      </c>
      <c r="AM112" s="129" t="str">
        <f>IF(ISNA(VLOOKUP($C112,'JrNats BA'!$A$17:$E$991,5,FALSE))=TRUE,"0",VLOOKUP($C112,'JrNats BA'!$A$17:$E$991,5,FALSE))</f>
        <v>0</v>
      </c>
      <c r="AN112" s="196"/>
      <c r="AO112" s="129"/>
    </row>
    <row r="113" spans="1:41" ht="17" customHeight="1" x14ac:dyDescent="0.15">
      <c r="A113" s="98" t="s">
        <v>209</v>
      </c>
      <c r="B113" s="98" t="s">
        <v>113</v>
      </c>
      <c r="C113" s="99" t="s">
        <v>203</v>
      </c>
      <c r="D113" s="71"/>
      <c r="E113" s="71">
        <f t="shared" si="18"/>
        <v>82</v>
      </c>
      <c r="F113" s="139">
        <f t="shared" si="19"/>
        <v>82</v>
      </c>
      <c r="G113" s="129">
        <f t="shared" si="20"/>
        <v>60</v>
      </c>
      <c r="H113" s="129">
        <f t="shared" si="21"/>
        <v>0</v>
      </c>
      <c r="I113" s="129">
        <f t="shared" si="22"/>
        <v>0</v>
      </c>
      <c r="J113" s="129">
        <f t="shared" si="23"/>
        <v>60</v>
      </c>
      <c r="K113" s="130"/>
      <c r="L113" s="129">
        <v>0</v>
      </c>
      <c r="M113" s="129">
        <v>0</v>
      </c>
      <c r="N113" s="129" t="str">
        <f>IF(ISNA(VLOOKUP($C113,'CC Calgary SS'!$A$17:$E$974,5,FALSE))=TRUE,"0",VLOOKUP($C113,'CC Calgary SS'!$A$17:$E$974,5,FALSE))</f>
        <v>0</v>
      </c>
      <c r="O113" s="129" t="str">
        <f>IF(ISNA(VLOOKUP($C113,'TT MSLM -1'!$A$17:$E$1000,5,FALSE))=TRUE,"0",VLOOKUP($C113,'TT MSLM -1'!$A$17:$E$1000,5,FALSE))</f>
        <v>0</v>
      </c>
      <c r="P113" s="129" t="str">
        <f>IF(ISNA(VLOOKUP($C113,'TT MSLM -2'!$A$17:$E$1000,5,FALSE))=TRUE,"0",VLOOKUP($C113,'TT MSLM -2'!$A$17:$E$1000,5,FALSE))</f>
        <v>0</v>
      </c>
      <c r="Q113" s="129" t="str">
        <f>IF(ISNA(VLOOKUP($C113,'NorAm Mammoth SS -1'!$A$17:$E$1000,5,FALSE))=TRUE,"0",VLOOKUP($C113,'NorAm Mammoth SS -1'!$A$17:$E$1000,5,FALSE))</f>
        <v>0</v>
      </c>
      <c r="R113" s="129" t="str">
        <f>IF(ISNA(VLOOKUP($C113,'NorAm Mammoth SS -2'!$A$17:$E$1000,5,FALSE))=TRUE,"0",VLOOKUP($C113,'NorAm Mammoth SS -2'!$A$17:$E$1000,5,FALSE))</f>
        <v>0</v>
      </c>
      <c r="S113" s="129" t="str">
        <f>IF(ISNA(VLOOKUP($C113,'Groms GP'!$A$17:$E$1000,5,FALSE))=TRUE,"0",VLOOKUP($C113,'Groms GP'!$A$17:$E$1000,5,FALSE))</f>
        <v>0</v>
      </c>
      <c r="T113" s="129" t="str">
        <f>IF(ISNA(VLOOKUP($C113,'CC SunPeaks SS'!$A$17:$E$1000,5,FALSE))=TRUE,"0",VLOOKUP($C113,'CC SunPeaks SS'!$A$17:$E$1000,5,FALSE))</f>
        <v>0</v>
      </c>
      <c r="U113" s="129" t="str">
        <f>IF(ISNA(VLOOKUP($C113,'CC SunPeaks BA'!$A$17:$E$1000,5,FALSE))=TRUE,"0",VLOOKUP($C113,'CC SunPeaks BA'!$A$17:$E$1000,5,FALSE))</f>
        <v>0</v>
      </c>
      <c r="V113" s="129" t="str">
        <f>IF(ISNA(VLOOKUP($C113,'NorAm Calgary SS'!$A$17:$E$1000,5,FALSE))=TRUE,"0",VLOOKUP($C113,'NorAm Calgary SS'!$A$17:$E$1000,5,FALSE))</f>
        <v>0</v>
      </c>
      <c r="W113" s="129" t="str">
        <f>IF(ISNA(VLOOKUP($C113,'NorAm Calgary BA'!$A$17:$E$1000,5,FALSE))=TRUE,"0",VLOOKUP($C113,'NorAm Calgary BA'!$A$17:$E$1000,5,FALSE))</f>
        <v>0</v>
      </c>
      <c r="X113" s="129" t="str">
        <f>IF(ISNA(VLOOKUP($C113,'FzFest CF'!$A$17:$E$1000,5,FALSE))=TRUE,"0",VLOOKUP($C113,'FzFest CF'!$A$17:$E$1000,5,FALSE))</f>
        <v>0</v>
      </c>
      <c r="Y113" s="129" t="str">
        <f>IF(ISNA(VLOOKUP($C113,'Groms BV'!$A$17:$E$1000,5,FALSE))=TRUE,"0",VLOOKUP($C113,'Groms BV'!$A$17:$E$1000,5,FALSE))</f>
        <v>0</v>
      </c>
      <c r="Z113" s="129" t="str">
        <f>IF(ISNA(VLOOKUP($C113,'NorAm Aspen BA'!$A$17:$E$1000,5,FALSE))=TRUE,"0",VLOOKUP($C113,'NorAm Aspen BA'!$A$17:$E$1000,5,FALSE))</f>
        <v>0</v>
      </c>
      <c r="AA113" s="129" t="str">
        <f>IF(ISNA(VLOOKUP($C113,'NorAm Aspen SS'!$A$17:$E$992,5,FALSE))=TRUE,"0",VLOOKUP($C113,'NorAm Aspen SS'!$A$17:$E$992,5,FALSE))</f>
        <v>0</v>
      </c>
      <c r="AB113" s="129">
        <f>IF(ISNA(VLOOKUP($C113,'JJ Evergreen'!$A$17:$E$1000,5,FALSE))=TRUE,"0",VLOOKUP($C113,'JJ Evergreen'!$A$17:$E$1000,5,FALSE))</f>
        <v>60</v>
      </c>
      <c r="AC113" s="129" t="str">
        <f>IF(ISNA(VLOOKUP($C113,'TT Horseshoe -1'!$A$17:$E$992,5,FALSE))=TRUE,"0",VLOOKUP($C113,'TT Horseshoe -1'!$A$17:$E$992,5,FALSE))</f>
        <v>0</v>
      </c>
      <c r="AD113" s="129" t="str">
        <f>IF(ISNA(VLOOKUP($C113,'TT PROV SS'!$A$17:$E$967,5,FALSE))=TRUE,"0",VLOOKUP($C113,'TT PROV SS'!$A$17:$E$967,5,FALSE))</f>
        <v>0</v>
      </c>
      <c r="AE113" s="129" t="str">
        <f>IF(ISNA(VLOOKUP($C113,'TT PROV BA'!$A$17:$E$992,5,FALSE))=TRUE,"0",VLOOKUP($C113,'TT PROV BA'!$A$17:$E$992,5,FALSE))</f>
        <v>0</v>
      </c>
      <c r="AF113" s="129" t="str">
        <f>IF(ISNA(VLOOKUP($C113,'CC Horseshoe SS'!$A$17:$E$992,5,FALSE))=TRUE,"0",VLOOKUP($C113,'CC Horseshoe SS'!$A$17:$E$992,5,FALSE))</f>
        <v>0</v>
      </c>
      <c r="AG113" s="129" t="str">
        <f>IF(ISNA(VLOOKUP($C113,'CC Horseshoe BA'!$A$17:$E$988,5,FALSE))=TRUE,"0",VLOOKUP($C113,'CC Horseshoe BA'!$A$17:$E$988,5,FALSE))</f>
        <v>0</v>
      </c>
      <c r="AH113" s="129" t="str">
        <f>IF(ISNA(VLOOKUP($C113,'NorAm Stoneham SS'!$A$17:$E$992,5,FALSE))=TRUE,"0",VLOOKUP($C113,'NorAm Stoneham SS'!$A$17:$E$992,5,FALSE))</f>
        <v>0</v>
      </c>
      <c r="AI113" s="129" t="str">
        <f>IF(ISNA(VLOOKUP($C113,'NorAm Stoneham BA'!$A$17:$E$991,5,FALSE))=TRUE,"0",VLOOKUP($C113,'NorAm Stoneham BA'!$A$17:$E$991,5,FALSE))</f>
        <v>0</v>
      </c>
      <c r="AJ113" s="129" t="str">
        <f>IF(ISNA(VLOOKUP($C113,'WC SUI SS'!$A$17:$E$991,5,FALSE))=TRUE,"0",VLOOKUP($C113,'WC SUI SS'!$A$17:$E$991,5,FALSE))</f>
        <v>0</v>
      </c>
      <c r="AK113" s="129" t="str">
        <f>IF(ISNA(VLOOKUP($C113,'JrNats HP'!$A$17:$E$991,5,FALSE))=TRUE,"0",VLOOKUP($C113,'JrNats HP'!$A$17:$E$991,5,FALSE))</f>
        <v>0</v>
      </c>
      <c r="AL113" s="129" t="str">
        <f>IF(ISNA(VLOOKUP($C113,'JrNats SS'!$A$17:$E$991,5,FALSE))=TRUE,"0",VLOOKUP($C113,'JrNats SS'!$A$17:$E$991,5,FALSE))</f>
        <v>0</v>
      </c>
      <c r="AM113" s="129" t="str">
        <f>IF(ISNA(VLOOKUP($C113,'JrNats BA'!$A$17:$E$991,5,FALSE))=TRUE,"0",VLOOKUP($C113,'JrNats BA'!$A$17:$E$991,5,FALSE))</f>
        <v>0</v>
      </c>
      <c r="AN113" s="196"/>
      <c r="AO113" s="129"/>
    </row>
    <row r="114" spans="1:41" ht="17" customHeight="1" x14ac:dyDescent="0.15">
      <c r="A114" s="98" t="s">
        <v>209</v>
      </c>
      <c r="B114" s="98" t="s">
        <v>113</v>
      </c>
      <c r="C114" s="99" t="s">
        <v>204</v>
      </c>
      <c r="D114" s="71"/>
      <c r="E114" s="71">
        <f t="shared" si="18"/>
        <v>82</v>
      </c>
      <c r="F114" s="139">
        <f t="shared" si="19"/>
        <v>82</v>
      </c>
      <c r="G114" s="129">
        <f t="shared" si="20"/>
        <v>60</v>
      </c>
      <c r="H114" s="129">
        <f t="shared" si="21"/>
        <v>0</v>
      </c>
      <c r="I114" s="129">
        <f t="shared" si="22"/>
        <v>0</v>
      </c>
      <c r="J114" s="129">
        <f t="shared" si="23"/>
        <v>60</v>
      </c>
      <c r="K114" s="130"/>
      <c r="L114" s="129">
        <v>0</v>
      </c>
      <c r="M114" s="129">
        <v>0</v>
      </c>
      <c r="N114" s="129" t="str">
        <f>IF(ISNA(VLOOKUP($C114,'CC Calgary SS'!$A$17:$E$974,5,FALSE))=TRUE,"0",VLOOKUP($C114,'CC Calgary SS'!$A$17:$E$974,5,FALSE))</f>
        <v>0</v>
      </c>
      <c r="O114" s="129" t="str">
        <f>IF(ISNA(VLOOKUP($C114,'TT MSLM -1'!$A$17:$E$1000,5,FALSE))=TRUE,"0",VLOOKUP($C114,'TT MSLM -1'!$A$17:$E$1000,5,FALSE))</f>
        <v>0</v>
      </c>
      <c r="P114" s="129" t="str">
        <f>IF(ISNA(VLOOKUP($C114,'TT MSLM -2'!$A$17:$E$1000,5,FALSE))=TRUE,"0",VLOOKUP($C114,'TT MSLM -2'!$A$17:$E$1000,5,FALSE))</f>
        <v>0</v>
      </c>
      <c r="Q114" s="129" t="str">
        <f>IF(ISNA(VLOOKUP($C114,'NorAm Mammoth SS -1'!$A$17:$E$1000,5,FALSE))=TRUE,"0",VLOOKUP($C114,'NorAm Mammoth SS -1'!$A$17:$E$1000,5,FALSE))</f>
        <v>0</v>
      </c>
      <c r="R114" s="129" t="str">
        <f>IF(ISNA(VLOOKUP($C114,'NorAm Mammoth SS -2'!$A$17:$E$1000,5,FALSE))=TRUE,"0",VLOOKUP($C114,'NorAm Mammoth SS -2'!$A$17:$E$1000,5,FALSE))</f>
        <v>0</v>
      </c>
      <c r="S114" s="129" t="str">
        <f>IF(ISNA(VLOOKUP($C114,'Groms GP'!$A$17:$E$1000,5,FALSE))=TRUE,"0",VLOOKUP($C114,'Groms GP'!$A$17:$E$1000,5,FALSE))</f>
        <v>0</v>
      </c>
      <c r="T114" s="129" t="str">
        <f>IF(ISNA(VLOOKUP($C114,'CC SunPeaks SS'!$A$17:$E$1000,5,FALSE))=TRUE,"0",VLOOKUP($C114,'CC SunPeaks SS'!$A$17:$E$1000,5,FALSE))</f>
        <v>0</v>
      </c>
      <c r="U114" s="129" t="str">
        <f>IF(ISNA(VLOOKUP($C114,'CC SunPeaks BA'!$A$17:$E$1000,5,FALSE))=TRUE,"0",VLOOKUP($C114,'CC SunPeaks BA'!$A$17:$E$1000,5,FALSE))</f>
        <v>0</v>
      </c>
      <c r="V114" s="129" t="str">
        <f>IF(ISNA(VLOOKUP($C114,'NorAm Calgary SS'!$A$17:$E$1000,5,FALSE))=TRUE,"0",VLOOKUP($C114,'NorAm Calgary SS'!$A$17:$E$1000,5,FALSE))</f>
        <v>0</v>
      </c>
      <c r="W114" s="129" t="str">
        <f>IF(ISNA(VLOOKUP($C114,'NorAm Calgary BA'!$A$17:$E$1000,5,FALSE))=TRUE,"0",VLOOKUP($C114,'NorAm Calgary BA'!$A$17:$E$1000,5,FALSE))</f>
        <v>0</v>
      </c>
      <c r="X114" s="129" t="str">
        <f>IF(ISNA(VLOOKUP($C114,'FzFest CF'!$A$17:$E$1000,5,FALSE))=TRUE,"0",VLOOKUP($C114,'FzFest CF'!$A$17:$E$1000,5,FALSE))</f>
        <v>0</v>
      </c>
      <c r="Y114" s="129" t="str">
        <f>IF(ISNA(VLOOKUP($C114,'Groms BV'!$A$17:$E$1000,5,FALSE))=TRUE,"0",VLOOKUP($C114,'Groms BV'!$A$17:$E$1000,5,FALSE))</f>
        <v>0</v>
      </c>
      <c r="Z114" s="129" t="str">
        <f>IF(ISNA(VLOOKUP($C114,'NorAm Aspen BA'!$A$17:$E$1000,5,FALSE))=TRUE,"0",VLOOKUP($C114,'NorAm Aspen BA'!$A$17:$E$1000,5,FALSE))</f>
        <v>0</v>
      </c>
      <c r="AA114" s="129" t="str">
        <f>IF(ISNA(VLOOKUP($C114,'NorAm Aspen SS'!$A$17:$E$992,5,FALSE))=TRUE,"0",VLOOKUP($C114,'NorAm Aspen SS'!$A$17:$E$992,5,FALSE))</f>
        <v>0</v>
      </c>
      <c r="AB114" s="129">
        <f>IF(ISNA(VLOOKUP($C114,'JJ Evergreen'!$A$17:$E$1000,5,FALSE))=TRUE,"0",VLOOKUP($C114,'JJ Evergreen'!$A$17:$E$1000,5,FALSE))</f>
        <v>60</v>
      </c>
      <c r="AC114" s="129" t="str">
        <f>IF(ISNA(VLOOKUP($C114,'TT Horseshoe -1'!$A$17:$E$992,5,FALSE))=TRUE,"0",VLOOKUP($C114,'TT Horseshoe -1'!$A$17:$E$992,5,FALSE))</f>
        <v>0</v>
      </c>
      <c r="AD114" s="129" t="str">
        <f>IF(ISNA(VLOOKUP($C114,'TT PROV SS'!$A$17:$E$967,5,FALSE))=TRUE,"0",VLOOKUP($C114,'TT PROV SS'!$A$17:$E$967,5,FALSE))</f>
        <v>0</v>
      </c>
      <c r="AE114" s="129" t="str">
        <f>IF(ISNA(VLOOKUP($C114,'TT PROV BA'!$A$17:$E$992,5,FALSE))=TRUE,"0",VLOOKUP($C114,'TT PROV BA'!$A$17:$E$992,5,FALSE))</f>
        <v>0</v>
      </c>
      <c r="AF114" s="129" t="str">
        <f>IF(ISNA(VLOOKUP($C114,'CC Horseshoe SS'!$A$17:$E$992,5,FALSE))=TRUE,"0",VLOOKUP($C114,'CC Horseshoe SS'!$A$17:$E$992,5,FALSE))</f>
        <v>0</v>
      </c>
      <c r="AG114" s="129" t="str">
        <f>IF(ISNA(VLOOKUP($C114,'CC Horseshoe BA'!$A$17:$E$988,5,FALSE))=TRUE,"0",VLOOKUP($C114,'CC Horseshoe BA'!$A$17:$E$988,5,FALSE))</f>
        <v>0</v>
      </c>
      <c r="AH114" s="129" t="str">
        <f>IF(ISNA(VLOOKUP($C114,'NorAm Stoneham SS'!$A$17:$E$992,5,FALSE))=TRUE,"0",VLOOKUP($C114,'NorAm Stoneham SS'!$A$17:$E$992,5,FALSE))</f>
        <v>0</v>
      </c>
      <c r="AI114" s="129" t="str">
        <f>IF(ISNA(VLOOKUP($C114,'NorAm Stoneham BA'!$A$17:$E$991,5,FALSE))=TRUE,"0",VLOOKUP($C114,'NorAm Stoneham BA'!$A$17:$E$991,5,FALSE))</f>
        <v>0</v>
      </c>
      <c r="AJ114" s="129" t="str">
        <f>IF(ISNA(VLOOKUP($C114,'WC SUI SS'!$A$17:$E$991,5,FALSE))=TRUE,"0",VLOOKUP($C114,'WC SUI SS'!$A$17:$E$991,5,FALSE))</f>
        <v>0</v>
      </c>
      <c r="AK114" s="129" t="str">
        <f>IF(ISNA(VLOOKUP($C114,'JrNats HP'!$A$17:$E$991,5,FALSE))=TRUE,"0",VLOOKUP($C114,'JrNats HP'!$A$17:$E$991,5,FALSE))</f>
        <v>0</v>
      </c>
      <c r="AL114" s="129" t="str">
        <f>IF(ISNA(VLOOKUP($C114,'JrNats SS'!$A$17:$E$991,5,FALSE))=TRUE,"0",VLOOKUP($C114,'JrNats SS'!$A$17:$E$991,5,FALSE))</f>
        <v>0</v>
      </c>
      <c r="AM114" s="129" t="str">
        <f>IF(ISNA(VLOOKUP($C114,'JrNats BA'!$A$17:$E$991,5,FALSE))=TRUE,"0",VLOOKUP($C114,'JrNats BA'!$A$17:$E$991,5,FALSE))</f>
        <v>0</v>
      </c>
      <c r="AN114" s="196"/>
      <c r="AO114" s="129"/>
    </row>
    <row r="115" spans="1:41" ht="17" customHeight="1" x14ac:dyDescent="0.15">
      <c r="A115" s="98" t="s">
        <v>209</v>
      </c>
      <c r="B115" s="98" t="s">
        <v>114</v>
      </c>
      <c r="C115" s="99" t="s">
        <v>205</v>
      </c>
      <c r="D115" s="71"/>
      <c r="E115" s="71">
        <f t="shared" si="18"/>
        <v>82</v>
      </c>
      <c r="F115" s="139">
        <f t="shared" si="19"/>
        <v>82</v>
      </c>
      <c r="G115" s="129">
        <f t="shared" si="20"/>
        <v>60</v>
      </c>
      <c r="H115" s="129">
        <f t="shared" si="21"/>
        <v>0</v>
      </c>
      <c r="I115" s="129">
        <f t="shared" si="22"/>
        <v>0</v>
      </c>
      <c r="J115" s="129">
        <f t="shared" si="23"/>
        <v>60</v>
      </c>
      <c r="K115" s="130"/>
      <c r="L115" s="129">
        <v>0</v>
      </c>
      <c r="M115" s="129">
        <v>0</v>
      </c>
      <c r="N115" s="129" t="str">
        <f>IF(ISNA(VLOOKUP($C115,'CC Calgary SS'!$A$17:$E$974,5,FALSE))=TRUE,"0",VLOOKUP($C115,'CC Calgary SS'!$A$17:$E$974,5,FALSE))</f>
        <v>0</v>
      </c>
      <c r="O115" s="129" t="str">
        <f>IF(ISNA(VLOOKUP($C115,'TT MSLM -1'!$A$17:$E$1000,5,FALSE))=TRUE,"0",VLOOKUP($C115,'TT MSLM -1'!$A$17:$E$1000,5,FALSE))</f>
        <v>0</v>
      </c>
      <c r="P115" s="129" t="str">
        <f>IF(ISNA(VLOOKUP($C115,'TT MSLM -2'!$A$17:$E$1000,5,FALSE))=TRUE,"0",VLOOKUP($C115,'TT MSLM -2'!$A$17:$E$1000,5,FALSE))</f>
        <v>0</v>
      </c>
      <c r="Q115" s="129" t="str">
        <f>IF(ISNA(VLOOKUP($C115,'NorAm Mammoth SS -1'!$A$17:$E$1000,5,FALSE))=TRUE,"0",VLOOKUP($C115,'NorAm Mammoth SS -1'!$A$17:$E$1000,5,FALSE))</f>
        <v>0</v>
      </c>
      <c r="R115" s="129" t="str">
        <f>IF(ISNA(VLOOKUP($C115,'NorAm Mammoth SS -2'!$A$17:$E$1000,5,FALSE))=TRUE,"0",VLOOKUP($C115,'NorAm Mammoth SS -2'!$A$17:$E$1000,5,FALSE))</f>
        <v>0</v>
      </c>
      <c r="S115" s="129" t="str">
        <f>IF(ISNA(VLOOKUP($C115,'Groms GP'!$A$17:$E$1000,5,FALSE))=TRUE,"0",VLOOKUP($C115,'Groms GP'!$A$17:$E$1000,5,FALSE))</f>
        <v>0</v>
      </c>
      <c r="T115" s="129" t="str">
        <f>IF(ISNA(VLOOKUP($C115,'CC SunPeaks SS'!$A$17:$E$1000,5,FALSE))=TRUE,"0",VLOOKUP($C115,'CC SunPeaks SS'!$A$17:$E$1000,5,FALSE))</f>
        <v>0</v>
      </c>
      <c r="U115" s="129" t="str">
        <f>IF(ISNA(VLOOKUP($C115,'CC SunPeaks BA'!$A$17:$E$1000,5,FALSE))=TRUE,"0",VLOOKUP($C115,'CC SunPeaks BA'!$A$17:$E$1000,5,FALSE))</f>
        <v>0</v>
      </c>
      <c r="V115" s="129" t="str">
        <f>IF(ISNA(VLOOKUP($C115,'NorAm Calgary SS'!$A$17:$E$1000,5,FALSE))=TRUE,"0",VLOOKUP($C115,'NorAm Calgary SS'!$A$17:$E$1000,5,FALSE))</f>
        <v>0</v>
      </c>
      <c r="W115" s="129" t="str">
        <f>IF(ISNA(VLOOKUP($C115,'NorAm Calgary BA'!$A$17:$E$1000,5,FALSE))=TRUE,"0",VLOOKUP($C115,'NorAm Calgary BA'!$A$17:$E$1000,5,FALSE))</f>
        <v>0</v>
      </c>
      <c r="X115" s="129" t="str">
        <f>IF(ISNA(VLOOKUP($C115,'FzFest CF'!$A$17:$E$1000,5,FALSE))=TRUE,"0",VLOOKUP($C115,'FzFest CF'!$A$17:$E$1000,5,FALSE))</f>
        <v>0</v>
      </c>
      <c r="Y115" s="129" t="str">
        <f>IF(ISNA(VLOOKUP($C115,'Groms BV'!$A$17:$E$1000,5,FALSE))=TRUE,"0",VLOOKUP($C115,'Groms BV'!$A$17:$E$1000,5,FALSE))</f>
        <v>0</v>
      </c>
      <c r="Z115" s="129" t="str">
        <f>IF(ISNA(VLOOKUP($C115,'NorAm Aspen BA'!$A$17:$E$1000,5,FALSE))=TRUE,"0",VLOOKUP($C115,'NorAm Aspen BA'!$A$17:$E$1000,5,FALSE))</f>
        <v>0</v>
      </c>
      <c r="AA115" s="129" t="str">
        <f>IF(ISNA(VLOOKUP($C115,'NorAm Aspen SS'!$A$17:$E$992,5,FALSE))=TRUE,"0",VLOOKUP($C115,'NorAm Aspen SS'!$A$17:$E$992,5,FALSE))</f>
        <v>0</v>
      </c>
      <c r="AB115" s="129">
        <f>IF(ISNA(VLOOKUP($C115,'JJ Evergreen'!$A$17:$E$1000,5,FALSE))=TRUE,"0",VLOOKUP($C115,'JJ Evergreen'!$A$17:$E$1000,5,FALSE))</f>
        <v>60</v>
      </c>
      <c r="AC115" s="129" t="str">
        <f>IF(ISNA(VLOOKUP($C115,'TT Horseshoe -1'!$A$17:$E$992,5,FALSE))=TRUE,"0",VLOOKUP($C115,'TT Horseshoe -1'!$A$17:$E$992,5,FALSE))</f>
        <v>0</v>
      </c>
      <c r="AD115" s="129" t="str">
        <f>IF(ISNA(VLOOKUP($C115,'TT PROV SS'!$A$17:$E$967,5,FALSE))=TRUE,"0",VLOOKUP($C115,'TT PROV SS'!$A$17:$E$967,5,FALSE))</f>
        <v>0</v>
      </c>
      <c r="AE115" s="129" t="str">
        <f>IF(ISNA(VLOOKUP($C115,'TT PROV BA'!$A$17:$E$992,5,FALSE))=TRUE,"0",VLOOKUP($C115,'TT PROV BA'!$A$17:$E$992,5,FALSE))</f>
        <v>0</v>
      </c>
      <c r="AF115" s="129" t="str">
        <f>IF(ISNA(VLOOKUP($C115,'CC Horseshoe SS'!$A$17:$E$992,5,FALSE))=TRUE,"0",VLOOKUP($C115,'CC Horseshoe SS'!$A$17:$E$992,5,FALSE))</f>
        <v>0</v>
      </c>
      <c r="AG115" s="129" t="str">
        <f>IF(ISNA(VLOOKUP($C115,'CC Horseshoe BA'!$A$17:$E$988,5,FALSE))=TRUE,"0",VLOOKUP($C115,'CC Horseshoe BA'!$A$17:$E$988,5,FALSE))</f>
        <v>0</v>
      </c>
      <c r="AH115" s="129" t="str">
        <f>IF(ISNA(VLOOKUP($C115,'NorAm Stoneham SS'!$A$17:$E$992,5,FALSE))=TRUE,"0",VLOOKUP($C115,'NorAm Stoneham SS'!$A$17:$E$992,5,FALSE))</f>
        <v>0</v>
      </c>
      <c r="AI115" s="129" t="str">
        <f>IF(ISNA(VLOOKUP($C115,'NorAm Stoneham BA'!$A$17:$E$991,5,FALSE))=TRUE,"0",VLOOKUP($C115,'NorAm Stoneham BA'!$A$17:$E$991,5,FALSE))</f>
        <v>0</v>
      </c>
      <c r="AJ115" s="129" t="str">
        <f>IF(ISNA(VLOOKUP($C115,'WC SUI SS'!$A$17:$E$991,5,FALSE))=TRUE,"0",VLOOKUP($C115,'WC SUI SS'!$A$17:$E$991,5,FALSE))</f>
        <v>0</v>
      </c>
      <c r="AK115" s="129" t="str">
        <f>IF(ISNA(VLOOKUP($C115,'JrNats HP'!$A$17:$E$991,5,FALSE))=TRUE,"0",VLOOKUP($C115,'JrNats HP'!$A$17:$E$991,5,FALSE))</f>
        <v>0</v>
      </c>
      <c r="AL115" s="129" t="str">
        <f>IF(ISNA(VLOOKUP($C115,'JrNats SS'!$A$17:$E$991,5,FALSE))=TRUE,"0",VLOOKUP($C115,'JrNats SS'!$A$17:$E$991,5,FALSE))</f>
        <v>0</v>
      </c>
      <c r="AM115" s="129" t="str">
        <f>IF(ISNA(VLOOKUP($C115,'JrNats BA'!$A$17:$E$991,5,FALSE))=TRUE,"0",VLOOKUP($C115,'JrNats BA'!$A$17:$E$991,5,FALSE))</f>
        <v>0</v>
      </c>
      <c r="AN115" s="196"/>
      <c r="AO115" s="129"/>
    </row>
    <row r="116" spans="1:41" ht="17" customHeight="1" x14ac:dyDescent="0.15">
      <c r="A116" s="98" t="s">
        <v>209</v>
      </c>
      <c r="B116" s="98" t="s">
        <v>114</v>
      </c>
      <c r="C116" s="99" t="s">
        <v>206</v>
      </c>
      <c r="D116" s="71"/>
      <c r="E116" s="71">
        <f t="shared" si="18"/>
        <v>82</v>
      </c>
      <c r="F116" s="139">
        <f t="shared" si="19"/>
        <v>82</v>
      </c>
      <c r="G116" s="129">
        <f t="shared" si="20"/>
        <v>60</v>
      </c>
      <c r="H116" s="129">
        <f t="shared" si="21"/>
        <v>0</v>
      </c>
      <c r="I116" s="129">
        <f t="shared" si="22"/>
        <v>0</v>
      </c>
      <c r="J116" s="129">
        <f t="shared" si="23"/>
        <v>60</v>
      </c>
      <c r="K116" s="130"/>
      <c r="L116" s="129">
        <v>0</v>
      </c>
      <c r="M116" s="129">
        <v>0</v>
      </c>
      <c r="N116" s="129" t="str">
        <f>IF(ISNA(VLOOKUP($C116,'CC Calgary SS'!$A$17:$E$974,5,FALSE))=TRUE,"0",VLOOKUP($C116,'CC Calgary SS'!$A$17:$E$974,5,FALSE))</f>
        <v>0</v>
      </c>
      <c r="O116" s="129" t="str">
        <f>IF(ISNA(VLOOKUP($C116,'TT MSLM -1'!$A$17:$E$1000,5,FALSE))=TRUE,"0",VLOOKUP($C116,'TT MSLM -1'!$A$17:$E$1000,5,FALSE))</f>
        <v>0</v>
      </c>
      <c r="P116" s="129" t="str">
        <f>IF(ISNA(VLOOKUP($C116,'TT MSLM -2'!$A$17:$E$1000,5,FALSE))=TRUE,"0",VLOOKUP($C116,'TT MSLM -2'!$A$17:$E$1000,5,FALSE))</f>
        <v>0</v>
      </c>
      <c r="Q116" s="129" t="str">
        <f>IF(ISNA(VLOOKUP($C116,'NorAm Mammoth SS -1'!$A$17:$E$1000,5,FALSE))=TRUE,"0",VLOOKUP($C116,'NorAm Mammoth SS -1'!$A$17:$E$1000,5,FALSE))</f>
        <v>0</v>
      </c>
      <c r="R116" s="129" t="str">
        <f>IF(ISNA(VLOOKUP($C116,'NorAm Mammoth SS -2'!$A$17:$E$1000,5,FALSE))=TRUE,"0",VLOOKUP($C116,'NorAm Mammoth SS -2'!$A$17:$E$1000,5,FALSE))</f>
        <v>0</v>
      </c>
      <c r="S116" s="129" t="str">
        <f>IF(ISNA(VLOOKUP($C116,'Groms GP'!$A$17:$E$1000,5,FALSE))=TRUE,"0",VLOOKUP($C116,'Groms GP'!$A$17:$E$1000,5,FALSE))</f>
        <v>0</v>
      </c>
      <c r="T116" s="129" t="str">
        <f>IF(ISNA(VLOOKUP($C116,'CC SunPeaks SS'!$A$17:$E$1000,5,FALSE))=TRUE,"0",VLOOKUP($C116,'CC SunPeaks SS'!$A$17:$E$1000,5,FALSE))</f>
        <v>0</v>
      </c>
      <c r="U116" s="129" t="str">
        <f>IF(ISNA(VLOOKUP($C116,'CC SunPeaks BA'!$A$17:$E$1000,5,FALSE))=TRUE,"0",VLOOKUP($C116,'CC SunPeaks BA'!$A$17:$E$1000,5,FALSE))</f>
        <v>0</v>
      </c>
      <c r="V116" s="129" t="str">
        <f>IF(ISNA(VLOOKUP($C116,'NorAm Calgary SS'!$A$17:$E$1000,5,FALSE))=TRUE,"0",VLOOKUP($C116,'NorAm Calgary SS'!$A$17:$E$1000,5,FALSE))</f>
        <v>0</v>
      </c>
      <c r="W116" s="129" t="str">
        <f>IF(ISNA(VLOOKUP($C116,'NorAm Calgary BA'!$A$17:$E$1000,5,FALSE))=TRUE,"0",VLOOKUP($C116,'NorAm Calgary BA'!$A$17:$E$1000,5,FALSE))</f>
        <v>0</v>
      </c>
      <c r="X116" s="129" t="str">
        <f>IF(ISNA(VLOOKUP($C116,'FzFest CF'!$A$17:$E$1000,5,FALSE))=TRUE,"0",VLOOKUP($C116,'FzFest CF'!$A$17:$E$1000,5,FALSE))</f>
        <v>0</v>
      </c>
      <c r="Y116" s="129" t="str">
        <f>IF(ISNA(VLOOKUP($C116,'Groms BV'!$A$17:$E$1000,5,FALSE))=TRUE,"0",VLOOKUP($C116,'Groms BV'!$A$17:$E$1000,5,FALSE))</f>
        <v>0</v>
      </c>
      <c r="Z116" s="129" t="str">
        <f>IF(ISNA(VLOOKUP($C116,'NorAm Aspen BA'!$A$17:$E$1000,5,FALSE))=TRUE,"0",VLOOKUP($C116,'NorAm Aspen BA'!$A$17:$E$1000,5,FALSE))</f>
        <v>0</v>
      </c>
      <c r="AA116" s="129" t="str">
        <f>IF(ISNA(VLOOKUP($C116,'NorAm Aspen SS'!$A$17:$E$992,5,FALSE))=TRUE,"0",VLOOKUP($C116,'NorAm Aspen SS'!$A$17:$E$992,5,FALSE))</f>
        <v>0</v>
      </c>
      <c r="AB116" s="129">
        <f>IF(ISNA(VLOOKUP($C116,'JJ Evergreen'!$A$17:$E$1000,5,FALSE))=TRUE,"0",VLOOKUP($C116,'JJ Evergreen'!$A$17:$E$1000,5,FALSE))</f>
        <v>60</v>
      </c>
      <c r="AC116" s="129" t="str">
        <f>IF(ISNA(VLOOKUP($C116,'TT Horseshoe -1'!$A$17:$E$992,5,FALSE))=TRUE,"0",VLOOKUP($C116,'TT Horseshoe -1'!$A$17:$E$992,5,FALSE))</f>
        <v>0</v>
      </c>
      <c r="AD116" s="129" t="str">
        <f>IF(ISNA(VLOOKUP($C116,'TT PROV SS'!$A$17:$E$967,5,FALSE))=TRUE,"0",VLOOKUP($C116,'TT PROV SS'!$A$17:$E$967,5,FALSE))</f>
        <v>0</v>
      </c>
      <c r="AE116" s="129" t="str">
        <f>IF(ISNA(VLOOKUP($C116,'TT PROV BA'!$A$17:$E$992,5,FALSE))=TRUE,"0",VLOOKUP($C116,'TT PROV BA'!$A$17:$E$992,5,FALSE))</f>
        <v>0</v>
      </c>
      <c r="AF116" s="129" t="str">
        <f>IF(ISNA(VLOOKUP($C116,'CC Horseshoe SS'!$A$17:$E$992,5,FALSE))=TRUE,"0",VLOOKUP($C116,'CC Horseshoe SS'!$A$17:$E$992,5,FALSE))</f>
        <v>0</v>
      </c>
      <c r="AG116" s="129" t="str">
        <f>IF(ISNA(VLOOKUP($C116,'CC Horseshoe BA'!$A$17:$E$988,5,FALSE))=TRUE,"0",VLOOKUP($C116,'CC Horseshoe BA'!$A$17:$E$988,5,FALSE))</f>
        <v>0</v>
      </c>
      <c r="AH116" s="129" t="str">
        <f>IF(ISNA(VLOOKUP($C116,'NorAm Stoneham SS'!$A$17:$E$992,5,FALSE))=TRUE,"0",VLOOKUP($C116,'NorAm Stoneham SS'!$A$17:$E$992,5,FALSE))</f>
        <v>0</v>
      </c>
      <c r="AI116" s="129" t="str">
        <f>IF(ISNA(VLOOKUP($C116,'NorAm Stoneham BA'!$A$17:$E$991,5,FALSE))=TRUE,"0",VLOOKUP($C116,'NorAm Stoneham BA'!$A$17:$E$991,5,FALSE))</f>
        <v>0</v>
      </c>
      <c r="AJ116" s="129" t="str">
        <f>IF(ISNA(VLOOKUP($C116,'WC SUI SS'!$A$17:$E$991,5,FALSE))=TRUE,"0",VLOOKUP($C116,'WC SUI SS'!$A$17:$E$991,5,FALSE))</f>
        <v>0</v>
      </c>
      <c r="AK116" s="129" t="str">
        <f>IF(ISNA(VLOOKUP($C116,'JrNats HP'!$A$17:$E$991,5,FALSE))=TRUE,"0",VLOOKUP($C116,'JrNats HP'!$A$17:$E$991,5,FALSE))</f>
        <v>0</v>
      </c>
      <c r="AL116" s="129" t="str">
        <f>IF(ISNA(VLOOKUP($C116,'JrNats SS'!$A$17:$E$991,5,FALSE))=TRUE,"0",VLOOKUP($C116,'JrNats SS'!$A$17:$E$991,5,FALSE))</f>
        <v>0</v>
      </c>
      <c r="AM116" s="129" t="str">
        <f>IF(ISNA(VLOOKUP($C116,'JrNats BA'!$A$17:$E$991,5,FALSE))=TRUE,"0",VLOOKUP($C116,'JrNats BA'!$A$17:$E$991,5,FALSE))</f>
        <v>0</v>
      </c>
      <c r="AN116" s="196"/>
      <c r="AO116" s="129"/>
    </row>
    <row r="117" spans="1:41" ht="17" customHeight="1" x14ac:dyDescent="0.15">
      <c r="A117" s="98" t="s">
        <v>209</v>
      </c>
      <c r="B117" s="98" t="s">
        <v>114</v>
      </c>
      <c r="C117" s="99" t="s">
        <v>207</v>
      </c>
      <c r="D117" s="71"/>
      <c r="E117" s="71">
        <f t="shared" si="18"/>
        <v>82</v>
      </c>
      <c r="F117" s="139">
        <f t="shared" si="19"/>
        <v>82</v>
      </c>
      <c r="G117" s="129">
        <f t="shared" si="20"/>
        <v>60</v>
      </c>
      <c r="H117" s="129">
        <f t="shared" si="21"/>
        <v>0</v>
      </c>
      <c r="I117" s="129">
        <f t="shared" si="22"/>
        <v>0</v>
      </c>
      <c r="J117" s="129">
        <f t="shared" si="23"/>
        <v>60</v>
      </c>
      <c r="K117" s="130"/>
      <c r="L117" s="129">
        <v>0</v>
      </c>
      <c r="M117" s="129">
        <v>0</v>
      </c>
      <c r="N117" s="129" t="str">
        <f>IF(ISNA(VLOOKUP($C117,'CC Calgary SS'!$A$17:$E$974,5,FALSE))=TRUE,"0",VLOOKUP($C117,'CC Calgary SS'!$A$17:$E$974,5,FALSE))</f>
        <v>0</v>
      </c>
      <c r="O117" s="129" t="str">
        <f>IF(ISNA(VLOOKUP($C117,'TT MSLM -1'!$A$17:$E$1000,5,FALSE))=TRUE,"0",VLOOKUP($C117,'TT MSLM -1'!$A$17:$E$1000,5,FALSE))</f>
        <v>0</v>
      </c>
      <c r="P117" s="129" t="str">
        <f>IF(ISNA(VLOOKUP($C117,'TT MSLM -2'!$A$17:$E$1000,5,FALSE))=TRUE,"0",VLOOKUP($C117,'TT MSLM -2'!$A$17:$E$1000,5,FALSE))</f>
        <v>0</v>
      </c>
      <c r="Q117" s="129" t="str">
        <f>IF(ISNA(VLOOKUP($C117,'NorAm Mammoth SS -1'!$A$17:$E$1000,5,FALSE))=TRUE,"0",VLOOKUP($C117,'NorAm Mammoth SS -1'!$A$17:$E$1000,5,FALSE))</f>
        <v>0</v>
      </c>
      <c r="R117" s="129" t="str">
        <f>IF(ISNA(VLOOKUP($C117,'NorAm Mammoth SS -2'!$A$17:$E$1000,5,FALSE))=TRUE,"0",VLOOKUP($C117,'NorAm Mammoth SS -2'!$A$17:$E$1000,5,FALSE))</f>
        <v>0</v>
      </c>
      <c r="S117" s="129" t="str">
        <f>IF(ISNA(VLOOKUP($C117,'Groms GP'!$A$17:$E$1000,5,FALSE))=TRUE,"0",VLOOKUP($C117,'Groms GP'!$A$17:$E$1000,5,FALSE))</f>
        <v>0</v>
      </c>
      <c r="T117" s="129" t="str">
        <f>IF(ISNA(VLOOKUP($C117,'CC SunPeaks SS'!$A$17:$E$1000,5,FALSE))=TRUE,"0",VLOOKUP($C117,'CC SunPeaks SS'!$A$17:$E$1000,5,FALSE))</f>
        <v>0</v>
      </c>
      <c r="U117" s="129" t="str">
        <f>IF(ISNA(VLOOKUP($C117,'CC SunPeaks BA'!$A$17:$E$1000,5,FALSE))=TRUE,"0",VLOOKUP($C117,'CC SunPeaks BA'!$A$17:$E$1000,5,FALSE))</f>
        <v>0</v>
      </c>
      <c r="V117" s="129" t="str">
        <f>IF(ISNA(VLOOKUP($C117,'NorAm Calgary SS'!$A$17:$E$1000,5,FALSE))=TRUE,"0",VLOOKUP($C117,'NorAm Calgary SS'!$A$17:$E$1000,5,FALSE))</f>
        <v>0</v>
      </c>
      <c r="W117" s="129" t="str">
        <f>IF(ISNA(VLOOKUP($C117,'NorAm Calgary BA'!$A$17:$E$1000,5,FALSE))=TRUE,"0",VLOOKUP($C117,'NorAm Calgary BA'!$A$17:$E$1000,5,FALSE))</f>
        <v>0</v>
      </c>
      <c r="X117" s="129" t="str">
        <f>IF(ISNA(VLOOKUP($C117,'FzFest CF'!$A$17:$E$1000,5,FALSE))=TRUE,"0",VLOOKUP($C117,'FzFest CF'!$A$17:$E$1000,5,FALSE))</f>
        <v>0</v>
      </c>
      <c r="Y117" s="129" t="str">
        <f>IF(ISNA(VLOOKUP($C117,'Groms BV'!$A$17:$E$1000,5,FALSE))=TRUE,"0",VLOOKUP($C117,'Groms BV'!$A$17:$E$1000,5,FALSE))</f>
        <v>0</v>
      </c>
      <c r="Z117" s="129" t="str">
        <f>IF(ISNA(VLOOKUP($C117,'NorAm Aspen BA'!$A$17:$E$1000,5,FALSE))=TRUE,"0",VLOOKUP($C117,'NorAm Aspen BA'!$A$17:$E$1000,5,FALSE))</f>
        <v>0</v>
      </c>
      <c r="AA117" s="129" t="str">
        <f>IF(ISNA(VLOOKUP($C117,'NorAm Aspen SS'!$A$17:$E$992,5,FALSE))=TRUE,"0",VLOOKUP($C117,'NorAm Aspen SS'!$A$17:$E$992,5,FALSE))</f>
        <v>0</v>
      </c>
      <c r="AB117" s="129">
        <f>IF(ISNA(VLOOKUP($C117,'JJ Evergreen'!$A$17:$E$1000,5,FALSE))=TRUE,"0",VLOOKUP($C117,'JJ Evergreen'!$A$17:$E$1000,5,FALSE))</f>
        <v>60</v>
      </c>
      <c r="AC117" s="129" t="str">
        <f>IF(ISNA(VLOOKUP($C117,'TT Horseshoe -1'!$A$17:$E$992,5,FALSE))=TRUE,"0",VLOOKUP($C117,'TT Horseshoe -1'!$A$17:$E$992,5,FALSE))</f>
        <v>0</v>
      </c>
      <c r="AD117" s="129" t="str">
        <f>IF(ISNA(VLOOKUP($C117,'TT PROV SS'!$A$17:$E$967,5,FALSE))=TRUE,"0",VLOOKUP($C117,'TT PROV SS'!$A$17:$E$967,5,FALSE))</f>
        <v>0</v>
      </c>
      <c r="AE117" s="129" t="str">
        <f>IF(ISNA(VLOOKUP($C117,'TT PROV BA'!$A$17:$E$992,5,FALSE))=TRUE,"0",VLOOKUP($C117,'TT PROV BA'!$A$17:$E$992,5,FALSE))</f>
        <v>0</v>
      </c>
      <c r="AF117" s="129" t="str">
        <f>IF(ISNA(VLOOKUP($C117,'CC Horseshoe SS'!$A$17:$E$992,5,FALSE))=TRUE,"0",VLOOKUP($C117,'CC Horseshoe SS'!$A$17:$E$992,5,FALSE))</f>
        <v>0</v>
      </c>
      <c r="AG117" s="129" t="str">
        <f>IF(ISNA(VLOOKUP($C117,'CC Horseshoe BA'!$A$17:$E$988,5,FALSE))=TRUE,"0",VLOOKUP($C117,'CC Horseshoe BA'!$A$17:$E$988,5,FALSE))</f>
        <v>0</v>
      </c>
      <c r="AH117" s="129" t="str">
        <f>IF(ISNA(VLOOKUP($C117,'NorAm Stoneham SS'!$A$17:$E$992,5,FALSE))=TRUE,"0",VLOOKUP($C117,'NorAm Stoneham SS'!$A$17:$E$992,5,FALSE))</f>
        <v>0</v>
      </c>
      <c r="AI117" s="129" t="str">
        <f>IF(ISNA(VLOOKUP($C117,'NorAm Stoneham BA'!$A$17:$E$991,5,FALSE))=TRUE,"0",VLOOKUP($C117,'NorAm Stoneham BA'!$A$17:$E$991,5,FALSE))</f>
        <v>0</v>
      </c>
      <c r="AJ117" s="129" t="str">
        <f>IF(ISNA(VLOOKUP($C117,'WC SUI SS'!$A$17:$E$991,5,FALSE))=TRUE,"0",VLOOKUP($C117,'WC SUI SS'!$A$17:$E$991,5,FALSE))</f>
        <v>0</v>
      </c>
      <c r="AK117" s="129" t="str">
        <f>IF(ISNA(VLOOKUP($C117,'JrNats HP'!$A$17:$E$991,5,FALSE))=TRUE,"0",VLOOKUP($C117,'JrNats HP'!$A$17:$E$991,5,FALSE))</f>
        <v>0</v>
      </c>
      <c r="AL117" s="129" t="str">
        <f>IF(ISNA(VLOOKUP($C117,'JrNats SS'!$A$17:$E$991,5,FALSE))=TRUE,"0",VLOOKUP($C117,'JrNats SS'!$A$17:$E$991,5,FALSE))</f>
        <v>0</v>
      </c>
      <c r="AM117" s="129" t="str">
        <f>IF(ISNA(VLOOKUP($C117,'JrNats BA'!$A$17:$E$991,5,FALSE))=TRUE,"0",VLOOKUP($C117,'JrNats BA'!$A$17:$E$991,5,FALSE))</f>
        <v>0</v>
      </c>
      <c r="AN117" s="196"/>
      <c r="AO117" s="129"/>
    </row>
    <row r="118" spans="1:41" ht="17" customHeight="1" x14ac:dyDescent="0.15">
      <c r="A118" s="98" t="s">
        <v>209</v>
      </c>
      <c r="B118" s="98" t="s">
        <v>194</v>
      </c>
      <c r="C118" s="99" t="s">
        <v>208</v>
      </c>
      <c r="D118" s="71"/>
      <c r="E118" s="71">
        <f t="shared" si="18"/>
        <v>82</v>
      </c>
      <c r="F118" s="139">
        <f t="shared" si="19"/>
        <v>82</v>
      </c>
      <c r="G118" s="129">
        <f t="shared" si="20"/>
        <v>60</v>
      </c>
      <c r="H118" s="129">
        <f t="shared" si="21"/>
        <v>0</v>
      </c>
      <c r="I118" s="129">
        <f t="shared" si="22"/>
        <v>0</v>
      </c>
      <c r="J118" s="129">
        <f t="shared" si="23"/>
        <v>60</v>
      </c>
      <c r="K118" s="130"/>
      <c r="L118" s="129">
        <v>0</v>
      </c>
      <c r="M118" s="129">
        <v>0</v>
      </c>
      <c r="N118" s="129" t="str">
        <f>IF(ISNA(VLOOKUP($C118,'CC Calgary SS'!$A$17:$E$974,5,FALSE))=TRUE,"0",VLOOKUP($C118,'CC Calgary SS'!$A$17:$E$974,5,FALSE))</f>
        <v>0</v>
      </c>
      <c r="O118" s="129" t="str">
        <f>IF(ISNA(VLOOKUP($C118,'TT MSLM -1'!$A$17:$E$1000,5,FALSE))=TRUE,"0",VLOOKUP($C118,'TT MSLM -1'!$A$17:$E$1000,5,FALSE))</f>
        <v>0</v>
      </c>
      <c r="P118" s="129" t="str">
        <f>IF(ISNA(VLOOKUP($C118,'TT MSLM -2'!$A$17:$E$1000,5,FALSE))=TRUE,"0",VLOOKUP($C118,'TT MSLM -2'!$A$17:$E$1000,5,FALSE))</f>
        <v>0</v>
      </c>
      <c r="Q118" s="129" t="str">
        <f>IF(ISNA(VLOOKUP($C118,'NorAm Mammoth SS -1'!$A$17:$E$1000,5,FALSE))=TRUE,"0",VLOOKUP($C118,'NorAm Mammoth SS -1'!$A$17:$E$1000,5,FALSE))</f>
        <v>0</v>
      </c>
      <c r="R118" s="129" t="str">
        <f>IF(ISNA(VLOOKUP($C118,'NorAm Mammoth SS -2'!$A$17:$E$1000,5,FALSE))=TRUE,"0",VLOOKUP($C118,'NorAm Mammoth SS -2'!$A$17:$E$1000,5,FALSE))</f>
        <v>0</v>
      </c>
      <c r="S118" s="129" t="str">
        <f>IF(ISNA(VLOOKUP($C118,'Groms GP'!$A$17:$E$1000,5,FALSE))=TRUE,"0",VLOOKUP($C118,'Groms GP'!$A$17:$E$1000,5,FALSE))</f>
        <v>0</v>
      </c>
      <c r="T118" s="129" t="str">
        <f>IF(ISNA(VLOOKUP($C118,'CC SunPeaks SS'!$A$17:$E$1000,5,FALSE))=TRUE,"0",VLOOKUP($C118,'CC SunPeaks SS'!$A$17:$E$1000,5,FALSE))</f>
        <v>0</v>
      </c>
      <c r="U118" s="129" t="str">
        <f>IF(ISNA(VLOOKUP($C118,'CC SunPeaks BA'!$A$17:$E$1000,5,FALSE))=TRUE,"0",VLOOKUP($C118,'CC SunPeaks BA'!$A$17:$E$1000,5,FALSE))</f>
        <v>0</v>
      </c>
      <c r="V118" s="129" t="str">
        <f>IF(ISNA(VLOOKUP($C118,'NorAm Calgary SS'!$A$17:$E$1000,5,FALSE))=TRUE,"0",VLOOKUP($C118,'NorAm Calgary SS'!$A$17:$E$1000,5,FALSE))</f>
        <v>0</v>
      </c>
      <c r="W118" s="129" t="str">
        <f>IF(ISNA(VLOOKUP($C118,'NorAm Calgary BA'!$A$17:$E$1000,5,FALSE))=TRUE,"0",VLOOKUP($C118,'NorAm Calgary BA'!$A$17:$E$1000,5,FALSE))</f>
        <v>0</v>
      </c>
      <c r="X118" s="129" t="str">
        <f>IF(ISNA(VLOOKUP($C118,'FzFest CF'!$A$17:$E$1000,5,FALSE))=TRUE,"0",VLOOKUP($C118,'FzFest CF'!$A$17:$E$1000,5,FALSE))</f>
        <v>0</v>
      </c>
      <c r="Y118" s="129" t="str">
        <f>IF(ISNA(VLOOKUP($C118,'Groms BV'!$A$17:$E$1000,5,FALSE))=TRUE,"0",VLOOKUP($C118,'Groms BV'!$A$17:$E$1000,5,FALSE))</f>
        <v>0</v>
      </c>
      <c r="Z118" s="129" t="str">
        <f>IF(ISNA(VLOOKUP($C118,'NorAm Aspen BA'!$A$17:$E$1000,5,FALSE))=TRUE,"0",VLOOKUP($C118,'NorAm Aspen BA'!$A$17:$E$1000,5,FALSE))</f>
        <v>0</v>
      </c>
      <c r="AA118" s="129" t="str">
        <f>IF(ISNA(VLOOKUP($C118,'NorAm Aspen SS'!$A$17:$E$992,5,FALSE))=TRUE,"0",VLOOKUP($C118,'NorAm Aspen SS'!$A$17:$E$992,5,FALSE))</f>
        <v>0</v>
      </c>
      <c r="AB118" s="129">
        <f>IF(ISNA(VLOOKUP($C118,'JJ Evergreen'!$A$17:$E$1000,5,FALSE))=TRUE,"0",VLOOKUP($C118,'JJ Evergreen'!$A$17:$E$1000,5,FALSE))</f>
        <v>60</v>
      </c>
      <c r="AC118" s="129" t="str">
        <f>IF(ISNA(VLOOKUP($C118,'TT Horseshoe -1'!$A$17:$E$992,5,FALSE))=TRUE,"0",VLOOKUP($C118,'TT Horseshoe -1'!$A$17:$E$992,5,FALSE))</f>
        <v>0</v>
      </c>
      <c r="AD118" s="129" t="str">
        <f>IF(ISNA(VLOOKUP($C118,'TT PROV SS'!$A$17:$E$967,5,FALSE))=TRUE,"0",VLOOKUP($C118,'TT PROV SS'!$A$17:$E$967,5,FALSE))</f>
        <v>0</v>
      </c>
      <c r="AE118" s="129" t="str">
        <f>IF(ISNA(VLOOKUP($C118,'TT PROV BA'!$A$17:$E$992,5,FALSE))=TRUE,"0",VLOOKUP($C118,'TT PROV BA'!$A$17:$E$992,5,FALSE))</f>
        <v>0</v>
      </c>
      <c r="AF118" s="129" t="str">
        <f>IF(ISNA(VLOOKUP($C118,'CC Horseshoe SS'!$A$17:$E$992,5,FALSE))=TRUE,"0",VLOOKUP($C118,'CC Horseshoe SS'!$A$17:$E$992,5,FALSE))</f>
        <v>0</v>
      </c>
      <c r="AG118" s="129" t="str">
        <f>IF(ISNA(VLOOKUP($C118,'CC Horseshoe BA'!$A$17:$E$988,5,FALSE))=TRUE,"0",VLOOKUP($C118,'CC Horseshoe BA'!$A$17:$E$988,5,FALSE))</f>
        <v>0</v>
      </c>
      <c r="AH118" s="129" t="str">
        <f>IF(ISNA(VLOOKUP($C118,'NorAm Stoneham SS'!$A$17:$E$992,5,FALSE))=TRUE,"0",VLOOKUP($C118,'NorAm Stoneham SS'!$A$17:$E$992,5,FALSE))</f>
        <v>0</v>
      </c>
      <c r="AI118" s="129" t="str">
        <f>IF(ISNA(VLOOKUP($C118,'NorAm Stoneham BA'!$A$17:$E$991,5,FALSE))=TRUE,"0",VLOOKUP($C118,'NorAm Stoneham BA'!$A$17:$E$991,5,FALSE))</f>
        <v>0</v>
      </c>
      <c r="AJ118" s="129" t="str">
        <f>IF(ISNA(VLOOKUP($C118,'WC SUI SS'!$A$17:$E$991,5,FALSE))=TRUE,"0",VLOOKUP($C118,'WC SUI SS'!$A$17:$E$991,5,FALSE))</f>
        <v>0</v>
      </c>
      <c r="AK118" s="129" t="str">
        <f>IF(ISNA(VLOOKUP($C118,'JrNats HP'!$A$17:$E$991,5,FALSE))=TRUE,"0",VLOOKUP($C118,'JrNats HP'!$A$17:$E$991,5,FALSE))</f>
        <v>0</v>
      </c>
      <c r="AL118" s="129" t="str">
        <f>IF(ISNA(VLOOKUP($C118,'JrNats SS'!$A$17:$E$991,5,FALSE))=TRUE,"0",VLOOKUP($C118,'JrNats SS'!$A$17:$E$991,5,FALSE))</f>
        <v>0</v>
      </c>
      <c r="AM118" s="129" t="str">
        <f>IF(ISNA(VLOOKUP($C118,'JrNats BA'!$A$17:$E$991,5,FALSE))=TRUE,"0",VLOOKUP($C118,'JrNats BA'!$A$17:$E$991,5,FALSE))</f>
        <v>0</v>
      </c>
      <c r="AN118" s="196"/>
      <c r="AO118" s="129"/>
    </row>
    <row r="119" spans="1:41" ht="17" customHeight="1" x14ac:dyDescent="0.15">
      <c r="A119" s="98" t="s">
        <v>92</v>
      </c>
      <c r="B119" s="98" t="s">
        <v>112</v>
      </c>
      <c r="C119" s="99" t="s">
        <v>240</v>
      </c>
      <c r="D119" s="71"/>
      <c r="E119" s="71">
        <f t="shared" si="18"/>
        <v>114</v>
      </c>
      <c r="F119" s="139">
        <f t="shared" si="19"/>
        <v>114</v>
      </c>
      <c r="G119" s="129">
        <f t="shared" si="20"/>
        <v>0</v>
      </c>
      <c r="H119" s="129">
        <f t="shared" si="21"/>
        <v>0</v>
      </c>
      <c r="I119" s="129">
        <f t="shared" si="22"/>
        <v>0</v>
      </c>
      <c r="J119" s="129">
        <f t="shared" si="23"/>
        <v>0</v>
      </c>
      <c r="K119" s="130"/>
      <c r="L119" s="129">
        <v>0</v>
      </c>
      <c r="M119" s="129">
        <v>0</v>
      </c>
      <c r="N119" s="129" t="str">
        <f>IF(ISNA(VLOOKUP($C119,'CC Calgary SS'!$A$17:$E$974,5,FALSE))=TRUE,"0",VLOOKUP($C119,'CC Calgary SS'!$A$17:$E$974,5,FALSE))</f>
        <v>0</v>
      </c>
      <c r="O119" s="129">
        <v>0</v>
      </c>
      <c r="P119" s="129" t="str">
        <f>IF(ISNA(VLOOKUP($C119,'TT MSLM -2'!$A$17:$E$1000,5,FALSE))=TRUE,"0",VLOOKUP($C119,'TT MSLM -2'!$A$17:$E$1000,5,FALSE))</f>
        <v>0</v>
      </c>
      <c r="Q119" s="129" t="str">
        <f>IF(ISNA(VLOOKUP($C119,'NorAm Mammoth SS -1'!$A$17:$E$1000,5,FALSE))=TRUE,"0",VLOOKUP($C119,'NorAm Mammoth SS -1'!$A$17:$E$1000,5,FALSE))</f>
        <v>0</v>
      </c>
      <c r="R119" s="129" t="str">
        <f>IF(ISNA(VLOOKUP($C119,'NorAm Mammoth SS -2'!$A$17:$E$1000,5,FALSE))=TRUE,"0",VLOOKUP($C119,'NorAm Mammoth SS -2'!$A$17:$E$1000,5,FALSE))</f>
        <v>0</v>
      </c>
      <c r="S119" s="129" t="str">
        <f>IF(ISNA(VLOOKUP($C119,'Groms GP'!$A$17:$E$1000,5,FALSE))=TRUE,"0",VLOOKUP($C119,'Groms GP'!$A$17:$E$1000,5,FALSE))</f>
        <v>0</v>
      </c>
      <c r="T119" s="129" t="str">
        <f>IF(ISNA(VLOOKUP($C119,'CC SunPeaks SS'!$A$17:$E$1000,5,FALSE))=TRUE,"0",VLOOKUP($C119,'CC SunPeaks SS'!$A$17:$E$1000,5,FALSE))</f>
        <v>0</v>
      </c>
      <c r="U119" s="129" t="str">
        <f>IF(ISNA(VLOOKUP($C119,'CC SunPeaks BA'!$A$17:$E$1000,5,FALSE))=TRUE,"0",VLOOKUP($C119,'CC SunPeaks BA'!$A$17:$E$1000,5,FALSE))</f>
        <v>0</v>
      </c>
      <c r="V119" s="129" t="str">
        <f>IF(ISNA(VLOOKUP($C119,'NorAm Calgary SS'!$A$17:$E$1000,5,FALSE))=TRUE,"0",VLOOKUP($C119,'NorAm Calgary SS'!$A$17:$E$1000,5,FALSE))</f>
        <v>0</v>
      </c>
      <c r="W119" s="129" t="str">
        <f>IF(ISNA(VLOOKUP($C119,'NorAm Calgary BA'!$A$17:$E$1000,5,FALSE))=TRUE,"0",VLOOKUP($C119,'NorAm Calgary BA'!$A$17:$E$1000,5,FALSE))</f>
        <v>0</v>
      </c>
      <c r="X119" s="129" t="str">
        <f>IF(ISNA(VLOOKUP($C119,'FzFest CF'!$A$17:$E$1000,5,FALSE))=TRUE,"0",VLOOKUP($C119,'FzFest CF'!$A$17:$E$1000,5,FALSE))</f>
        <v>0</v>
      </c>
      <c r="Y119" s="129" t="str">
        <f>IF(ISNA(VLOOKUP($C119,'Groms BV'!$A$17:$E$1000,5,FALSE))=TRUE,"0",VLOOKUP($C119,'Groms BV'!$A$17:$E$1000,5,FALSE))</f>
        <v>0</v>
      </c>
      <c r="Z119" s="129" t="str">
        <f>IF(ISNA(VLOOKUP($C119,'NorAm Aspen BA'!$A$17:$E$1000,5,FALSE))=TRUE,"0",VLOOKUP($C119,'NorAm Aspen BA'!$A$17:$E$1000,5,FALSE))</f>
        <v>0</v>
      </c>
      <c r="AA119" s="129" t="str">
        <f>IF(ISNA(VLOOKUP($C119,'NorAm Aspen SS'!$A$17:$E$992,5,FALSE))=TRUE,"0",VLOOKUP($C119,'NorAm Aspen SS'!$A$17:$E$992,5,FALSE))</f>
        <v>0</v>
      </c>
      <c r="AB119" s="129" t="str">
        <f>IF(ISNA(VLOOKUP($C119,'JJ Evergreen'!$A$17:$E$1000,5,FALSE))=TRUE,"0",VLOOKUP($C119,'JJ Evergreen'!$A$17:$E$1000,5,FALSE))</f>
        <v>0</v>
      </c>
      <c r="AC119" s="129" t="str">
        <f>IF(ISNA(VLOOKUP($C119,'TT Horseshoe -1'!$A$17:$E$992,5,FALSE))=TRUE,"0",VLOOKUP($C119,'TT Horseshoe -1'!$A$17:$E$992,5,FALSE))</f>
        <v>0</v>
      </c>
      <c r="AD119" s="129">
        <f>IF(ISNA(VLOOKUP($C119,'TT PROV SS'!$A$17:$E$967,5,FALSE))=TRUE,"0",VLOOKUP($C119,'TT PROV SS'!$A$17:$E$967,5,FALSE))</f>
        <v>0</v>
      </c>
      <c r="AE119" s="129" t="str">
        <f>IF(ISNA(VLOOKUP($C119,'TT PROV BA'!$A$17:$E$992,5,FALSE))=TRUE,"0",VLOOKUP($C119,'TT PROV BA'!$A$17:$E$992,5,FALSE))</f>
        <v>0</v>
      </c>
      <c r="AF119" s="129" t="str">
        <f>IF(ISNA(VLOOKUP($C119,'CC Horseshoe SS'!$A$17:$E$992,5,FALSE))=TRUE,"0",VLOOKUP($C119,'CC Horseshoe SS'!$A$17:$E$992,5,FALSE))</f>
        <v>0</v>
      </c>
      <c r="AG119" s="129" t="str">
        <f>IF(ISNA(VLOOKUP($C119,'CC Horseshoe BA'!$A$17:$E$988,5,FALSE))=TRUE,"0",VLOOKUP($C119,'CC Horseshoe BA'!$A$17:$E$988,5,FALSE))</f>
        <v>0</v>
      </c>
      <c r="AH119" s="129" t="str">
        <f>IF(ISNA(VLOOKUP($C119,'NorAm Stoneham SS'!$A$17:$E$992,5,FALSE))=TRUE,"0",VLOOKUP($C119,'NorAm Stoneham SS'!$A$17:$E$992,5,FALSE))</f>
        <v>0</v>
      </c>
      <c r="AI119" s="129" t="str">
        <f>IF(ISNA(VLOOKUP($C119,'NorAm Stoneham BA'!$A$17:$E$991,5,FALSE))=TRUE,"0",VLOOKUP($C119,'NorAm Stoneham BA'!$A$17:$E$991,5,FALSE))</f>
        <v>0</v>
      </c>
      <c r="AJ119" s="129" t="str">
        <f>IF(ISNA(VLOOKUP($C119,'WC SUI SS'!$A$17:$E$991,5,FALSE))=TRUE,"0",VLOOKUP($C119,'WC SUI SS'!$A$17:$E$991,5,FALSE))</f>
        <v>0</v>
      </c>
      <c r="AK119" s="129" t="str">
        <f>IF(ISNA(VLOOKUP($C119,'JrNats HP'!$A$17:$E$991,5,FALSE))=TRUE,"0",VLOOKUP($C119,'JrNats HP'!$A$17:$E$991,5,FALSE))</f>
        <v>0</v>
      </c>
      <c r="AL119" s="129" t="str">
        <f>IF(ISNA(VLOOKUP($C119,'JrNats SS'!$A$17:$E$991,5,FALSE))=TRUE,"0",VLOOKUP($C119,'JrNats SS'!$A$17:$E$991,5,FALSE))</f>
        <v>0</v>
      </c>
      <c r="AM119" s="129" t="str">
        <f>IF(ISNA(VLOOKUP($C119,'JrNats BA'!$A$17:$E$991,5,FALSE))=TRUE,"0",VLOOKUP($C119,'JrNats BA'!$A$17:$E$991,5,FALSE))</f>
        <v>0</v>
      </c>
      <c r="AN119" s="196"/>
      <c r="AO119" s="129"/>
    </row>
    <row r="120" spans="1:41" ht="20" customHeight="1" x14ac:dyDescent="0.15">
      <c r="E120">
        <v>113</v>
      </c>
    </row>
  </sheetData>
  <sortState xmlns:xlrd2="http://schemas.microsoft.com/office/spreadsheetml/2017/richdata2" ref="A6:AP119">
    <sortCondition ref="E6:E119"/>
  </sortState>
  <mergeCells count="1">
    <mergeCell ref="F3:J3"/>
  </mergeCells>
  <phoneticPr fontId="1"/>
  <conditionalFormatting sqref="C7">
    <cfRule type="duplicateValues" dxfId="251" priority="2"/>
  </conditionalFormatting>
  <conditionalFormatting sqref="C13">
    <cfRule type="duplicateValues" dxfId="250" priority="1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8B69D-21D3-AB4F-B6CB-E1CB4747F5CE}">
  <dimension ref="A1:F33"/>
  <sheetViews>
    <sheetView workbookViewId="0">
      <selection activeCell="L9" sqref="L9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02"/>
      <c r="B1" s="107"/>
      <c r="C1" s="107"/>
      <c r="D1" s="107"/>
      <c r="E1" s="107"/>
      <c r="F1" s="40"/>
    </row>
    <row r="2" spans="1:6" ht="15" customHeight="1" x14ac:dyDescent="0.15">
      <c r="A2" s="202"/>
      <c r="B2" s="203" t="s">
        <v>29</v>
      </c>
      <c r="C2" s="203"/>
      <c r="D2" s="203"/>
      <c r="E2" s="107"/>
      <c r="F2" s="40"/>
    </row>
    <row r="3" spans="1:6" ht="15" customHeight="1" x14ac:dyDescent="0.15">
      <c r="A3" s="202"/>
      <c r="B3" s="107"/>
      <c r="C3" s="107"/>
      <c r="D3" s="107"/>
      <c r="E3" s="107"/>
      <c r="F3" s="40"/>
    </row>
    <row r="4" spans="1:6" ht="15" customHeight="1" x14ac:dyDescent="0.15">
      <c r="A4" s="202"/>
      <c r="B4" s="203" t="s">
        <v>42</v>
      </c>
      <c r="C4" s="203"/>
      <c r="D4" s="203"/>
      <c r="E4" s="107"/>
      <c r="F4" s="40"/>
    </row>
    <row r="5" spans="1:6" ht="15" customHeight="1" x14ac:dyDescent="0.15">
      <c r="A5" s="202"/>
      <c r="B5" s="107"/>
      <c r="C5" s="107"/>
      <c r="D5" s="107"/>
      <c r="E5" s="107"/>
      <c r="F5" s="40"/>
    </row>
    <row r="6" spans="1:6" ht="15" customHeight="1" x14ac:dyDescent="0.15">
      <c r="A6" s="202"/>
      <c r="B6" s="75"/>
      <c r="C6" s="107"/>
      <c r="D6" s="107"/>
      <c r="E6" s="107"/>
      <c r="F6" s="40"/>
    </row>
    <row r="7" spans="1:6" ht="15" customHeight="1" x14ac:dyDescent="0.15">
      <c r="A7" s="202"/>
      <c r="B7" s="107"/>
      <c r="C7" s="107"/>
      <c r="D7" s="107"/>
      <c r="E7" s="107"/>
      <c r="F7" s="40"/>
    </row>
    <row r="8" spans="1:6" ht="15" customHeight="1" x14ac:dyDescent="0.15">
      <c r="A8" s="41" t="s">
        <v>7</v>
      </c>
      <c r="B8" s="42" t="s">
        <v>126</v>
      </c>
      <c r="C8" s="42"/>
      <c r="D8" s="106"/>
      <c r="E8" s="106"/>
      <c r="F8" s="40"/>
    </row>
    <row r="9" spans="1:6" ht="15" customHeight="1" x14ac:dyDescent="0.15">
      <c r="A9" s="41" t="s">
        <v>0</v>
      </c>
      <c r="B9" s="42" t="s">
        <v>127</v>
      </c>
      <c r="C9" s="42"/>
      <c r="D9" s="106"/>
      <c r="E9" s="106"/>
      <c r="F9" s="40"/>
    </row>
    <row r="10" spans="1:6" ht="15" customHeight="1" x14ac:dyDescent="0.15">
      <c r="A10" s="41" t="s">
        <v>9</v>
      </c>
      <c r="B10" s="77">
        <v>43127</v>
      </c>
      <c r="C10" s="43"/>
      <c r="D10" s="44"/>
      <c r="E10" s="44"/>
      <c r="F10" s="40"/>
    </row>
    <row r="11" spans="1:6" ht="15" customHeight="1" x14ac:dyDescent="0.15">
      <c r="A11" s="41" t="s">
        <v>24</v>
      </c>
      <c r="B11" s="42" t="s">
        <v>39</v>
      </c>
      <c r="C11" s="107"/>
      <c r="D11" s="107"/>
      <c r="E11" s="107"/>
      <c r="F11" s="40"/>
    </row>
    <row r="12" spans="1:6" ht="15" customHeight="1" x14ac:dyDescent="0.15">
      <c r="A12" s="41" t="s">
        <v>10</v>
      </c>
      <c r="B12" s="106" t="s">
        <v>30</v>
      </c>
      <c r="C12" s="107"/>
      <c r="D12" s="107"/>
      <c r="E12" s="107"/>
      <c r="F12" s="40"/>
    </row>
    <row r="13" spans="1:6" ht="15" customHeight="1" x14ac:dyDescent="0.15">
      <c r="A13" s="106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</row>
    <row r="14" spans="1:6" ht="15" customHeight="1" x14ac:dyDescent="0.15">
      <c r="A14" s="106" t="s">
        <v>128</v>
      </c>
      <c r="B14" s="47"/>
      <c r="C14" s="49"/>
      <c r="D14" s="49"/>
      <c r="E14" s="48">
        <v>675</v>
      </c>
      <c r="F14" s="50" t="s">
        <v>16</v>
      </c>
    </row>
    <row r="15" spans="1:6" ht="15" customHeight="1" x14ac:dyDescent="0.15">
      <c r="A15" s="106" t="s">
        <v>43</v>
      </c>
      <c r="B15" s="51"/>
      <c r="C15" s="53"/>
      <c r="D15" s="53"/>
      <c r="E15" s="100">
        <v>1.4999999999999999E-2</v>
      </c>
      <c r="F15" s="50" t="s">
        <v>17</v>
      </c>
    </row>
    <row r="16" spans="1:6" ht="15" customHeight="1" x14ac:dyDescent="0.15">
      <c r="A16" s="106"/>
      <c r="B16" s="54" t="s">
        <v>4</v>
      </c>
      <c r="C16" s="55" t="s">
        <v>4</v>
      </c>
      <c r="D16" s="55" t="s">
        <v>4</v>
      </c>
      <c r="E16" s="56" t="s">
        <v>44</v>
      </c>
      <c r="F16" s="57">
        <v>57</v>
      </c>
    </row>
    <row r="17" spans="1:6" x14ac:dyDescent="0.15">
      <c r="A17" s="63" t="s">
        <v>45</v>
      </c>
      <c r="B17" s="73"/>
      <c r="C17" s="73"/>
      <c r="D17" s="73">
        <v>42.1</v>
      </c>
      <c r="E17" s="109">
        <v>563.03907863009204</v>
      </c>
      <c r="F17" s="110">
        <v>13</v>
      </c>
    </row>
    <row r="18" spans="1:6" x14ac:dyDescent="0.15">
      <c r="A18" s="64" t="s">
        <v>40</v>
      </c>
      <c r="B18" s="73"/>
      <c r="C18" s="73"/>
      <c r="D18" s="73">
        <v>34.700000000000003</v>
      </c>
      <c r="E18" s="109">
        <v>530.00926414472883</v>
      </c>
      <c r="F18" s="110">
        <v>17</v>
      </c>
    </row>
    <row r="19" spans="1:6" x14ac:dyDescent="0.15">
      <c r="A19" s="63" t="s">
        <v>46</v>
      </c>
      <c r="B19" s="73" t="s">
        <v>116</v>
      </c>
      <c r="C19" s="73"/>
      <c r="D19" s="73"/>
      <c r="E19" s="109"/>
      <c r="F19" s="110"/>
    </row>
    <row r="20" spans="1:6" x14ac:dyDescent="0.15">
      <c r="A20" s="63"/>
      <c r="B20" s="73"/>
      <c r="C20" s="73"/>
      <c r="D20" s="73"/>
      <c r="E20" s="109"/>
      <c r="F20" s="110"/>
    </row>
    <row r="21" spans="1:6" x14ac:dyDescent="0.15">
      <c r="A21" s="63"/>
      <c r="B21" s="73"/>
      <c r="C21" s="73"/>
      <c r="D21" s="73"/>
      <c r="E21" s="109"/>
      <c r="F21" s="110"/>
    </row>
    <row r="22" spans="1:6" x14ac:dyDescent="0.15">
      <c r="A22" s="63"/>
      <c r="B22" s="73"/>
      <c r="C22" s="73"/>
      <c r="D22" s="73"/>
      <c r="E22" s="109"/>
      <c r="F22" s="110"/>
    </row>
    <row r="23" spans="1:6" x14ac:dyDescent="0.15">
      <c r="A23" s="63"/>
      <c r="B23" s="73"/>
      <c r="C23" s="73"/>
      <c r="D23" s="73"/>
      <c r="E23" s="109"/>
      <c r="F23" s="110"/>
    </row>
    <row r="24" spans="1:6" x14ac:dyDescent="0.15">
      <c r="A24" s="63"/>
      <c r="B24" s="73"/>
      <c r="C24" s="73"/>
      <c r="D24" s="73"/>
      <c r="E24" s="109"/>
      <c r="F24" s="110"/>
    </row>
    <row r="25" spans="1:6" x14ac:dyDescent="0.15">
      <c r="A25" s="63"/>
      <c r="B25" s="73"/>
      <c r="C25" s="73"/>
      <c r="D25" s="73"/>
      <c r="E25" s="109"/>
      <c r="F25" s="110"/>
    </row>
    <row r="26" spans="1:6" x14ac:dyDescent="0.15">
      <c r="A26" s="63"/>
      <c r="B26" s="73"/>
      <c r="C26" s="73"/>
      <c r="D26" s="73"/>
      <c r="E26" s="109"/>
      <c r="F26" s="110"/>
    </row>
    <row r="27" spans="1:6" x14ac:dyDescent="0.15">
      <c r="A27" s="63"/>
      <c r="B27" s="73"/>
      <c r="C27" s="73"/>
      <c r="D27" s="73"/>
      <c r="E27" s="109"/>
      <c r="F27" s="110"/>
    </row>
    <row r="28" spans="1:6" x14ac:dyDescent="0.15">
      <c r="A28" s="63"/>
      <c r="B28" s="73"/>
      <c r="C28" s="73"/>
      <c r="D28" s="73"/>
      <c r="E28" s="109"/>
      <c r="F28" s="110"/>
    </row>
    <row r="29" spans="1:6" x14ac:dyDescent="0.15">
      <c r="A29" s="63"/>
      <c r="B29" s="73"/>
      <c r="C29" s="73"/>
      <c r="D29" s="73"/>
      <c r="E29" s="109"/>
      <c r="F29" s="110"/>
    </row>
    <row r="30" spans="1:6" x14ac:dyDescent="0.15">
      <c r="A30" s="63"/>
      <c r="B30" s="73"/>
      <c r="C30" s="73"/>
      <c r="D30" s="73"/>
      <c r="E30" s="109"/>
      <c r="F30" s="110"/>
    </row>
    <row r="31" spans="1:6" x14ac:dyDescent="0.15">
      <c r="A31" s="63"/>
      <c r="B31" s="73"/>
      <c r="C31" s="73"/>
      <c r="D31" s="73"/>
      <c r="E31" s="109"/>
      <c r="F31" s="110"/>
    </row>
    <row r="32" spans="1:6" x14ac:dyDescent="0.15">
      <c r="A32" s="63"/>
      <c r="B32" s="73"/>
      <c r="C32" s="73"/>
      <c r="D32" s="73"/>
      <c r="E32" s="109"/>
      <c r="F32" s="110"/>
    </row>
    <row r="33" spans="1:6" x14ac:dyDescent="0.15">
      <c r="A33" s="63"/>
      <c r="B33" s="73"/>
      <c r="C33" s="73"/>
      <c r="D33" s="73"/>
      <c r="E33" s="109"/>
      <c r="F33" s="110"/>
    </row>
  </sheetData>
  <mergeCells count="3">
    <mergeCell ref="A1:A7"/>
    <mergeCell ref="B2:D2"/>
    <mergeCell ref="B4:D4"/>
  </mergeCells>
  <conditionalFormatting sqref="A23">
    <cfRule type="duplicateValues" dxfId="192" priority="17"/>
  </conditionalFormatting>
  <conditionalFormatting sqref="A23">
    <cfRule type="duplicateValues" dxfId="191" priority="18"/>
  </conditionalFormatting>
  <conditionalFormatting sqref="A24:A26">
    <cfRule type="duplicateValues" dxfId="190" priority="15"/>
  </conditionalFormatting>
  <conditionalFormatting sqref="A24:A26">
    <cfRule type="duplicateValues" dxfId="189" priority="16"/>
  </conditionalFormatting>
  <conditionalFormatting sqref="A27">
    <cfRule type="duplicateValues" dxfId="188" priority="13"/>
  </conditionalFormatting>
  <conditionalFormatting sqref="A27">
    <cfRule type="duplicateValues" dxfId="187" priority="14"/>
  </conditionalFormatting>
  <conditionalFormatting sqref="A28">
    <cfRule type="duplicateValues" dxfId="186" priority="11"/>
  </conditionalFormatting>
  <conditionalFormatting sqref="A28">
    <cfRule type="duplicateValues" dxfId="185" priority="12"/>
  </conditionalFormatting>
  <conditionalFormatting sqref="A29">
    <cfRule type="duplicateValues" dxfId="184" priority="9"/>
  </conditionalFormatting>
  <conditionalFormatting sqref="A29">
    <cfRule type="duplicateValues" dxfId="183" priority="10"/>
  </conditionalFormatting>
  <conditionalFormatting sqref="A30">
    <cfRule type="duplicateValues" dxfId="182" priority="7"/>
  </conditionalFormatting>
  <conditionalFormatting sqref="A30">
    <cfRule type="duplicateValues" dxfId="181" priority="8"/>
  </conditionalFormatting>
  <conditionalFormatting sqref="A31">
    <cfRule type="duplicateValues" dxfId="180" priority="5"/>
  </conditionalFormatting>
  <conditionalFormatting sqref="A31">
    <cfRule type="duplicateValues" dxfId="179" priority="6"/>
  </conditionalFormatting>
  <conditionalFormatting sqref="A32">
    <cfRule type="duplicateValues" dxfId="178" priority="3"/>
  </conditionalFormatting>
  <conditionalFormatting sqref="A32">
    <cfRule type="duplicateValues" dxfId="177" priority="4"/>
  </conditionalFormatting>
  <conditionalFormatting sqref="A33">
    <cfRule type="duplicateValues" dxfId="176" priority="1"/>
  </conditionalFormatting>
  <conditionalFormatting sqref="A33">
    <cfRule type="duplicateValues" dxfId="175" priority="2"/>
  </conditionalFormatting>
  <conditionalFormatting sqref="A19:A22 A17">
    <cfRule type="duplicateValues" dxfId="174" priority="19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B5F0E-0107-3747-914B-40D5B032A70B}">
  <dimension ref="A1:F33"/>
  <sheetViews>
    <sheetView workbookViewId="0">
      <selection activeCell="F18" sqref="F18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02"/>
      <c r="B1" s="107"/>
      <c r="C1" s="107"/>
      <c r="D1" s="107"/>
      <c r="E1" s="107"/>
      <c r="F1" s="40"/>
    </row>
    <row r="2" spans="1:6" ht="15" customHeight="1" x14ac:dyDescent="0.15">
      <c r="A2" s="202"/>
      <c r="B2" s="203" t="s">
        <v>29</v>
      </c>
      <c r="C2" s="203"/>
      <c r="D2" s="203"/>
      <c r="E2" s="107"/>
      <c r="F2" s="40"/>
    </row>
    <row r="3" spans="1:6" ht="15" customHeight="1" x14ac:dyDescent="0.15">
      <c r="A3" s="202"/>
      <c r="B3" s="107"/>
      <c r="C3" s="107"/>
      <c r="D3" s="107"/>
      <c r="E3" s="107"/>
      <c r="F3" s="40"/>
    </row>
    <row r="4" spans="1:6" ht="15" customHeight="1" x14ac:dyDescent="0.15">
      <c r="A4" s="202"/>
      <c r="B4" s="203" t="s">
        <v>42</v>
      </c>
      <c r="C4" s="203"/>
      <c r="D4" s="203"/>
      <c r="E4" s="107"/>
      <c r="F4" s="40"/>
    </row>
    <row r="5" spans="1:6" ht="15" customHeight="1" x14ac:dyDescent="0.15">
      <c r="A5" s="202"/>
      <c r="B5" s="107"/>
      <c r="C5" s="107"/>
      <c r="D5" s="107"/>
      <c r="E5" s="107"/>
      <c r="F5" s="40"/>
    </row>
    <row r="6" spans="1:6" ht="15" customHeight="1" x14ac:dyDescent="0.15">
      <c r="A6" s="202"/>
      <c r="B6" s="75"/>
      <c r="C6" s="107"/>
      <c r="D6" s="107"/>
      <c r="E6" s="107"/>
      <c r="F6" s="40"/>
    </row>
    <row r="7" spans="1:6" ht="15" customHeight="1" x14ac:dyDescent="0.15">
      <c r="A7" s="202"/>
      <c r="B7" s="107"/>
      <c r="C7" s="107"/>
      <c r="D7" s="107"/>
      <c r="E7" s="107"/>
      <c r="F7" s="40"/>
    </row>
    <row r="8" spans="1:6" ht="15" customHeight="1" x14ac:dyDescent="0.15">
      <c r="A8" s="41" t="s">
        <v>7</v>
      </c>
      <c r="B8" s="42" t="s">
        <v>126</v>
      </c>
      <c r="C8" s="42"/>
      <c r="D8" s="106"/>
      <c r="E8" s="106"/>
      <c r="F8" s="40"/>
    </row>
    <row r="9" spans="1:6" ht="15" customHeight="1" x14ac:dyDescent="0.15">
      <c r="A9" s="41" t="s">
        <v>0</v>
      </c>
      <c r="B9" s="42" t="s">
        <v>127</v>
      </c>
      <c r="C9" s="42"/>
      <c r="D9" s="106"/>
      <c r="E9" s="106"/>
      <c r="F9" s="40"/>
    </row>
    <row r="10" spans="1:6" ht="15" customHeight="1" x14ac:dyDescent="0.15">
      <c r="A10" s="41" t="s">
        <v>9</v>
      </c>
      <c r="B10" s="77">
        <v>43128</v>
      </c>
      <c r="C10" s="43"/>
      <c r="D10" s="44"/>
      <c r="E10" s="44"/>
      <c r="F10" s="40"/>
    </row>
    <row r="11" spans="1:6" ht="15" customHeight="1" x14ac:dyDescent="0.15">
      <c r="A11" s="41" t="s">
        <v>24</v>
      </c>
      <c r="B11" s="42" t="s">
        <v>39</v>
      </c>
      <c r="C11" s="107"/>
      <c r="D11" s="107"/>
      <c r="E11" s="107"/>
      <c r="F11" s="40"/>
    </row>
    <row r="12" spans="1:6" ht="15" customHeight="1" x14ac:dyDescent="0.15">
      <c r="A12" s="41" t="s">
        <v>10</v>
      </c>
      <c r="B12" s="106" t="s">
        <v>30</v>
      </c>
      <c r="C12" s="107"/>
      <c r="D12" s="107"/>
      <c r="E12" s="107"/>
      <c r="F12" s="40"/>
    </row>
    <row r="13" spans="1:6" ht="15" customHeight="1" x14ac:dyDescent="0.15">
      <c r="A13" s="106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</row>
    <row r="14" spans="1:6" ht="15" customHeight="1" x14ac:dyDescent="0.15">
      <c r="A14" s="106" t="s">
        <v>128</v>
      </c>
      <c r="B14" s="47"/>
      <c r="C14" s="49"/>
      <c r="D14" s="49"/>
      <c r="E14" s="48">
        <v>675</v>
      </c>
      <c r="F14" s="50" t="s">
        <v>16</v>
      </c>
    </row>
    <row r="15" spans="1:6" ht="15" customHeight="1" x14ac:dyDescent="0.15">
      <c r="A15" s="106" t="s">
        <v>43</v>
      </c>
      <c r="B15" s="51"/>
      <c r="C15" s="53"/>
      <c r="D15" s="53"/>
      <c r="E15" s="100">
        <v>1.4999999999999999E-2</v>
      </c>
      <c r="F15" s="50" t="s">
        <v>17</v>
      </c>
    </row>
    <row r="16" spans="1:6" ht="15" customHeight="1" x14ac:dyDescent="0.15">
      <c r="A16" s="106"/>
      <c r="B16" s="54" t="s">
        <v>4</v>
      </c>
      <c r="C16" s="55" t="s">
        <v>4</v>
      </c>
      <c r="D16" s="55" t="s">
        <v>4</v>
      </c>
      <c r="E16" s="56" t="s">
        <v>44</v>
      </c>
      <c r="F16" s="57">
        <v>56</v>
      </c>
    </row>
    <row r="17" spans="1:6" x14ac:dyDescent="0.15">
      <c r="A17" s="63" t="s">
        <v>45</v>
      </c>
      <c r="B17" s="73"/>
      <c r="C17" s="73"/>
      <c r="D17" s="73">
        <v>39.700000000000003</v>
      </c>
      <c r="E17" s="109">
        <v>554.59349245064061</v>
      </c>
      <c r="F17" s="110">
        <v>14</v>
      </c>
    </row>
    <row r="18" spans="1:6" x14ac:dyDescent="0.15">
      <c r="A18" s="64" t="s">
        <v>40</v>
      </c>
      <c r="B18" s="73"/>
      <c r="C18" s="73"/>
      <c r="D18" s="73">
        <v>7.4</v>
      </c>
      <c r="E18" s="109">
        <v>336.79867612335499</v>
      </c>
      <c r="F18" s="110">
        <v>47</v>
      </c>
    </row>
    <row r="19" spans="1:6" x14ac:dyDescent="0.15">
      <c r="A19" s="63" t="s">
        <v>46</v>
      </c>
      <c r="B19" s="73" t="s">
        <v>116</v>
      </c>
      <c r="C19" s="73"/>
      <c r="D19" s="73"/>
      <c r="E19" s="109"/>
      <c r="F19" s="110"/>
    </row>
    <row r="20" spans="1:6" x14ac:dyDescent="0.15">
      <c r="A20" s="63"/>
      <c r="B20" s="73"/>
      <c r="C20" s="73"/>
      <c r="D20" s="73"/>
      <c r="E20" s="109"/>
      <c r="F20" s="110"/>
    </row>
    <row r="21" spans="1:6" x14ac:dyDescent="0.15">
      <c r="A21" s="63"/>
      <c r="B21" s="73"/>
      <c r="C21" s="73"/>
      <c r="D21" s="73"/>
      <c r="E21" s="109"/>
      <c r="F21" s="110"/>
    </row>
    <row r="22" spans="1:6" x14ac:dyDescent="0.15">
      <c r="A22" s="63"/>
      <c r="B22" s="73"/>
      <c r="C22" s="73"/>
      <c r="D22" s="73"/>
      <c r="E22" s="109"/>
      <c r="F22" s="110"/>
    </row>
    <row r="23" spans="1:6" x14ac:dyDescent="0.15">
      <c r="A23" s="63"/>
      <c r="B23" s="73"/>
      <c r="C23" s="73"/>
      <c r="D23" s="73"/>
      <c r="E23" s="109"/>
      <c r="F23" s="110"/>
    </row>
    <row r="24" spans="1:6" x14ac:dyDescent="0.15">
      <c r="A24" s="63"/>
      <c r="B24" s="73"/>
      <c r="C24" s="73"/>
      <c r="D24" s="73"/>
      <c r="E24" s="109"/>
      <c r="F24" s="110"/>
    </row>
    <row r="25" spans="1:6" x14ac:dyDescent="0.15">
      <c r="A25" s="63"/>
      <c r="B25" s="73"/>
      <c r="C25" s="73"/>
      <c r="D25" s="73"/>
      <c r="E25" s="109"/>
      <c r="F25" s="110"/>
    </row>
    <row r="26" spans="1:6" x14ac:dyDescent="0.15">
      <c r="A26" s="63"/>
      <c r="B26" s="73"/>
      <c r="C26" s="73"/>
      <c r="D26" s="73"/>
      <c r="E26" s="109"/>
      <c r="F26" s="110"/>
    </row>
    <row r="27" spans="1:6" x14ac:dyDescent="0.15">
      <c r="A27" s="63"/>
      <c r="B27" s="73"/>
      <c r="C27" s="73"/>
      <c r="D27" s="73"/>
      <c r="E27" s="109"/>
      <c r="F27" s="110"/>
    </row>
    <row r="28" spans="1:6" x14ac:dyDescent="0.15">
      <c r="A28" s="63"/>
      <c r="B28" s="73"/>
      <c r="C28" s="73"/>
      <c r="D28" s="73"/>
      <c r="E28" s="109"/>
      <c r="F28" s="110"/>
    </row>
    <row r="29" spans="1:6" x14ac:dyDescent="0.15">
      <c r="A29" s="63"/>
      <c r="B29" s="73"/>
      <c r="C29" s="73"/>
      <c r="D29" s="73"/>
      <c r="E29" s="109"/>
      <c r="F29" s="110"/>
    </row>
    <row r="30" spans="1:6" x14ac:dyDescent="0.15">
      <c r="A30" s="63"/>
      <c r="B30" s="73"/>
      <c r="C30" s="73"/>
      <c r="D30" s="73"/>
      <c r="E30" s="109"/>
      <c r="F30" s="110"/>
    </row>
    <row r="31" spans="1:6" x14ac:dyDescent="0.15">
      <c r="A31" s="63"/>
      <c r="B31" s="73"/>
      <c r="C31" s="73"/>
      <c r="D31" s="73"/>
      <c r="E31" s="109"/>
      <c r="F31" s="110"/>
    </row>
    <row r="32" spans="1:6" x14ac:dyDescent="0.15">
      <c r="A32" s="63"/>
      <c r="B32" s="73"/>
      <c r="C32" s="73"/>
      <c r="D32" s="73"/>
      <c r="E32" s="109"/>
      <c r="F32" s="110"/>
    </row>
    <row r="33" spans="1:6" x14ac:dyDescent="0.15">
      <c r="A33" s="63"/>
      <c r="B33" s="73"/>
      <c r="C33" s="73"/>
      <c r="D33" s="73"/>
      <c r="E33" s="109"/>
      <c r="F33" s="110"/>
    </row>
  </sheetData>
  <mergeCells count="3">
    <mergeCell ref="A1:A7"/>
    <mergeCell ref="B2:D2"/>
    <mergeCell ref="B4:D4"/>
  </mergeCells>
  <conditionalFormatting sqref="A23">
    <cfRule type="duplicateValues" dxfId="173" priority="17"/>
  </conditionalFormatting>
  <conditionalFormatting sqref="A23">
    <cfRule type="duplicateValues" dxfId="172" priority="18"/>
  </conditionalFormatting>
  <conditionalFormatting sqref="A24:A26">
    <cfRule type="duplicateValues" dxfId="171" priority="15"/>
  </conditionalFormatting>
  <conditionalFormatting sqref="A24:A26">
    <cfRule type="duplicateValues" dxfId="170" priority="16"/>
  </conditionalFormatting>
  <conditionalFormatting sqref="A27">
    <cfRule type="duplicateValues" dxfId="169" priority="13"/>
  </conditionalFormatting>
  <conditionalFormatting sqref="A27">
    <cfRule type="duplicateValues" dxfId="168" priority="14"/>
  </conditionalFormatting>
  <conditionalFormatting sqref="A28">
    <cfRule type="duplicateValues" dxfId="167" priority="11"/>
  </conditionalFormatting>
  <conditionalFormatting sqref="A28">
    <cfRule type="duplicateValues" dxfId="166" priority="12"/>
  </conditionalFormatting>
  <conditionalFormatting sqref="A29">
    <cfRule type="duplicateValues" dxfId="165" priority="9"/>
  </conditionalFormatting>
  <conditionalFormatting sqref="A29">
    <cfRule type="duplicateValues" dxfId="164" priority="10"/>
  </conditionalFormatting>
  <conditionalFormatting sqref="A30">
    <cfRule type="duplicateValues" dxfId="163" priority="7"/>
  </conditionalFormatting>
  <conditionalFormatting sqref="A30">
    <cfRule type="duplicateValues" dxfId="162" priority="8"/>
  </conditionalFormatting>
  <conditionalFormatting sqref="A31">
    <cfRule type="duplicateValues" dxfId="161" priority="5"/>
  </conditionalFormatting>
  <conditionalFormatting sqref="A31">
    <cfRule type="duplicateValues" dxfId="160" priority="6"/>
  </conditionalFormatting>
  <conditionalFormatting sqref="A32">
    <cfRule type="duplicateValues" dxfId="159" priority="3"/>
  </conditionalFormatting>
  <conditionalFormatting sqref="A32">
    <cfRule type="duplicateValues" dxfId="158" priority="4"/>
  </conditionalFormatting>
  <conditionalFormatting sqref="A33">
    <cfRule type="duplicateValues" dxfId="157" priority="1"/>
  </conditionalFormatting>
  <conditionalFormatting sqref="A33">
    <cfRule type="duplicateValues" dxfId="156" priority="2"/>
  </conditionalFormatting>
  <conditionalFormatting sqref="A19:A22 A17">
    <cfRule type="duplicateValues" dxfId="155" priority="19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EEB7B-58F0-FF4D-A714-4A4EADD57FC0}">
  <dimension ref="A1:F51"/>
  <sheetViews>
    <sheetView topLeftCell="A8" workbookViewId="0">
      <selection activeCell="F17" sqref="F17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02"/>
      <c r="B1" s="137"/>
      <c r="C1" s="137"/>
      <c r="D1" s="137"/>
      <c r="E1" s="137"/>
      <c r="F1" s="40"/>
    </row>
    <row r="2" spans="1:6" ht="15" customHeight="1" x14ac:dyDescent="0.15">
      <c r="A2" s="202"/>
      <c r="B2" s="203" t="s">
        <v>29</v>
      </c>
      <c r="C2" s="203"/>
      <c r="D2" s="203"/>
      <c r="E2" s="137"/>
      <c r="F2" s="40"/>
    </row>
    <row r="3" spans="1:6" ht="15" customHeight="1" x14ac:dyDescent="0.15">
      <c r="A3" s="202"/>
      <c r="B3" s="137"/>
      <c r="C3" s="137"/>
      <c r="D3" s="137"/>
      <c r="E3" s="137"/>
      <c r="F3" s="40"/>
    </row>
    <row r="4" spans="1:6" ht="15" customHeight="1" x14ac:dyDescent="0.15">
      <c r="A4" s="202"/>
      <c r="B4" s="203" t="s">
        <v>42</v>
      </c>
      <c r="C4" s="203"/>
      <c r="D4" s="203"/>
      <c r="E4" s="137"/>
      <c r="F4" s="40"/>
    </row>
    <row r="5" spans="1:6" ht="15" customHeight="1" x14ac:dyDescent="0.15">
      <c r="A5" s="202"/>
      <c r="B5" s="137"/>
      <c r="C5" s="137"/>
      <c r="D5" s="137"/>
      <c r="E5" s="137"/>
      <c r="F5" s="40"/>
    </row>
    <row r="6" spans="1:6" ht="15" customHeight="1" x14ac:dyDescent="0.15">
      <c r="A6" s="202"/>
      <c r="B6" s="75"/>
      <c r="C6" s="137"/>
      <c r="D6" s="137"/>
      <c r="E6" s="137"/>
      <c r="F6" s="40"/>
    </row>
    <row r="7" spans="1:6" ht="15" customHeight="1" x14ac:dyDescent="0.15">
      <c r="A7" s="202"/>
      <c r="B7" s="137"/>
      <c r="C7" s="137"/>
      <c r="D7" s="137"/>
      <c r="E7" s="137"/>
      <c r="F7" s="40"/>
    </row>
    <row r="8" spans="1:6" ht="15" customHeight="1" x14ac:dyDescent="0.15">
      <c r="A8" s="41" t="s">
        <v>7</v>
      </c>
      <c r="B8" s="42" t="s">
        <v>159</v>
      </c>
      <c r="C8" s="42"/>
      <c r="D8" s="136"/>
      <c r="E8" s="136"/>
      <c r="F8" s="40"/>
    </row>
    <row r="9" spans="1:6" ht="15" customHeight="1" x14ac:dyDescent="0.15">
      <c r="A9" s="41" t="s">
        <v>0</v>
      </c>
      <c r="B9" s="42" t="s">
        <v>185</v>
      </c>
      <c r="C9" s="42"/>
      <c r="D9" s="136"/>
      <c r="E9" s="136"/>
      <c r="F9" s="40"/>
    </row>
    <row r="10" spans="1:6" ht="15" customHeight="1" x14ac:dyDescent="0.15">
      <c r="A10" s="41" t="s">
        <v>9</v>
      </c>
      <c r="B10" s="108">
        <v>43129</v>
      </c>
      <c r="C10" s="138"/>
      <c r="D10" s="44"/>
      <c r="E10" s="44"/>
      <c r="F10" s="40"/>
    </row>
    <row r="11" spans="1:6" ht="15" customHeight="1" x14ac:dyDescent="0.15">
      <c r="A11" s="41" t="s">
        <v>24</v>
      </c>
      <c r="B11" s="42" t="s">
        <v>39</v>
      </c>
      <c r="C11" s="137"/>
      <c r="D11" s="137"/>
      <c r="E11" s="137"/>
      <c r="F11" s="40"/>
    </row>
    <row r="12" spans="1:6" ht="15" customHeight="1" x14ac:dyDescent="0.15">
      <c r="A12" s="41" t="s">
        <v>10</v>
      </c>
      <c r="B12" s="136" t="s">
        <v>30</v>
      </c>
      <c r="C12" s="137"/>
      <c r="D12" s="137"/>
      <c r="E12" s="137"/>
      <c r="F12" s="40"/>
    </row>
    <row r="13" spans="1:6" ht="15" customHeight="1" x14ac:dyDescent="0.15">
      <c r="A13" s="136" t="s">
        <v>8</v>
      </c>
      <c r="B13" s="93" t="s">
        <v>2</v>
      </c>
      <c r="C13" s="93" t="s">
        <v>11</v>
      </c>
      <c r="D13" s="93" t="s">
        <v>1</v>
      </c>
      <c r="E13" s="45"/>
      <c r="F13" s="46" t="s">
        <v>15</v>
      </c>
    </row>
    <row r="14" spans="1:6" ht="15" customHeight="1" x14ac:dyDescent="0.15">
      <c r="A14" s="136" t="s">
        <v>158</v>
      </c>
      <c r="B14" s="47"/>
      <c r="C14" s="49"/>
      <c r="D14" s="49"/>
      <c r="E14" s="48">
        <v>60</v>
      </c>
      <c r="F14" s="50" t="s">
        <v>16</v>
      </c>
    </row>
    <row r="15" spans="1:6" ht="15" customHeight="1" x14ac:dyDescent="0.15">
      <c r="A15" s="136" t="s">
        <v>43</v>
      </c>
      <c r="B15" s="51"/>
      <c r="C15" s="53"/>
      <c r="D15" s="53"/>
      <c r="E15" s="52"/>
      <c r="F15" s="50" t="s">
        <v>17</v>
      </c>
    </row>
    <row r="16" spans="1:6" ht="15" customHeight="1" x14ac:dyDescent="0.15">
      <c r="A16" s="136"/>
      <c r="B16" s="54" t="s">
        <v>4</v>
      </c>
      <c r="C16" s="55" t="s">
        <v>4</v>
      </c>
      <c r="D16" s="55" t="s">
        <v>4</v>
      </c>
      <c r="E16" s="56" t="s">
        <v>44</v>
      </c>
      <c r="F16" s="57">
        <v>29</v>
      </c>
    </row>
    <row r="17" spans="1:6" ht="15" customHeight="1" x14ac:dyDescent="0.15">
      <c r="A17" s="64" t="s">
        <v>161</v>
      </c>
      <c r="B17" s="94"/>
      <c r="C17" s="94"/>
      <c r="D17" s="94"/>
      <c r="E17" s="102">
        <v>60</v>
      </c>
      <c r="F17" s="95"/>
    </row>
    <row r="18" spans="1:6" ht="15" customHeight="1" x14ac:dyDescent="0.15">
      <c r="A18" s="83" t="s">
        <v>163</v>
      </c>
      <c r="B18" s="94"/>
      <c r="C18" s="94"/>
      <c r="D18" s="94"/>
      <c r="E18" s="102">
        <v>60</v>
      </c>
      <c r="F18" s="95"/>
    </row>
    <row r="19" spans="1:6" ht="15" customHeight="1" x14ac:dyDescent="0.15">
      <c r="A19" s="83" t="s">
        <v>164</v>
      </c>
      <c r="B19" s="94"/>
      <c r="C19" s="94"/>
      <c r="D19" s="94"/>
      <c r="E19" s="102">
        <v>60</v>
      </c>
      <c r="F19" s="95"/>
    </row>
    <row r="20" spans="1:6" ht="15" customHeight="1" x14ac:dyDescent="0.15">
      <c r="A20" s="83" t="s">
        <v>165</v>
      </c>
      <c r="B20" s="94"/>
      <c r="C20" s="94"/>
      <c r="D20" s="94"/>
      <c r="E20" s="102">
        <v>60</v>
      </c>
      <c r="F20" s="95"/>
    </row>
    <row r="21" spans="1:6" ht="15" customHeight="1" x14ac:dyDescent="0.15">
      <c r="A21" s="83" t="s">
        <v>166</v>
      </c>
      <c r="B21" s="94"/>
      <c r="C21" s="94"/>
      <c r="D21" s="94"/>
      <c r="E21" s="102">
        <v>60</v>
      </c>
      <c r="F21" s="95"/>
    </row>
    <row r="22" spans="1:6" ht="15" customHeight="1" x14ac:dyDescent="0.15">
      <c r="A22" s="83" t="s">
        <v>167</v>
      </c>
      <c r="B22" s="94"/>
      <c r="C22" s="94"/>
      <c r="D22" s="94"/>
      <c r="E22" s="102">
        <v>60</v>
      </c>
      <c r="F22" s="95"/>
    </row>
    <row r="23" spans="1:6" ht="15" customHeight="1" x14ac:dyDescent="0.15">
      <c r="A23" s="83" t="s">
        <v>168</v>
      </c>
      <c r="B23" s="94"/>
      <c r="C23" s="94"/>
      <c r="D23" s="94"/>
      <c r="E23" s="102">
        <v>60</v>
      </c>
      <c r="F23" s="95"/>
    </row>
    <row r="24" spans="1:6" ht="15" customHeight="1" x14ac:dyDescent="0.15">
      <c r="A24" s="83" t="s">
        <v>169</v>
      </c>
      <c r="B24" s="94"/>
      <c r="C24" s="94"/>
      <c r="D24" s="94"/>
      <c r="E24" s="102">
        <v>60</v>
      </c>
      <c r="F24" s="95"/>
    </row>
    <row r="25" spans="1:6" ht="15" customHeight="1" x14ac:dyDescent="0.15">
      <c r="A25" s="83" t="s">
        <v>170</v>
      </c>
      <c r="B25" s="94"/>
      <c r="C25" s="94"/>
      <c r="D25" s="94"/>
      <c r="E25" s="102">
        <v>60</v>
      </c>
      <c r="F25" s="95"/>
    </row>
    <row r="26" spans="1:6" ht="15" customHeight="1" x14ac:dyDescent="0.15">
      <c r="A26" s="83" t="s">
        <v>186</v>
      </c>
      <c r="B26" s="94"/>
      <c r="C26" s="94"/>
      <c r="D26" s="94"/>
      <c r="E26" s="102">
        <v>60</v>
      </c>
      <c r="F26" s="95"/>
    </row>
    <row r="27" spans="1:6" ht="15" customHeight="1" x14ac:dyDescent="0.15">
      <c r="A27" s="83" t="s">
        <v>187</v>
      </c>
      <c r="B27" s="94"/>
      <c r="C27" s="94"/>
      <c r="D27" s="94"/>
      <c r="E27" s="102">
        <v>60</v>
      </c>
      <c r="F27" s="95"/>
    </row>
    <row r="28" spans="1:6" ht="15" customHeight="1" x14ac:dyDescent="0.15">
      <c r="A28" s="83" t="s">
        <v>188</v>
      </c>
      <c r="B28" s="94"/>
      <c r="C28" s="94"/>
      <c r="D28" s="94"/>
      <c r="E28" s="102">
        <v>60</v>
      </c>
      <c r="F28" s="95"/>
    </row>
    <row r="29" spans="1:6" ht="15" customHeight="1" x14ac:dyDescent="0.15">
      <c r="A29" s="83" t="s">
        <v>189</v>
      </c>
      <c r="B29" s="94"/>
      <c r="C29" s="94"/>
      <c r="D29" s="94"/>
      <c r="E29" s="102">
        <v>60</v>
      </c>
      <c r="F29" s="95"/>
    </row>
    <row r="30" spans="1:6" ht="15" customHeight="1" x14ac:dyDescent="0.15">
      <c r="A30" s="83" t="s">
        <v>190</v>
      </c>
      <c r="B30" s="94"/>
      <c r="C30" s="94"/>
      <c r="D30" s="94"/>
      <c r="E30" s="102">
        <v>60</v>
      </c>
      <c r="F30" s="95"/>
    </row>
    <row r="31" spans="1:6" ht="15" customHeight="1" x14ac:dyDescent="0.15">
      <c r="A31" s="83" t="s">
        <v>191</v>
      </c>
      <c r="B31" s="94"/>
      <c r="C31" s="94"/>
      <c r="D31" s="94"/>
      <c r="E31" s="102">
        <v>60</v>
      </c>
      <c r="F31" s="95"/>
    </row>
    <row r="32" spans="1:6" ht="15" customHeight="1" x14ac:dyDescent="0.15">
      <c r="A32" s="83" t="s">
        <v>192</v>
      </c>
      <c r="B32" s="94"/>
      <c r="C32" s="94"/>
      <c r="D32" s="94"/>
      <c r="E32" s="102">
        <v>60</v>
      </c>
      <c r="F32" s="95"/>
    </row>
    <row r="33" spans="1:6" ht="15" customHeight="1" x14ac:dyDescent="0.15">
      <c r="A33" s="83" t="s">
        <v>193</v>
      </c>
      <c r="B33" s="94"/>
      <c r="C33" s="94"/>
      <c r="D33" s="94"/>
      <c r="E33" s="102">
        <v>60</v>
      </c>
      <c r="F33" s="95"/>
    </row>
    <row r="34" spans="1:6" x14ac:dyDescent="0.15">
      <c r="A34" s="83" t="s">
        <v>172</v>
      </c>
      <c r="B34" s="94"/>
      <c r="C34" s="94"/>
      <c r="D34" s="94"/>
      <c r="E34" s="102">
        <v>60</v>
      </c>
      <c r="F34" s="95"/>
    </row>
    <row r="35" spans="1:6" x14ac:dyDescent="0.15">
      <c r="A35" s="83" t="s">
        <v>173</v>
      </c>
      <c r="B35" s="94"/>
      <c r="C35" s="94"/>
      <c r="D35" s="94"/>
      <c r="E35" s="102">
        <v>60</v>
      </c>
      <c r="F35" s="95"/>
    </row>
    <row r="36" spans="1:6" x14ac:dyDescent="0.15">
      <c r="A36" s="83" t="s">
        <v>174</v>
      </c>
      <c r="B36" s="94"/>
      <c r="C36" s="94"/>
      <c r="D36" s="94"/>
      <c r="E36" s="102">
        <v>60</v>
      </c>
      <c r="F36" s="95"/>
    </row>
    <row r="37" spans="1:6" x14ac:dyDescent="0.15">
      <c r="A37" s="83" t="s">
        <v>175</v>
      </c>
      <c r="B37" s="94"/>
      <c r="C37" s="94"/>
      <c r="D37" s="94"/>
      <c r="E37" s="102">
        <v>60</v>
      </c>
      <c r="F37" s="95"/>
    </row>
    <row r="38" spans="1:6" x14ac:dyDescent="0.15">
      <c r="A38" s="83" t="s">
        <v>176</v>
      </c>
      <c r="B38" s="94"/>
      <c r="C38" s="94"/>
      <c r="D38" s="94"/>
      <c r="E38" s="102">
        <v>60</v>
      </c>
      <c r="F38" s="95"/>
    </row>
    <row r="39" spans="1:6" x14ac:dyDescent="0.15">
      <c r="A39" s="83" t="s">
        <v>178</v>
      </c>
      <c r="B39" s="94"/>
      <c r="C39" s="94"/>
      <c r="D39" s="94"/>
      <c r="E39" s="102">
        <v>60</v>
      </c>
      <c r="F39" s="95"/>
    </row>
    <row r="40" spans="1:6" ht="15" customHeight="1" x14ac:dyDescent="0.15">
      <c r="A40" s="83" t="s">
        <v>179</v>
      </c>
      <c r="B40" s="94"/>
      <c r="C40" s="94"/>
      <c r="D40" s="94"/>
      <c r="E40" s="102">
        <v>60</v>
      </c>
      <c r="F40" s="95"/>
    </row>
    <row r="41" spans="1:6" ht="15" customHeight="1" x14ac:dyDescent="0.15">
      <c r="A41" s="83" t="s">
        <v>180</v>
      </c>
      <c r="B41" s="94"/>
      <c r="C41" s="94"/>
      <c r="D41" s="94"/>
      <c r="E41" s="102">
        <v>60</v>
      </c>
      <c r="F41" s="95"/>
    </row>
    <row r="42" spans="1:6" ht="15" customHeight="1" x14ac:dyDescent="0.15">
      <c r="A42" s="83" t="s">
        <v>181</v>
      </c>
      <c r="B42" s="94"/>
      <c r="C42" s="94"/>
      <c r="D42" s="94"/>
      <c r="E42" s="102">
        <v>60</v>
      </c>
      <c r="F42" s="95"/>
    </row>
    <row r="43" spans="1:6" ht="15" customHeight="1" x14ac:dyDescent="0.15">
      <c r="A43" s="83" t="s">
        <v>182</v>
      </c>
      <c r="B43" s="94"/>
      <c r="C43" s="94"/>
      <c r="D43" s="94"/>
      <c r="E43" s="102">
        <v>60</v>
      </c>
      <c r="F43" s="95"/>
    </row>
    <row r="44" spans="1:6" ht="15" customHeight="1" x14ac:dyDescent="0.15">
      <c r="A44" s="83" t="s">
        <v>183</v>
      </c>
      <c r="B44" s="94"/>
      <c r="C44" s="94"/>
      <c r="D44" s="94"/>
      <c r="E44" s="102">
        <v>60</v>
      </c>
      <c r="F44" s="95"/>
    </row>
    <row r="45" spans="1:6" ht="15" customHeight="1" x14ac:dyDescent="0.15">
      <c r="A45" s="83" t="s">
        <v>184</v>
      </c>
      <c r="B45" s="94"/>
      <c r="C45" s="94"/>
      <c r="D45" s="94"/>
      <c r="E45" s="102">
        <v>60</v>
      </c>
      <c r="F45" s="95"/>
    </row>
    <row r="46" spans="1:6" ht="15" customHeight="1" x14ac:dyDescent="0.15">
      <c r="A46" s="83"/>
      <c r="B46" s="94"/>
      <c r="C46" s="94"/>
      <c r="D46" s="94"/>
      <c r="E46" s="102"/>
      <c r="F46" s="95"/>
    </row>
    <row r="47" spans="1:6" ht="15" customHeight="1" x14ac:dyDescent="0.15">
      <c r="A47" s="83"/>
      <c r="B47" s="94"/>
      <c r="C47" s="94"/>
      <c r="D47" s="94"/>
      <c r="E47" s="102"/>
      <c r="F47" s="95"/>
    </row>
    <row r="48" spans="1:6" ht="15" customHeight="1" x14ac:dyDescent="0.15">
      <c r="A48" s="83"/>
      <c r="B48" s="94"/>
      <c r="C48" s="94"/>
      <c r="D48" s="94"/>
      <c r="E48" s="102"/>
      <c r="F48" s="95"/>
    </row>
    <row r="49" spans="1:6" ht="15" customHeight="1" x14ac:dyDescent="0.15">
      <c r="A49" s="83"/>
      <c r="B49" s="94"/>
      <c r="C49" s="94"/>
      <c r="D49" s="94"/>
      <c r="E49" s="102"/>
      <c r="F49" s="95"/>
    </row>
    <row r="50" spans="1:6" ht="15" customHeight="1" x14ac:dyDescent="0.15">
      <c r="A50" s="83"/>
      <c r="B50" s="94"/>
      <c r="C50" s="94"/>
      <c r="D50" s="94"/>
      <c r="E50" s="102"/>
      <c r="F50" s="95"/>
    </row>
    <row r="51" spans="1:6" ht="15" customHeight="1" x14ac:dyDescent="0.15">
      <c r="A51" s="83"/>
      <c r="B51" s="94"/>
      <c r="C51" s="94"/>
      <c r="D51" s="94"/>
      <c r="E51" s="102"/>
      <c r="F51" s="95"/>
    </row>
  </sheetData>
  <mergeCells count="3">
    <mergeCell ref="A1:A7"/>
    <mergeCell ref="B2:D2"/>
    <mergeCell ref="B4:D4"/>
  </mergeCells>
  <conditionalFormatting sqref="A22">
    <cfRule type="duplicateValues" dxfId="154" priority="1"/>
  </conditionalFormatting>
  <conditionalFormatting sqref="A22">
    <cfRule type="duplicateValues" dxfId="153" priority="2"/>
  </conditionalFormatting>
  <conditionalFormatting sqref="A37 A34 A18:A21 A25 A23">
    <cfRule type="duplicateValues" dxfId="152" priority="3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16D41-8B82-1A49-A6AF-0294FCB5E7C6}">
  <dimension ref="A1:F33"/>
  <sheetViews>
    <sheetView workbookViewId="0">
      <selection activeCell="B9" sqref="B9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02"/>
      <c r="B1" s="124"/>
      <c r="C1" s="124"/>
      <c r="D1" s="124"/>
      <c r="E1" s="124"/>
      <c r="F1" s="40"/>
    </row>
    <row r="2" spans="1:6" ht="15" customHeight="1" x14ac:dyDescent="0.15">
      <c r="A2" s="202"/>
      <c r="B2" s="203" t="s">
        <v>29</v>
      </c>
      <c r="C2" s="203"/>
      <c r="D2" s="203"/>
      <c r="E2" s="124"/>
      <c r="F2" s="40"/>
    </row>
    <row r="3" spans="1:6" ht="15" customHeight="1" x14ac:dyDescent="0.15">
      <c r="A3" s="202"/>
      <c r="B3" s="124"/>
      <c r="C3" s="124"/>
      <c r="D3" s="124"/>
      <c r="E3" s="124"/>
      <c r="F3" s="40"/>
    </row>
    <row r="4" spans="1:6" ht="15" customHeight="1" x14ac:dyDescent="0.15">
      <c r="A4" s="202"/>
      <c r="B4" s="203" t="s">
        <v>42</v>
      </c>
      <c r="C4" s="203"/>
      <c r="D4" s="203"/>
      <c r="E4" s="124"/>
      <c r="F4" s="40"/>
    </row>
    <row r="5" spans="1:6" ht="15" customHeight="1" x14ac:dyDescent="0.15">
      <c r="A5" s="202"/>
      <c r="B5" s="124"/>
      <c r="C5" s="124"/>
      <c r="D5" s="124"/>
      <c r="E5" s="124"/>
      <c r="F5" s="40"/>
    </row>
    <row r="6" spans="1:6" ht="15" customHeight="1" x14ac:dyDescent="0.15">
      <c r="A6" s="202"/>
      <c r="B6" s="75"/>
      <c r="C6" s="124"/>
      <c r="D6" s="124"/>
      <c r="E6" s="124"/>
      <c r="F6" s="40"/>
    </row>
    <row r="7" spans="1:6" ht="15" customHeight="1" x14ac:dyDescent="0.15">
      <c r="A7" s="202"/>
      <c r="B7" s="124"/>
      <c r="C7" s="124"/>
      <c r="D7" s="124"/>
      <c r="E7" s="124"/>
      <c r="F7" s="40"/>
    </row>
    <row r="8" spans="1:6" ht="15" customHeight="1" x14ac:dyDescent="0.15">
      <c r="A8" s="41" t="s">
        <v>7</v>
      </c>
      <c r="B8" s="42" t="s">
        <v>131</v>
      </c>
      <c r="C8" s="42"/>
      <c r="D8" s="123"/>
      <c r="E8" s="123"/>
      <c r="F8" s="40"/>
    </row>
    <row r="9" spans="1:6" ht="15" customHeight="1" x14ac:dyDescent="0.15">
      <c r="A9" s="41" t="s">
        <v>0</v>
      </c>
      <c r="B9" s="42" t="s">
        <v>242</v>
      </c>
      <c r="C9" s="42"/>
      <c r="D9" s="123"/>
      <c r="E9" s="123"/>
      <c r="F9" s="40"/>
    </row>
    <row r="10" spans="1:6" ht="15" customHeight="1" x14ac:dyDescent="0.15">
      <c r="A10" s="41" t="s">
        <v>9</v>
      </c>
      <c r="B10" s="77">
        <v>43138</v>
      </c>
      <c r="C10" s="43"/>
      <c r="D10" s="44"/>
      <c r="E10" s="44"/>
      <c r="F10" s="40"/>
    </row>
    <row r="11" spans="1:6" ht="15" customHeight="1" x14ac:dyDescent="0.15">
      <c r="A11" s="41" t="s">
        <v>24</v>
      </c>
      <c r="B11" s="42" t="s">
        <v>39</v>
      </c>
      <c r="C11" s="124"/>
      <c r="D11" s="124"/>
      <c r="E11" s="124"/>
      <c r="F11" s="40"/>
    </row>
    <row r="12" spans="1:6" ht="15" customHeight="1" x14ac:dyDescent="0.15">
      <c r="A12" s="41" t="s">
        <v>10</v>
      </c>
      <c r="B12" s="123" t="s">
        <v>30</v>
      </c>
      <c r="C12" s="124"/>
      <c r="D12" s="124"/>
      <c r="E12" s="124"/>
      <c r="F12" s="40"/>
    </row>
    <row r="13" spans="1:6" ht="15" customHeight="1" x14ac:dyDescent="0.15">
      <c r="A13" s="123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</row>
    <row r="14" spans="1:6" ht="15" customHeight="1" x14ac:dyDescent="0.15">
      <c r="A14" s="123" t="s">
        <v>128</v>
      </c>
      <c r="B14" s="47"/>
      <c r="C14" s="49"/>
      <c r="D14" s="49"/>
      <c r="E14" s="48">
        <v>675</v>
      </c>
      <c r="F14" s="50" t="s">
        <v>16</v>
      </c>
    </row>
    <row r="15" spans="1:6" ht="15" customHeight="1" x14ac:dyDescent="0.15">
      <c r="A15" s="123" t="s">
        <v>43</v>
      </c>
      <c r="B15" s="51"/>
      <c r="C15" s="53"/>
      <c r="D15" s="53"/>
      <c r="E15" s="100">
        <v>1.4999999999999999E-2</v>
      </c>
      <c r="F15" s="50" t="s">
        <v>17</v>
      </c>
    </row>
    <row r="16" spans="1:6" ht="15" customHeight="1" x14ac:dyDescent="0.15">
      <c r="A16" s="123"/>
      <c r="B16" s="54" t="s">
        <v>4</v>
      </c>
      <c r="C16" s="55" t="s">
        <v>4</v>
      </c>
      <c r="D16" s="55" t="s">
        <v>4</v>
      </c>
      <c r="E16" s="56" t="s">
        <v>44</v>
      </c>
      <c r="F16" s="57">
        <v>49</v>
      </c>
    </row>
    <row r="17" spans="1:6" x14ac:dyDescent="0.15">
      <c r="A17" s="64" t="s">
        <v>40</v>
      </c>
      <c r="B17" s="73"/>
      <c r="C17" s="73"/>
      <c r="D17" s="73">
        <v>79.5</v>
      </c>
      <c r="E17" s="109">
        <v>645.07834687499997</v>
      </c>
      <c r="F17" s="110">
        <v>4</v>
      </c>
    </row>
    <row r="18" spans="1:6" x14ac:dyDescent="0.15">
      <c r="A18" s="63" t="s">
        <v>45</v>
      </c>
      <c r="B18" s="73"/>
      <c r="C18" s="73"/>
      <c r="D18" s="73">
        <v>68.989999999999995</v>
      </c>
      <c r="E18" s="109">
        <v>522.05912518255786</v>
      </c>
      <c r="F18" s="110">
        <v>18</v>
      </c>
    </row>
    <row r="19" spans="1:6" x14ac:dyDescent="0.15">
      <c r="A19" s="63" t="s">
        <v>46</v>
      </c>
      <c r="B19" s="73"/>
      <c r="C19" s="73"/>
      <c r="D19" s="73">
        <v>53.19</v>
      </c>
      <c r="E19" s="109">
        <v>428.93421259366067</v>
      </c>
      <c r="F19" s="110">
        <v>31</v>
      </c>
    </row>
    <row r="20" spans="1:6" x14ac:dyDescent="0.15">
      <c r="A20" s="63" t="s">
        <v>52</v>
      </c>
      <c r="B20" s="73"/>
      <c r="C20" s="73"/>
      <c r="D20" s="73">
        <v>49.99</v>
      </c>
      <c r="E20" s="109">
        <v>416.16269641368444</v>
      </c>
      <c r="F20" s="110">
        <v>33</v>
      </c>
    </row>
    <row r="21" spans="1:6" x14ac:dyDescent="0.15">
      <c r="A21" s="63" t="s">
        <v>49</v>
      </c>
      <c r="B21" s="73"/>
      <c r="C21" s="73"/>
      <c r="D21" s="73">
        <v>8.99</v>
      </c>
      <c r="E21" s="109">
        <v>326.7704955417824</v>
      </c>
      <c r="F21" s="110">
        <v>49</v>
      </c>
    </row>
    <row r="22" spans="1:6" x14ac:dyDescent="0.15">
      <c r="A22" s="63"/>
      <c r="B22" s="73"/>
      <c r="C22" s="73"/>
      <c r="D22" s="73"/>
      <c r="E22" s="109"/>
      <c r="F22" s="110"/>
    </row>
    <row r="23" spans="1:6" x14ac:dyDescent="0.15">
      <c r="A23" s="63"/>
      <c r="B23" s="73"/>
      <c r="C23" s="73"/>
      <c r="D23" s="73"/>
      <c r="E23" s="109"/>
      <c r="F23" s="110"/>
    </row>
    <row r="24" spans="1:6" x14ac:dyDescent="0.15">
      <c r="A24" s="63"/>
      <c r="B24" s="73"/>
      <c r="C24" s="73"/>
      <c r="D24" s="73"/>
      <c r="E24" s="109"/>
      <c r="F24" s="110"/>
    </row>
    <row r="25" spans="1:6" x14ac:dyDescent="0.15">
      <c r="A25" s="63"/>
      <c r="B25" s="73"/>
      <c r="C25" s="73"/>
      <c r="D25" s="73"/>
      <c r="E25" s="109"/>
      <c r="F25" s="110"/>
    </row>
    <row r="26" spans="1:6" x14ac:dyDescent="0.15">
      <c r="A26" s="63"/>
      <c r="B26" s="73"/>
      <c r="C26" s="73"/>
      <c r="D26" s="73"/>
      <c r="E26" s="109"/>
      <c r="F26" s="110"/>
    </row>
    <row r="27" spans="1:6" x14ac:dyDescent="0.15">
      <c r="A27" s="63"/>
      <c r="B27" s="73"/>
      <c r="C27" s="73"/>
      <c r="D27" s="73"/>
      <c r="E27" s="109"/>
      <c r="F27" s="110"/>
    </row>
    <row r="28" spans="1:6" x14ac:dyDescent="0.15">
      <c r="A28" s="63"/>
      <c r="B28" s="73"/>
      <c r="C28" s="73"/>
      <c r="D28" s="73"/>
      <c r="E28" s="109"/>
      <c r="F28" s="110"/>
    </row>
    <row r="29" spans="1:6" x14ac:dyDescent="0.15">
      <c r="A29" s="63"/>
      <c r="B29" s="73"/>
      <c r="C29" s="73"/>
      <c r="D29" s="73"/>
      <c r="E29" s="109"/>
      <c r="F29" s="110"/>
    </row>
    <row r="30" spans="1:6" x14ac:dyDescent="0.15">
      <c r="A30" s="63"/>
      <c r="B30" s="73"/>
      <c r="C30" s="73"/>
      <c r="D30" s="73"/>
      <c r="E30" s="109"/>
      <c r="F30" s="110"/>
    </row>
    <row r="31" spans="1:6" x14ac:dyDescent="0.15">
      <c r="A31" s="63"/>
      <c r="B31" s="73"/>
      <c r="C31" s="73"/>
      <c r="D31" s="73"/>
      <c r="E31" s="109"/>
      <c r="F31" s="110"/>
    </row>
    <row r="32" spans="1:6" x14ac:dyDescent="0.15">
      <c r="A32" s="63"/>
      <c r="B32" s="73"/>
      <c r="C32" s="73"/>
      <c r="D32" s="73"/>
      <c r="E32" s="109"/>
      <c r="F32" s="110"/>
    </row>
    <row r="33" spans="1:6" x14ac:dyDescent="0.15">
      <c r="A33" s="63"/>
      <c r="B33" s="73"/>
      <c r="C33" s="73"/>
      <c r="D33" s="73"/>
      <c r="E33" s="109"/>
      <c r="F33" s="110"/>
    </row>
  </sheetData>
  <mergeCells count="3">
    <mergeCell ref="A1:A7"/>
    <mergeCell ref="B2:D2"/>
    <mergeCell ref="B4:D4"/>
  </mergeCells>
  <conditionalFormatting sqref="A23">
    <cfRule type="duplicateValues" dxfId="151" priority="19"/>
  </conditionalFormatting>
  <conditionalFormatting sqref="A23">
    <cfRule type="duplicateValues" dxfId="150" priority="20"/>
  </conditionalFormatting>
  <conditionalFormatting sqref="A24:A26">
    <cfRule type="duplicateValues" dxfId="149" priority="17"/>
  </conditionalFormatting>
  <conditionalFormatting sqref="A24:A26">
    <cfRule type="duplicateValues" dxfId="148" priority="18"/>
  </conditionalFormatting>
  <conditionalFormatting sqref="A27">
    <cfRule type="duplicateValues" dxfId="147" priority="15"/>
  </conditionalFormatting>
  <conditionalFormatting sqref="A27">
    <cfRule type="duplicateValues" dxfId="146" priority="16"/>
  </conditionalFormatting>
  <conditionalFormatting sqref="A28">
    <cfRule type="duplicateValues" dxfId="145" priority="13"/>
  </conditionalFormatting>
  <conditionalFormatting sqref="A28">
    <cfRule type="duplicateValues" dxfId="144" priority="14"/>
  </conditionalFormatting>
  <conditionalFormatting sqref="A29">
    <cfRule type="duplicateValues" dxfId="143" priority="11"/>
  </conditionalFormatting>
  <conditionalFormatting sqref="A29">
    <cfRule type="duplicateValues" dxfId="142" priority="12"/>
  </conditionalFormatting>
  <conditionalFormatting sqref="A30">
    <cfRule type="duplicateValues" dxfId="141" priority="9"/>
  </conditionalFormatting>
  <conditionalFormatting sqref="A30">
    <cfRule type="duplicateValues" dxfId="140" priority="10"/>
  </conditionalFormatting>
  <conditionalFormatting sqref="A31">
    <cfRule type="duplicateValues" dxfId="139" priority="7"/>
  </conditionalFormatting>
  <conditionalFormatting sqref="A31">
    <cfRule type="duplicateValues" dxfId="138" priority="8"/>
  </conditionalFormatting>
  <conditionalFormatting sqref="A32">
    <cfRule type="duplicateValues" dxfId="137" priority="5"/>
  </conditionalFormatting>
  <conditionalFormatting sqref="A32">
    <cfRule type="duplicateValues" dxfId="136" priority="6"/>
  </conditionalFormatting>
  <conditionalFormatting sqref="A33">
    <cfRule type="duplicateValues" dxfId="135" priority="3"/>
  </conditionalFormatting>
  <conditionalFormatting sqref="A33">
    <cfRule type="duplicateValues" dxfId="134" priority="4"/>
  </conditionalFormatting>
  <conditionalFormatting sqref="A18:A20 A22">
    <cfRule type="duplicateValues" dxfId="133" priority="21"/>
  </conditionalFormatting>
  <conditionalFormatting sqref="A21">
    <cfRule type="duplicateValues" dxfId="132" priority="1"/>
  </conditionalFormatting>
  <conditionalFormatting sqref="A21">
    <cfRule type="duplicateValues" dxfId="131" priority="2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EEE15-5B7C-3D48-8989-2FBE301FAF7D}">
  <dimension ref="A1:I33"/>
  <sheetViews>
    <sheetView workbookViewId="0">
      <selection activeCell="J23" sqref="J23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</cols>
  <sheetData>
    <row r="1" spans="1:9" ht="15" customHeight="1" x14ac:dyDescent="0.15">
      <c r="A1" s="202"/>
      <c r="B1" s="124"/>
      <c r="C1" s="124"/>
      <c r="D1" s="124"/>
      <c r="E1" s="124"/>
      <c r="F1" s="40"/>
    </row>
    <row r="2" spans="1:9" ht="15" customHeight="1" x14ac:dyDescent="0.15">
      <c r="A2" s="202"/>
      <c r="B2" s="203" t="s">
        <v>29</v>
      </c>
      <c r="C2" s="203"/>
      <c r="D2" s="203"/>
      <c r="E2" s="124"/>
      <c r="F2" s="40"/>
    </row>
    <row r="3" spans="1:9" ht="15" customHeight="1" x14ac:dyDescent="0.15">
      <c r="A3" s="202"/>
      <c r="B3" s="124"/>
      <c r="C3" s="124"/>
      <c r="D3" s="124"/>
      <c r="E3" s="124"/>
      <c r="F3" s="40"/>
    </row>
    <row r="4" spans="1:9" ht="15" customHeight="1" x14ac:dyDescent="0.15">
      <c r="A4" s="202"/>
      <c r="B4" s="203" t="s">
        <v>42</v>
      </c>
      <c r="C4" s="203"/>
      <c r="D4" s="203"/>
      <c r="E4" s="124"/>
      <c r="F4" s="40"/>
    </row>
    <row r="5" spans="1:9" ht="15" customHeight="1" x14ac:dyDescent="0.15">
      <c r="A5" s="202"/>
      <c r="B5" s="124"/>
      <c r="C5" s="124"/>
      <c r="D5" s="124"/>
      <c r="E5" s="124"/>
      <c r="F5" s="40"/>
    </row>
    <row r="6" spans="1:9" ht="15" customHeight="1" x14ac:dyDescent="0.15">
      <c r="A6" s="202"/>
      <c r="B6" s="75"/>
      <c r="C6" s="124"/>
      <c r="D6" s="124"/>
      <c r="E6" s="124"/>
      <c r="F6" s="40"/>
    </row>
    <row r="7" spans="1:9" ht="15" customHeight="1" x14ac:dyDescent="0.15">
      <c r="A7" s="202"/>
      <c r="B7" s="124"/>
      <c r="C7" s="124"/>
      <c r="D7" s="124"/>
      <c r="E7" s="124"/>
      <c r="F7" s="40"/>
    </row>
    <row r="8" spans="1:9" ht="15" customHeight="1" x14ac:dyDescent="0.15">
      <c r="A8" s="41" t="s">
        <v>7</v>
      </c>
      <c r="B8" s="42" t="s">
        <v>131</v>
      </c>
      <c r="C8" s="42"/>
      <c r="D8" s="123"/>
      <c r="E8" s="123"/>
      <c r="F8" s="40"/>
    </row>
    <row r="9" spans="1:9" ht="15" customHeight="1" x14ac:dyDescent="0.15">
      <c r="A9" s="41" t="s">
        <v>0</v>
      </c>
      <c r="B9" s="42" t="s">
        <v>242</v>
      </c>
      <c r="C9" s="42"/>
      <c r="D9" s="123"/>
      <c r="E9" s="123"/>
      <c r="F9" s="40"/>
    </row>
    <row r="10" spans="1:9" ht="15" customHeight="1" x14ac:dyDescent="0.15">
      <c r="A10" s="41" t="s">
        <v>9</v>
      </c>
      <c r="B10" s="77">
        <v>43139</v>
      </c>
      <c r="C10" s="43"/>
      <c r="D10" s="44"/>
      <c r="E10" s="44"/>
      <c r="F10" s="40"/>
    </row>
    <row r="11" spans="1:9" ht="15" customHeight="1" x14ac:dyDescent="0.15">
      <c r="A11" s="41" t="s">
        <v>24</v>
      </c>
      <c r="B11" s="42" t="s">
        <v>37</v>
      </c>
      <c r="C11" s="124"/>
      <c r="D11" s="124"/>
      <c r="E11" s="124"/>
      <c r="F11" s="40"/>
    </row>
    <row r="12" spans="1:9" ht="15" customHeight="1" x14ac:dyDescent="0.15">
      <c r="A12" s="41" t="s">
        <v>10</v>
      </c>
      <c r="B12" s="123" t="s">
        <v>30</v>
      </c>
      <c r="C12" s="124"/>
      <c r="D12" s="124"/>
      <c r="E12" s="124"/>
      <c r="F12" s="40"/>
    </row>
    <row r="13" spans="1:9" ht="15" customHeight="1" x14ac:dyDescent="0.15">
      <c r="A13" s="123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</row>
    <row r="14" spans="1:9" ht="15" customHeight="1" x14ac:dyDescent="0.15">
      <c r="A14" s="123" t="s">
        <v>128</v>
      </c>
      <c r="B14" s="47"/>
      <c r="C14" s="49"/>
      <c r="D14" s="49"/>
      <c r="E14" s="48">
        <v>675</v>
      </c>
      <c r="F14" s="50" t="s">
        <v>16</v>
      </c>
    </row>
    <row r="15" spans="1:9" ht="15" customHeight="1" x14ac:dyDescent="0.15">
      <c r="A15" s="123" t="s">
        <v>43</v>
      </c>
      <c r="B15" s="51"/>
      <c r="C15" s="53"/>
      <c r="D15" s="53"/>
      <c r="E15" s="100">
        <v>1.4999999999999999E-2</v>
      </c>
      <c r="F15" s="50" t="s">
        <v>17</v>
      </c>
      <c r="I15" s="133" t="s">
        <v>135</v>
      </c>
    </row>
    <row r="16" spans="1:9" ht="15" customHeight="1" x14ac:dyDescent="0.15">
      <c r="A16" s="123"/>
      <c r="B16" s="54" t="s">
        <v>4</v>
      </c>
      <c r="C16" s="55" t="s">
        <v>4</v>
      </c>
      <c r="D16" s="55" t="s">
        <v>4</v>
      </c>
      <c r="E16" s="56" t="s">
        <v>44</v>
      </c>
      <c r="F16" s="57">
        <v>46</v>
      </c>
    </row>
    <row r="17" spans="1:6" x14ac:dyDescent="0.15">
      <c r="A17" s="64" t="s">
        <v>40</v>
      </c>
      <c r="B17" s="73"/>
      <c r="C17" s="73"/>
      <c r="D17" s="73">
        <v>91.8</v>
      </c>
      <c r="E17" s="109">
        <v>645.07834687499997</v>
      </c>
      <c r="F17" s="110">
        <v>4</v>
      </c>
    </row>
    <row r="18" spans="1:6" x14ac:dyDescent="0.15">
      <c r="A18" s="63" t="s">
        <v>45</v>
      </c>
      <c r="B18" s="73"/>
      <c r="C18" s="73"/>
      <c r="D18" s="73">
        <v>89.6</v>
      </c>
      <c r="E18" s="109">
        <v>625.87113909679681</v>
      </c>
      <c r="F18" s="110">
        <v>6</v>
      </c>
    </row>
    <row r="19" spans="1:6" x14ac:dyDescent="0.15">
      <c r="A19" s="63" t="s">
        <v>52</v>
      </c>
      <c r="B19" s="73">
        <v>69.989999999999995</v>
      </c>
      <c r="C19" s="73"/>
      <c r="D19" s="134"/>
      <c r="E19" s="109">
        <v>498.91709250929347</v>
      </c>
      <c r="F19" s="110">
        <v>21</v>
      </c>
    </row>
    <row r="20" spans="1:6" x14ac:dyDescent="0.15">
      <c r="A20" s="63" t="s">
        <v>46</v>
      </c>
      <c r="B20" s="73">
        <v>68.790000000000006</v>
      </c>
      <c r="C20" s="73"/>
      <c r="D20" s="134"/>
      <c r="E20" s="109">
        <v>491.43333612165407</v>
      </c>
      <c r="F20" s="110">
        <v>22</v>
      </c>
    </row>
    <row r="21" spans="1:6" x14ac:dyDescent="0.15">
      <c r="A21" s="63" t="s">
        <v>49</v>
      </c>
      <c r="B21" s="73">
        <v>55.19</v>
      </c>
      <c r="C21" s="73"/>
      <c r="D21" s="134"/>
      <c r="E21" s="109">
        <v>397.71488034604749</v>
      </c>
      <c r="F21" s="110">
        <v>36</v>
      </c>
    </row>
    <row r="22" spans="1:6" x14ac:dyDescent="0.15">
      <c r="A22" s="63"/>
      <c r="B22" s="73"/>
      <c r="C22" s="73"/>
      <c r="D22" s="73"/>
      <c r="E22" s="109"/>
      <c r="F22" s="110"/>
    </row>
    <row r="23" spans="1:6" x14ac:dyDescent="0.15">
      <c r="A23" s="63"/>
      <c r="B23" s="73"/>
      <c r="C23" s="73"/>
      <c r="D23" s="73"/>
      <c r="E23" s="109"/>
      <c r="F23" s="110"/>
    </row>
    <row r="24" spans="1:6" x14ac:dyDescent="0.15">
      <c r="A24" s="63"/>
      <c r="B24" s="73"/>
      <c r="C24" s="73"/>
      <c r="D24" s="73"/>
      <c r="E24" s="109"/>
      <c r="F24" s="110"/>
    </row>
    <row r="25" spans="1:6" x14ac:dyDescent="0.15">
      <c r="A25" s="63"/>
      <c r="B25" s="73"/>
      <c r="C25" s="73"/>
      <c r="D25" s="73"/>
      <c r="E25" s="109"/>
      <c r="F25" s="110"/>
    </row>
    <row r="26" spans="1:6" x14ac:dyDescent="0.15">
      <c r="A26" s="63"/>
      <c r="B26" s="73"/>
      <c r="C26" s="73"/>
      <c r="D26" s="73"/>
      <c r="E26" s="109"/>
      <c r="F26" s="110"/>
    </row>
    <row r="27" spans="1:6" x14ac:dyDescent="0.15">
      <c r="A27" s="63"/>
      <c r="B27" s="73"/>
      <c r="C27" s="73"/>
      <c r="D27" s="73"/>
      <c r="E27" s="109"/>
      <c r="F27" s="110"/>
    </row>
    <row r="28" spans="1:6" x14ac:dyDescent="0.15">
      <c r="A28" s="63"/>
      <c r="B28" s="73"/>
      <c r="C28" s="73"/>
      <c r="D28" s="73"/>
      <c r="E28" s="109"/>
      <c r="F28" s="110"/>
    </row>
    <row r="29" spans="1:6" x14ac:dyDescent="0.15">
      <c r="A29" s="63"/>
      <c r="B29" s="73"/>
      <c r="C29" s="73"/>
      <c r="D29" s="73"/>
      <c r="E29" s="109"/>
      <c r="F29" s="110"/>
    </row>
    <row r="30" spans="1:6" x14ac:dyDescent="0.15">
      <c r="A30" s="63"/>
      <c r="B30" s="73"/>
      <c r="C30" s="73"/>
      <c r="D30" s="73"/>
      <c r="E30" s="109"/>
      <c r="F30" s="110"/>
    </row>
    <row r="31" spans="1:6" x14ac:dyDescent="0.15">
      <c r="A31" s="63"/>
      <c r="B31" s="73"/>
      <c r="C31" s="73"/>
      <c r="D31" s="73"/>
      <c r="E31" s="109"/>
      <c r="F31" s="110"/>
    </row>
    <row r="32" spans="1:6" x14ac:dyDescent="0.15">
      <c r="A32" s="63"/>
      <c r="B32" s="73"/>
      <c r="C32" s="73"/>
      <c r="D32" s="73"/>
      <c r="E32" s="109"/>
      <c r="F32" s="110"/>
    </row>
    <row r="33" spans="1:6" x14ac:dyDescent="0.15">
      <c r="A33" s="63"/>
      <c r="B33" s="73"/>
      <c r="C33" s="73"/>
      <c r="D33" s="73"/>
      <c r="E33" s="109"/>
      <c r="F33" s="110"/>
    </row>
  </sheetData>
  <mergeCells count="3">
    <mergeCell ref="A1:A7"/>
    <mergeCell ref="B2:D2"/>
    <mergeCell ref="B4:D4"/>
  </mergeCells>
  <conditionalFormatting sqref="A23">
    <cfRule type="duplicateValues" dxfId="130" priority="19"/>
  </conditionalFormatting>
  <conditionalFormatting sqref="A23">
    <cfRule type="duplicateValues" dxfId="129" priority="20"/>
  </conditionalFormatting>
  <conditionalFormatting sqref="A24:A26">
    <cfRule type="duplicateValues" dxfId="128" priority="17"/>
  </conditionalFormatting>
  <conditionalFormatting sqref="A24:A26">
    <cfRule type="duplicateValues" dxfId="127" priority="18"/>
  </conditionalFormatting>
  <conditionalFormatting sqref="A27">
    <cfRule type="duplicateValues" dxfId="126" priority="15"/>
  </conditionalFormatting>
  <conditionalFormatting sqref="A27">
    <cfRule type="duplicateValues" dxfId="125" priority="16"/>
  </conditionalFormatting>
  <conditionalFormatting sqref="A28">
    <cfRule type="duplicateValues" dxfId="124" priority="13"/>
  </conditionalFormatting>
  <conditionalFormatting sqref="A28">
    <cfRule type="duplicateValues" dxfId="123" priority="14"/>
  </conditionalFormatting>
  <conditionalFormatting sqref="A29">
    <cfRule type="duplicateValues" dxfId="122" priority="11"/>
  </conditionalFormatting>
  <conditionalFormatting sqref="A29">
    <cfRule type="duplicateValues" dxfId="121" priority="12"/>
  </conditionalFormatting>
  <conditionalFormatting sqref="A30">
    <cfRule type="duplicateValues" dxfId="120" priority="9"/>
  </conditionalFormatting>
  <conditionalFormatting sqref="A30">
    <cfRule type="duplicateValues" dxfId="119" priority="10"/>
  </conditionalFormatting>
  <conditionalFormatting sqref="A31">
    <cfRule type="duplicateValues" dxfId="118" priority="7"/>
  </conditionalFormatting>
  <conditionalFormatting sqref="A31">
    <cfRule type="duplicateValues" dxfId="117" priority="8"/>
  </conditionalFormatting>
  <conditionalFormatting sqref="A32">
    <cfRule type="duplicateValues" dxfId="116" priority="5"/>
  </conditionalFormatting>
  <conditionalFormatting sqref="A32">
    <cfRule type="duplicateValues" dxfId="115" priority="6"/>
  </conditionalFormatting>
  <conditionalFormatting sqref="A33">
    <cfRule type="duplicateValues" dxfId="114" priority="3"/>
  </conditionalFormatting>
  <conditionalFormatting sqref="A33">
    <cfRule type="duplicateValues" dxfId="113" priority="4"/>
  </conditionalFormatting>
  <conditionalFormatting sqref="A21">
    <cfRule type="duplicateValues" dxfId="112" priority="1"/>
  </conditionalFormatting>
  <conditionalFormatting sqref="A21">
    <cfRule type="duplicateValues" dxfId="111" priority="2"/>
  </conditionalFormatting>
  <conditionalFormatting sqref="A22 A18:A20">
    <cfRule type="duplicateValues" dxfId="110" priority="44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3E66-C890-1C48-BEE8-6211D971D536}">
  <dimension ref="A1:F46"/>
  <sheetViews>
    <sheetView workbookViewId="0">
      <selection sqref="A1:XFD104857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02"/>
      <c r="B1" s="137"/>
      <c r="C1" s="137"/>
      <c r="D1" s="137"/>
      <c r="E1" s="137"/>
      <c r="F1" s="40"/>
    </row>
    <row r="2" spans="1:6" ht="15" customHeight="1" x14ac:dyDescent="0.15">
      <c r="A2" s="202"/>
      <c r="B2" s="203" t="s">
        <v>29</v>
      </c>
      <c r="C2" s="203"/>
      <c r="D2" s="203"/>
      <c r="E2" s="137"/>
      <c r="F2" s="40"/>
    </row>
    <row r="3" spans="1:6" ht="15" customHeight="1" x14ac:dyDescent="0.15">
      <c r="A3" s="202"/>
      <c r="B3" s="137"/>
      <c r="C3" s="137"/>
      <c r="D3" s="137"/>
      <c r="E3" s="137"/>
      <c r="F3" s="40"/>
    </row>
    <row r="4" spans="1:6" ht="15" customHeight="1" x14ac:dyDescent="0.15">
      <c r="A4" s="202"/>
      <c r="B4" s="203" t="s">
        <v>42</v>
      </c>
      <c r="C4" s="203"/>
      <c r="D4" s="203"/>
      <c r="E4" s="137"/>
      <c r="F4" s="40"/>
    </row>
    <row r="5" spans="1:6" ht="15" customHeight="1" x14ac:dyDescent="0.15">
      <c r="A5" s="202"/>
      <c r="B5" s="137"/>
      <c r="C5" s="137"/>
      <c r="D5" s="137"/>
      <c r="E5" s="137"/>
      <c r="F5" s="40"/>
    </row>
    <row r="6" spans="1:6" ht="15" customHeight="1" x14ac:dyDescent="0.15">
      <c r="A6" s="202"/>
      <c r="B6" s="75"/>
      <c r="C6" s="137"/>
      <c r="D6" s="137"/>
      <c r="E6" s="137"/>
      <c r="F6" s="40"/>
    </row>
    <row r="7" spans="1:6" ht="15" customHeight="1" x14ac:dyDescent="0.15">
      <c r="A7" s="202"/>
      <c r="B7" s="137"/>
      <c r="C7" s="137"/>
      <c r="D7" s="137"/>
      <c r="E7" s="137"/>
      <c r="F7" s="40"/>
    </row>
    <row r="8" spans="1:6" ht="15" customHeight="1" x14ac:dyDescent="0.15">
      <c r="A8" s="41" t="s">
        <v>7</v>
      </c>
      <c r="B8" s="42" t="s">
        <v>156</v>
      </c>
      <c r="C8" s="42"/>
      <c r="D8" s="136"/>
      <c r="E8" s="136"/>
      <c r="F8" s="40"/>
    </row>
    <row r="9" spans="1:6" ht="15" customHeight="1" x14ac:dyDescent="0.15">
      <c r="A9" s="41" t="s">
        <v>0</v>
      </c>
      <c r="B9" s="42" t="s">
        <v>157</v>
      </c>
      <c r="C9" s="42"/>
      <c r="D9" s="136"/>
      <c r="E9" s="136"/>
      <c r="F9" s="40"/>
    </row>
    <row r="10" spans="1:6" ht="15" customHeight="1" x14ac:dyDescent="0.15">
      <c r="A10" s="41" t="s">
        <v>9</v>
      </c>
      <c r="B10" s="108">
        <v>43142</v>
      </c>
      <c r="C10" s="43"/>
      <c r="D10" s="44"/>
      <c r="E10" s="44"/>
      <c r="F10" s="40"/>
    </row>
    <row r="11" spans="1:6" ht="15" customHeight="1" x14ac:dyDescent="0.15">
      <c r="A11" s="41" t="s">
        <v>24</v>
      </c>
      <c r="B11" s="42" t="s">
        <v>39</v>
      </c>
      <c r="C11" s="137"/>
      <c r="D11" s="137"/>
      <c r="E11" s="137"/>
      <c r="F11" s="40"/>
    </row>
    <row r="12" spans="1:6" ht="15" customHeight="1" x14ac:dyDescent="0.15">
      <c r="A12" s="41" t="s">
        <v>10</v>
      </c>
      <c r="B12" s="136" t="s">
        <v>30</v>
      </c>
      <c r="C12" s="137"/>
      <c r="D12" s="137"/>
      <c r="E12" s="137"/>
      <c r="F12" s="40"/>
    </row>
    <row r="13" spans="1:6" ht="15" customHeight="1" x14ac:dyDescent="0.15">
      <c r="A13" s="136" t="s">
        <v>8</v>
      </c>
      <c r="B13" s="93" t="s">
        <v>2</v>
      </c>
      <c r="C13" s="93" t="s">
        <v>11</v>
      </c>
      <c r="D13" s="93" t="s">
        <v>1</v>
      </c>
      <c r="E13" s="45"/>
      <c r="F13" s="46" t="s">
        <v>15</v>
      </c>
    </row>
    <row r="14" spans="1:6" ht="15" customHeight="1" x14ac:dyDescent="0.15">
      <c r="A14" s="136" t="s">
        <v>158</v>
      </c>
      <c r="B14" s="47"/>
      <c r="C14" s="49"/>
      <c r="D14" s="49"/>
      <c r="E14" s="48">
        <v>60</v>
      </c>
      <c r="F14" s="50" t="s">
        <v>16</v>
      </c>
    </row>
    <row r="15" spans="1:6" ht="15" customHeight="1" x14ac:dyDescent="0.15">
      <c r="A15" s="136" t="s">
        <v>43</v>
      </c>
      <c r="B15" s="51"/>
      <c r="C15" s="53"/>
      <c r="D15" s="53"/>
      <c r="E15" s="52"/>
      <c r="F15" s="50" t="s">
        <v>17</v>
      </c>
    </row>
    <row r="16" spans="1:6" ht="15" customHeight="1" x14ac:dyDescent="0.15">
      <c r="A16" s="136"/>
      <c r="B16" s="54" t="s">
        <v>4</v>
      </c>
      <c r="C16" s="55" t="s">
        <v>4</v>
      </c>
      <c r="D16" s="55" t="s">
        <v>4</v>
      </c>
      <c r="E16" s="56" t="s">
        <v>44</v>
      </c>
      <c r="F16" s="57">
        <v>19</v>
      </c>
    </row>
    <row r="17" spans="1:6" ht="15" customHeight="1" x14ac:dyDescent="0.15">
      <c r="A17" s="64" t="s">
        <v>136</v>
      </c>
      <c r="B17" s="94"/>
      <c r="C17" s="94"/>
      <c r="D17" s="94"/>
      <c r="E17" s="102">
        <v>60</v>
      </c>
      <c r="F17" s="95"/>
    </row>
    <row r="18" spans="1:6" x14ac:dyDescent="0.15">
      <c r="A18" s="83" t="s">
        <v>137</v>
      </c>
      <c r="B18" s="94"/>
      <c r="C18" s="94"/>
      <c r="D18" s="94"/>
      <c r="E18" s="102">
        <v>60</v>
      </c>
      <c r="F18" s="95"/>
    </row>
    <row r="19" spans="1:6" ht="15" customHeight="1" x14ac:dyDescent="0.15">
      <c r="A19" s="83" t="s">
        <v>138</v>
      </c>
      <c r="B19" s="94"/>
      <c r="C19" s="94"/>
      <c r="D19" s="94"/>
      <c r="E19" s="102">
        <v>60</v>
      </c>
      <c r="F19" s="95"/>
    </row>
    <row r="20" spans="1:6" ht="15" customHeight="1" x14ac:dyDescent="0.15">
      <c r="A20" s="83" t="s">
        <v>139</v>
      </c>
      <c r="B20" s="94"/>
      <c r="C20" s="94"/>
      <c r="D20" s="94"/>
      <c r="E20" s="102">
        <v>60</v>
      </c>
      <c r="F20" s="95"/>
    </row>
    <row r="21" spans="1:6" ht="15" customHeight="1" x14ac:dyDescent="0.15">
      <c r="A21" s="83" t="s">
        <v>140</v>
      </c>
      <c r="B21" s="94"/>
      <c r="C21" s="94"/>
      <c r="D21" s="94"/>
      <c r="E21" s="102">
        <v>60</v>
      </c>
      <c r="F21" s="95"/>
    </row>
    <row r="22" spans="1:6" ht="15" customHeight="1" x14ac:dyDescent="0.15">
      <c r="A22" s="83" t="s">
        <v>141</v>
      </c>
      <c r="B22" s="94"/>
      <c r="C22" s="94"/>
      <c r="D22" s="94"/>
      <c r="E22" s="102">
        <v>60</v>
      </c>
      <c r="F22" s="95"/>
    </row>
    <row r="23" spans="1:6" ht="15" customHeight="1" x14ac:dyDescent="0.15">
      <c r="A23" s="83" t="s">
        <v>142</v>
      </c>
      <c r="B23" s="94"/>
      <c r="C23" s="94"/>
      <c r="D23" s="94"/>
      <c r="E23" s="102">
        <v>60</v>
      </c>
      <c r="F23" s="95"/>
    </row>
    <row r="24" spans="1:6" ht="15" customHeight="1" x14ac:dyDescent="0.15">
      <c r="A24" s="83" t="s">
        <v>143</v>
      </c>
      <c r="B24" s="94"/>
      <c r="C24" s="94"/>
      <c r="D24" s="94"/>
      <c r="E24" s="102">
        <v>60</v>
      </c>
      <c r="F24" s="95"/>
    </row>
    <row r="25" spans="1:6" ht="15" customHeight="1" x14ac:dyDescent="0.15">
      <c r="A25" s="83" t="s">
        <v>144</v>
      </c>
      <c r="B25" s="94"/>
      <c r="C25" s="94"/>
      <c r="D25" s="94"/>
      <c r="E25" s="102">
        <v>60</v>
      </c>
      <c r="F25" s="95"/>
    </row>
    <row r="26" spans="1:6" ht="15" customHeight="1" x14ac:dyDescent="0.15">
      <c r="A26" s="83" t="s">
        <v>145</v>
      </c>
      <c r="B26" s="94"/>
      <c r="C26" s="94"/>
      <c r="D26" s="94"/>
      <c r="E26" s="102">
        <v>60</v>
      </c>
      <c r="F26" s="95"/>
    </row>
    <row r="27" spans="1:6" ht="15" customHeight="1" x14ac:dyDescent="0.15">
      <c r="A27" s="83" t="s">
        <v>146</v>
      </c>
      <c r="B27" s="94"/>
      <c r="C27" s="94"/>
      <c r="D27" s="94"/>
      <c r="E27" s="102">
        <v>60</v>
      </c>
      <c r="F27" s="95"/>
    </row>
    <row r="28" spans="1:6" x14ac:dyDescent="0.15">
      <c r="A28" s="83" t="s">
        <v>147</v>
      </c>
      <c r="B28" s="94"/>
      <c r="C28" s="94"/>
      <c r="D28" s="94"/>
      <c r="E28" s="102">
        <v>60</v>
      </c>
      <c r="F28" s="95"/>
    </row>
    <row r="29" spans="1:6" x14ac:dyDescent="0.15">
      <c r="A29" s="83" t="s">
        <v>149</v>
      </c>
      <c r="B29" s="94"/>
      <c r="C29" s="94"/>
      <c r="D29" s="94"/>
      <c r="E29" s="102">
        <v>60</v>
      </c>
      <c r="F29" s="95"/>
    </row>
    <row r="30" spans="1:6" x14ac:dyDescent="0.15">
      <c r="A30" s="83" t="s">
        <v>150</v>
      </c>
      <c r="B30" s="94"/>
      <c r="C30" s="94"/>
      <c r="D30" s="94"/>
      <c r="E30" s="102">
        <v>60</v>
      </c>
      <c r="F30" s="95"/>
    </row>
    <row r="31" spans="1:6" x14ac:dyDescent="0.15">
      <c r="A31" s="83" t="s">
        <v>151</v>
      </c>
      <c r="B31" s="94"/>
      <c r="C31" s="94"/>
      <c r="D31" s="94"/>
      <c r="E31" s="102">
        <v>60</v>
      </c>
      <c r="F31" s="95"/>
    </row>
    <row r="32" spans="1:6" x14ac:dyDescent="0.15">
      <c r="A32" s="83" t="s">
        <v>152</v>
      </c>
      <c r="B32" s="94"/>
      <c r="C32" s="94"/>
      <c r="D32" s="94"/>
      <c r="E32" s="102">
        <v>60</v>
      </c>
      <c r="F32" s="95"/>
    </row>
    <row r="33" spans="1:6" x14ac:dyDescent="0.15">
      <c r="A33" s="83" t="s">
        <v>153</v>
      </c>
      <c r="B33" s="94"/>
      <c r="C33" s="94"/>
      <c r="D33" s="94"/>
      <c r="E33" s="102">
        <v>60</v>
      </c>
      <c r="F33" s="95"/>
    </row>
    <row r="34" spans="1:6" x14ac:dyDescent="0.15">
      <c r="A34" s="83" t="s">
        <v>154</v>
      </c>
      <c r="B34" s="94"/>
      <c r="C34" s="94"/>
      <c r="D34" s="94"/>
      <c r="E34" s="102">
        <v>60</v>
      </c>
      <c r="F34" s="95"/>
    </row>
    <row r="35" spans="1:6" ht="15" customHeight="1" x14ac:dyDescent="0.15">
      <c r="A35" s="83" t="s">
        <v>155</v>
      </c>
      <c r="B35" s="94"/>
      <c r="C35" s="94"/>
      <c r="D35" s="94"/>
      <c r="E35" s="102">
        <v>60</v>
      </c>
      <c r="F35" s="95"/>
    </row>
    <row r="36" spans="1:6" ht="15" customHeight="1" x14ac:dyDescent="0.15">
      <c r="A36" s="83"/>
      <c r="B36" s="94"/>
      <c r="C36" s="94"/>
      <c r="D36" s="94"/>
      <c r="E36" s="102"/>
      <c r="F36" s="95"/>
    </row>
    <row r="37" spans="1:6" ht="15" customHeight="1" x14ac:dyDescent="0.15">
      <c r="A37" s="83"/>
      <c r="B37" s="94"/>
      <c r="C37" s="94"/>
      <c r="D37" s="94"/>
      <c r="E37" s="102"/>
      <c r="F37" s="95"/>
    </row>
    <row r="38" spans="1:6" ht="15" customHeight="1" x14ac:dyDescent="0.15">
      <c r="A38" s="83"/>
      <c r="B38" s="94"/>
      <c r="C38" s="94"/>
      <c r="D38" s="94"/>
      <c r="E38" s="102"/>
      <c r="F38" s="95"/>
    </row>
    <row r="39" spans="1:6" ht="15" customHeight="1" x14ac:dyDescent="0.15">
      <c r="A39" s="83"/>
      <c r="B39" s="94"/>
      <c r="C39" s="94"/>
      <c r="D39" s="94"/>
      <c r="E39" s="102"/>
      <c r="F39" s="95"/>
    </row>
    <row r="40" spans="1:6" ht="15" customHeight="1" x14ac:dyDescent="0.15">
      <c r="A40" s="83"/>
      <c r="B40" s="94"/>
      <c r="C40" s="94"/>
      <c r="D40" s="94"/>
      <c r="E40" s="102"/>
      <c r="F40" s="95"/>
    </row>
    <row r="41" spans="1:6" ht="15" customHeight="1" x14ac:dyDescent="0.15">
      <c r="A41" s="83"/>
      <c r="B41" s="94"/>
      <c r="C41" s="94"/>
      <c r="D41" s="94"/>
      <c r="E41" s="102"/>
      <c r="F41" s="95"/>
    </row>
    <row r="42" spans="1:6" ht="15" customHeight="1" x14ac:dyDescent="0.15">
      <c r="A42" s="83"/>
      <c r="B42" s="94"/>
      <c r="C42" s="94"/>
      <c r="D42" s="94"/>
      <c r="E42" s="102"/>
      <c r="F42" s="95"/>
    </row>
    <row r="43" spans="1:6" ht="15" customHeight="1" x14ac:dyDescent="0.15">
      <c r="A43" s="83"/>
      <c r="B43" s="94"/>
      <c r="C43" s="94"/>
      <c r="D43" s="94"/>
      <c r="E43" s="102"/>
      <c r="F43" s="95"/>
    </row>
    <row r="44" spans="1:6" ht="15" customHeight="1" x14ac:dyDescent="0.15">
      <c r="A44" s="83"/>
      <c r="B44" s="94"/>
      <c r="C44" s="94"/>
      <c r="D44" s="94"/>
      <c r="E44" s="102"/>
      <c r="F44" s="95"/>
    </row>
    <row r="45" spans="1:6" ht="15" customHeight="1" x14ac:dyDescent="0.15">
      <c r="A45" s="83"/>
      <c r="B45" s="94"/>
      <c r="C45" s="94"/>
      <c r="D45" s="94"/>
      <c r="E45" s="102"/>
      <c r="F45" s="95"/>
    </row>
    <row r="46" spans="1:6" ht="15" customHeight="1" x14ac:dyDescent="0.15">
      <c r="A46" s="83"/>
      <c r="B46" s="94"/>
      <c r="C46" s="94"/>
      <c r="D46" s="94"/>
      <c r="E46" s="102"/>
      <c r="F46" s="95"/>
    </row>
  </sheetData>
  <mergeCells count="3">
    <mergeCell ref="A1:A7"/>
    <mergeCell ref="B2:D2"/>
    <mergeCell ref="B4:D4"/>
  </mergeCells>
  <conditionalFormatting sqref="A23">
    <cfRule type="duplicateValues" dxfId="109" priority="1"/>
  </conditionalFormatting>
  <conditionalFormatting sqref="A23">
    <cfRule type="duplicateValues" dxfId="108" priority="2"/>
  </conditionalFormatting>
  <conditionalFormatting sqref="A31 A28 A18:A22 A26 A24">
    <cfRule type="duplicateValues" dxfId="107" priority="3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C30BC-D007-1446-BB14-14475FB5A311}">
  <dimension ref="A1:F54"/>
  <sheetViews>
    <sheetView workbookViewId="0">
      <selection sqref="A1:XFD104857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02"/>
      <c r="B1" s="137"/>
      <c r="C1" s="137"/>
      <c r="D1" s="137"/>
      <c r="E1" s="137"/>
      <c r="F1" s="40"/>
    </row>
    <row r="2" spans="1:6" ht="15" customHeight="1" x14ac:dyDescent="0.15">
      <c r="A2" s="202"/>
      <c r="B2" s="203" t="s">
        <v>29</v>
      </c>
      <c r="C2" s="203"/>
      <c r="D2" s="203"/>
      <c r="E2" s="137"/>
      <c r="F2" s="40"/>
    </row>
    <row r="3" spans="1:6" ht="15" customHeight="1" x14ac:dyDescent="0.15">
      <c r="A3" s="202"/>
      <c r="B3" s="137"/>
      <c r="C3" s="137"/>
      <c r="D3" s="137"/>
      <c r="E3" s="137"/>
      <c r="F3" s="40"/>
    </row>
    <row r="4" spans="1:6" ht="15" customHeight="1" x14ac:dyDescent="0.15">
      <c r="A4" s="202"/>
      <c r="B4" s="203" t="s">
        <v>42</v>
      </c>
      <c r="C4" s="203"/>
      <c r="D4" s="203"/>
      <c r="E4" s="137"/>
      <c r="F4" s="40"/>
    </row>
    <row r="5" spans="1:6" ht="15" customHeight="1" x14ac:dyDescent="0.15">
      <c r="A5" s="202"/>
      <c r="B5" s="137"/>
      <c r="C5" s="137"/>
      <c r="D5" s="137"/>
      <c r="E5" s="137"/>
      <c r="F5" s="40"/>
    </row>
    <row r="6" spans="1:6" ht="15" customHeight="1" x14ac:dyDescent="0.15">
      <c r="A6" s="202"/>
      <c r="B6" s="75"/>
      <c r="C6" s="137"/>
      <c r="D6" s="137"/>
      <c r="E6" s="137"/>
      <c r="F6" s="40"/>
    </row>
    <row r="7" spans="1:6" ht="15" customHeight="1" x14ac:dyDescent="0.15">
      <c r="A7" s="202"/>
      <c r="B7" s="137"/>
      <c r="C7" s="137"/>
      <c r="D7" s="137"/>
      <c r="E7" s="137"/>
      <c r="F7" s="40"/>
    </row>
    <row r="8" spans="1:6" ht="15" customHeight="1" x14ac:dyDescent="0.15">
      <c r="A8" s="41" t="s">
        <v>7</v>
      </c>
      <c r="B8" s="42" t="s">
        <v>159</v>
      </c>
      <c r="C8" s="42"/>
      <c r="D8" s="136"/>
      <c r="E8" s="136"/>
      <c r="F8" s="40"/>
    </row>
    <row r="9" spans="1:6" ht="15" customHeight="1" x14ac:dyDescent="0.15">
      <c r="A9" s="41" t="s">
        <v>0</v>
      </c>
      <c r="B9" s="42" t="s">
        <v>160</v>
      </c>
      <c r="C9" s="42"/>
      <c r="D9" s="136"/>
      <c r="E9" s="136"/>
      <c r="F9" s="40"/>
    </row>
    <row r="10" spans="1:6" ht="15" customHeight="1" x14ac:dyDescent="0.15">
      <c r="A10" s="41" t="s">
        <v>9</v>
      </c>
      <c r="B10" s="108">
        <v>43143</v>
      </c>
      <c r="C10" s="43"/>
      <c r="D10" s="44"/>
      <c r="E10" s="44"/>
      <c r="F10" s="40"/>
    </row>
    <row r="11" spans="1:6" ht="15" customHeight="1" x14ac:dyDescent="0.15">
      <c r="A11" s="41" t="s">
        <v>24</v>
      </c>
      <c r="B11" s="42" t="s">
        <v>39</v>
      </c>
      <c r="C11" s="137"/>
      <c r="D11" s="137"/>
      <c r="E11" s="137"/>
      <c r="F11" s="40"/>
    </row>
    <row r="12" spans="1:6" ht="15" customHeight="1" x14ac:dyDescent="0.15">
      <c r="A12" s="41" t="s">
        <v>10</v>
      </c>
      <c r="B12" s="136" t="s">
        <v>30</v>
      </c>
      <c r="C12" s="137"/>
      <c r="D12" s="137"/>
      <c r="E12" s="137"/>
      <c r="F12" s="40"/>
    </row>
    <row r="13" spans="1:6" ht="15" customHeight="1" x14ac:dyDescent="0.15">
      <c r="A13" s="136" t="s">
        <v>8</v>
      </c>
      <c r="B13" s="93" t="s">
        <v>2</v>
      </c>
      <c r="C13" s="93" t="s">
        <v>11</v>
      </c>
      <c r="D13" s="93" t="s">
        <v>1</v>
      </c>
      <c r="E13" s="45"/>
      <c r="F13" s="46" t="s">
        <v>15</v>
      </c>
    </row>
    <row r="14" spans="1:6" ht="15" customHeight="1" x14ac:dyDescent="0.15">
      <c r="A14" s="136" t="s">
        <v>158</v>
      </c>
      <c r="B14" s="47"/>
      <c r="C14" s="49"/>
      <c r="D14" s="49"/>
      <c r="E14" s="48">
        <v>60</v>
      </c>
      <c r="F14" s="50" t="s">
        <v>16</v>
      </c>
    </row>
    <row r="15" spans="1:6" ht="15" customHeight="1" x14ac:dyDescent="0.15">
      <c r="A15" s="136" t="s">
        <v>43</v>
      </c>
      <c r="B15" s="51"/>
      <c r="C15" s="53"/>
      <c r="D15" s="53"/>
      <c r="E15" s="52"/>
      <c r="F15" s="50" t="s">
        <v>17</v>
      </c>
    </row>
    <row r="16" spans="1:6" ht="15" customHeight="1" x14ac:dyDescent="0.15">
      <c r="A16" s="136"/>
      <c r="B16" s="54" t="s">
        <v>4</v>
      </c>
      <c r="C16" s="55" t="s">
        <v>4</v>
      </c>
      <c r="D16" s="55" t="s">
        <v>4</v>
      </c>
      <c r="E16" s="56" t="s">
        <v>44</v>
      </c>
      <c r="F16" s="57">
        <v>32</v>
      </c>
    </row>
    <row r="17" spans="1:6" ht="15" customHeight="1" x14ac:dyDescent="0.15">
      <c r="A17" s="64" t="s">
        <v>161</v>
      </c>
      <c r="B17" s="94"/>
      <c r="C17" s="94"/>
      <c r="D17" s="94"/>
      <c r="E17" s="102">
        <v>60</v>
      </c>
      <c r="F17" s="95"/>
    </row>
    <row r="18" spans="1:6" x14ac:dyDescent="0.15">
      <c r="A18" s="83" t="s">
        <v>162</v>
      </c>
      <c r="B18" s="94"/>
      <c r="C18" s="94"/>
      <c r="D18" s="94"/>
      <c r="E18" s="102">
        <v>60</v>
      </c>
      <c r="F18" s="95"/>
    </row>
    <row r="19" spans="1:6" ht="15" customHeight="1" x14ac:dyDescent="0.15">
      <c r="A19" s="83" t="s">
        <v>163</v>
      </c>
      <c r="B19" s="94"/>
      <c r="C19" s="94"/>
      <c r="D19" s="94"/>
      <c r="E19" s="102">
        <v>60</v>
      </c>
      <c r="F19" s="95"/>
    </row>
    <row r="20" spans="1:6" ht="15" customHeight="1" x14ac:dyDescent="0.15">
      <c r="A20" s="83" t="s">
        <v>164</v>
      </c>
      <c r="B20" s="94"/>
      <c r="C20" s="94"/>
      <c r="D20" s="94"/>
      <c r="E20" s="102">
        <v>60</v>
      </c>
      <c r="F20" s="95"/>
    </row>
    <row r="21" spans="1:6" ht="15" customHeight="1" x14ac:dyDescent="0.15">
      <c r="A21" s="83" t="s">
        <v>165</v>
      </c>
      <c r="B21" s="94"/>
      <c r="C21" s="94"/>
      <c r="D21" s="94"/>
      <c r="E21" s="102">
        <v>60</v>
      </c>
      <c r="F21" s="95"/>
    </row>
    <row r="22" spans="1:6" ht="15" customHeight="1" x14ac:dyDescent="0.15">
      <c r="A22" s="83" t="s">
        <v>166</v>
      </c>
      <c r="B22" s="94"/>
      <c r="C22" s="94"/>
      <c r="D22" s="94"/>
      <c r="E22" s="102">
        <v>60</v>
      </c>
      <c r="F22" s="95"/>
    </row>
    <row r="23" spans="1:6" ht="15" customHeight="1" x14ac:dyDescent="0.15">
      <c r="A23" s="83" t="s">
        <v>167</v>
      </c>
      <c r="B23" s="94"/>
      <c r="C23" s="94"/>
      <c r="D23" s="94"/>
      <c r="E23" s="102">
        <v>60</v>
      </c>
      <c r="F23" s="95"/>
    </row>
    <row r="24" spans="1:6" ht="15" customHeight="1" x14ac:dyDescent="0.15">
      <c r="A24" s="83" t="s">
        <v>168</v>
      </c>
      <c r="B24" s="94"/>
      <c r="C24" s="94"/>
      <c r="D24" s="94"/>
      <c r="E24" s="102">
        <v>60</v>
      </c>
      <c r="F24" s="95"/>
    </row>
    <row r="25" spans="1:6" ht="15" customHeight="1" x14ac:dyDescent="0.15">
      <c r="A25" s="83" t="s">
        <v>169</v>
      </c>
      <c r="B25" s="94"/>
      <c r="C25" s="94"/>
      <c r="D25" s="94"/>
      <c r="E25" s="102">
        <v>60</v>
      </c>
      <c r="F25" s="95"/>
    </row>
    <row r="26" spans="1:6" ht="15" customHeight="1" x14ac:dyDescent="0.15">
      <c r="A26" s="83" t="s">
        <v>170</v>
      </c>
      <c r="B26" s="94"/>
      <c r="C26" s="94"/>
      <c r="D26" s="94"/>
      <c r="E26" s="102">
        <v>60</v>
      </c>
      <c r="F26" s="95"/>
    </row>
    <row r="27" spans="1:6" ht="15" customHeight="1" x14ac:dyDescent="0.15">
      <c r="A27" s="83" t="s">
        <v>171</v>
      </c>
      <c r="B27" s="94"/>
      <c r="C27" s="94"/>
      <c r="D27" s="94"/>
      <c r="E27" s="102">
        <v>60</v>
      </c>
      <c r="F27" s="95"/>
    </row>
    <row r="28" spans="1:6" ht="15" customHeight="1" x14ac:dyDescent="0.15">
      <c r="A28" s="83" t="s">
        <v>186</v>
      </c>
      <c r="B28" s="94"/>
      <c r="C28" s="94"/>
      <c r="D28" s="94"/>
      <c r="E28" s="102">
        <v>60</v>
      </c>
      <c r="F28" s="95"/>
    </row>
    <row r="29" spans="1:6" ht="15" customHeight="1" x14ac:dyDescent="0.15">
      <c r="A29" s="83" t="s">
        <v>187</v>
      </c>
      <c r="B29" s="94"/>
      <c r="C29" s="94"/>
      <c r="D29" s="94"/>
      <c r="E29" s="102">
        <v>60</v>
      </c>
      <c r="F29" s="95"/>
    </row>
    <row r="30" spans="1:6" ht="15" customHeight="1" x14ac:dyDescent="0.15">
      <c r="A30" s="83" t="s">
        <v>188</v>
      </c>
      <c r="B30" s="94"/>
      <c r="C30" s="94"/>
      <c r="D30" s="94"/>
      <c r="E30" s="102">
        <v>60</v>
      </c>
      <c r="F30" s="95"/>
    </row>
    <row r="31" spans="1:6" ht="15" customHeight="1" x14ac:dyDescent="0.15">
      <c r="A31" s="83" t="s">
        <v>189</v>
      </c>
      <c r="B31" s="94"/>
      <c r="C31" s="94"/>
      <c r="D31" s="94"/>
      <c r="E31" s="102">
        <v>60</v>
      </c>
      <c r="F31" s="95"/>
    </row>
    <row r="32" spans="1:6" ht="15" customHeight="1" x14ac:dyDescent="0.15">
      <c r="A32" s="83" t="s">
        <v>190</v>
      </c>
      <c r="B32" s="94"/>
      <c r="C32" s="94"/>
      <c r="D32" s="94"/>
      <c r="E32" s="102">
        <v>60</v>
      </c>
      <c r="F32" s="95"/>
    </row>
    <row r="33" spans="1:6" ht="15" customHeight="1" x14ac:dyDescent="0.15">
      <c r="A33" s="83" t="s">
        <v>191</v>
      </c>
      <c r="B33" s="94"/>
      <c r="C33" s="94"/>
      <c r="D33" s="94"/>
      <c r="E33" s="102">
        <v>60</v>
      </c>
      <c r="F33" s="95"/>
    </row>
    <row r="34" spans="1:6" ht="15" customHeight="1" x14ac:dyDescent="0.15">
      <c r="A34" s="83" t="s">
        <v>192</v>
      </c>
      <c r="B34" s="94"/>
      <c r="C34" s="94"/>
      <c r="D34" s="94"/>
      <c r="E34" s="102">
        <v>60</v>
      </c>
      <c r="F34" s="95"/>
    </row>
    <row r="35" spans="1:6" ht="15" customHeight="1" x14ac:dyDescent="0.15">
      <c r="A35" s="83" t="s">
        <v>193</v>
      </c>
      <c r="B35" s="94"/>
      <c r="C35" s="94"/>
      <c r="D35" s="94"/>
      <c r="E35" s="102">
        <v>60</v>
      </c>
      <c r="F35" s="95"/>
    </row>
    <row r="36" spans="1:6" x14ac:dyDescent="0.15">
      <c r="A36" s="83" t="s">
        <v>172</v>
      </c>
      <c r="B36" s="94"/>
      <c r="C36" s="94"/>
      <c r="D36" s="94"/>
      <c r="E36" s="102">
        <v>60</v>
      </c>
      <c r="F36" s="95"/>
    </row>
    <row r="37" spans="1:6" x14ac:dyDescent="0.15">
      <c r="A37" s="83" t="s">
        <v>173</v>
      </c>
      <c r="B37" s="94"/>
      <c r="C37" s="94"/>
      <c r="D37" s="94"/>
      <c r="E37" s="102">
        <v>60</v>
      </c>
      <c r="F37" s="95"/>
    </row>
    <row r="38" spans="1:6" x14ac:dyDescent="0.15">
      <c r="A38" s="83" t="s">
        <v>174</v>
      </c>
      <c r="B38" s="94"/>
      <c r="C38" s="94"/>
      <c r="D38" s="94"/>
      <c r="E38" s="102">
        <v>60</v>
      </c>
      <c r="F38" s="95"/>
    </row>
    <row r="39" spans="1:6" x14ac:dyDescent="0.15">
      <c r="A39" s="83" t="s">
        <v>175</v>
      </c>
      <c r="B39" s="94"/>
      <c r="C39" s="94"/>
      <c r="D39" s="94"/>
      <c r="E39" s="102">
        <v>60</v>
      </c>
      <c r="F39" s="95"/>
    </row>
    <row r="40" spans="1:6" x14ac:dyDescent="0.15">
      <c r="A40" s="83" t="s">
        <v>176</v>
      </c>
      <c r="B40" s="94"/>
      <c r="C40" s="94"/>
      <c r="D40" s="94"/>
      <c r="E40" s="102">
        <v>60</v>
      </c>
      <c r="F40" s="95"/>
    </row>
    <row r="41" spans="1:6" x14ac:dyDescent="0.15">
      <c r="A41" s="83" t="s">
        <v>177</v>
      </c>
      <c r="B41" s="94"/>
      <c r="C41" s="94"/>
      <c r="D41" s="94"/>
      <c r="E41" s="102">
        <v>60</v>
      </c>
      <c r="F41" s="95"/>
    </row>
    <row r="42" spans="1:6" x14ac:dyDescent="0.15">
      <c r="A42" s="83" t="s">
        <v>178</v>
      </c>
      <c r="B42" s="94"/>
      <c r="C42" s="94"/>
      <c r="D42" s="94"/>
      <c r="E42" s="102">
        <v>60</v>
      </c>
      <c r="F42" s="95"/>
    </row>
    <row r="43" spans="1:6" ht="15" customHeight="1" x14ac:dyDescent="0.15">
      <c r="A43" s="83" t="s">
        <v>179</v>
      </c>
      <c r="B43" s="94"/>
      <c r="C43" s="94"/>
      <c r="D43" s="94"/>
      <c r="E43" s="102">
        <v>60</v>
      </c>
      <c r="F43" s="95"/>
    </row>
    <row r="44" spans="1:6" ht="15" customHeight="1" x14ac:dyDescent="0.15">
      <c r="A44" s="83" t="s">
        <v>180</v>
      </c>
      <c r="B44" s="94"/>
      <c r="C44" s="94"/>
      <c r="D44" s="94"/>
      <c r="E44" s="102">
        <v>60</v>
      </c>
      <c r="F44" s="95"/>
    </row>
    <row r="45" spans="1:6" ht="15" customHeight="1" x14ac:dyDescent="0.15">
      <c r="A45" s="83" t="s">
        <v>181</v>
      </c>
      <c r="B45" s="94"/>
      <c r="C45" s="94"/>
      <c r="D45" s="94"/>
      <c r="E45" s="102">
        <v>60</v>
      </c>
      <c r="F45" s="95"/>
    </row>
    <row r="46" spans="1:6" ht="15" customHeight="1" x14ac:dyDescent="0.15">
      <c r="A46" s="83" t="s">
        <v>182</v>
      </c>
      <c r="B46" s="94"/>
      <c r="C46" s="94"/>
      <c r="D46" s="94"/>
      <c r="E46" s="102">
        <v>60</v>
      </c>
      <c r="F46" s="95"/>
    </row>
    <row r="47" spans="1:6" ht="15" customHeight="1" x14ac:dyDescent="0.15">
      <c r="A47" s="83" t="s">
        <v>183</v>
      </c>
      <c r="B47" s="94"/>
      <c r="C47" s="94"/>
      <c r="D47" s="94"/>
      <c r="E47" s="102">
        <v>60</v>
      </c>
      <c r="F47" s="95"/>
    </row>
    <row r="48" spans="1:6" ht="15" customHeight="1" x14ac:dyDescent="0.15">
      <c r="A48" s="83" t="s">
        <v>184</v>
      </c>
      <c r="B48" s="94"/>
      <c r="C48" s="94"/>
      <c r="D48" s="94"/>
      <c r="E48" s="102">
        <v>60</v>
      </c>
      <c r="F48" s="95"/>
    </row>
    <row r="49" spans="1:6" ht="15" customHeight="1" x14ac:dyDescent="0.15">
      <c r="A49" s="83"/>
      <c r="B49" s="94"/>
      <c r="C49" s="94"/>
      <c r="D49" s="94"/>
      <c r="E49" s="102"/>
      <c r="F49" s="95"/>
    </row>
    <row r="50" spans="1:6" ht="15" customHeight="1" x14ac:dyDescent="0.15">
      <c r="A50" s="83"/>
      <c r="B50" s="94"/>
      <c r="C50" s="94"/>
      <c r="D50" s="94"/>
      <c r="E50" s="102"/>
      <c r="F50" s="95"/>
    </row>
    <row r="51" spans="1:6" ht="15" customHeight="1" x14ac:dyDescent="0.15">
      <c r="A51" s="83"/>
      <c r="B51" s="94"/>
      <c r="C51" s="94"/>
      <c r="D51" s="94"/>
      <c r="E51" s="102"/>
      <c r="F51" s="95"/>
    </row>
    <row r="52" spans="1:6" ht="15" customHeight="1" x14ac:dyDescent="0.15">
      <c r="A52" s="83"/>
      <c r="B52" s="94"/>
      <c r="C52" s="94"/>
      <c r="D52" s="94"/>
      <c r="E52" s="102"/>
      <c r="F52" s="95"/>
    </row>
    <row r="53" spans="1:6" ht="15" customHeight="1" x14ac:dyDescent="0.15">
      <c r="A53" s="83"/>
      <c r="B53" s="94"/>
      <c r="C53" s="94"/>
      <c r="D53" s="94"/>
      <c r="E53" s="102"/>
      <c r="F53" s="95"/>
    </row>
    <row r="54" spans="1:6" ht="15" customHeight="1" x14ac:dyDescent="0.15">
      <c r="A54" s="83"/>
      <c r="B54" s="94"/>
      <c r="C54" s="94"/>
      <c r="D54" s="94"/>
      <c r="E54" s="102"/>
      <c r="F54" s="95"/>
    </row>
  </sheetData>
  <mergeCells count="3">
    <mergeCell ref="A1:A7"/>
    <mergeCell ref="B2:D2"/>
    <mergeCell ref="B4:D4"/>
  </mergeCells>
  <conditionalFormatting sqref="A23">
    <cfRule type="duplicateValues" dxfId="106" priority="1"/>
  </conditionalFormatting>
  <conditionalFormatting sqref="A23">
    <cfRule type="duplicateValues" dxfId="105" priority="2"/>
  </conditionalFormatting>
  <conditionalFormatting sqref="A39 A36 A18:A22 A26 A24">
    <cfRule type="duplicateValues" dxfId="104" priority="3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DC83D-EE03-254B-BE1E-6BF2477B9372}">
  <dimension ref="A1:I31"/>
  <sheetViews>
    <sheetView workbookViewId="0">
      <selection sqref="A1:XFD1048576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</cols>
  <sheetData>
    <row r="1" spans="1:9" ht="15" customHeight="1" x14ac:dyDescent="0.15">
      <c r="A1" s="202"/>
      <c r="B1" s="141"/>
      <c r="C1" s="141"/>
      <c r="D1" s="141"/>
      <c r="E1" s="141"/>
      <c r="F1" s="40"/>
    </row>
    <row r="2" spans="1:9" ht="15" customHeight="1" x14ac:dyDescent="0.15">
      <c r="A2" s="202"/>
      <c r="B2" s="203" t="s">
        <v>29</v>
      </c>
      <c r="C2" s="203"/>
      <c r="D2" s="203"/>
      <c r="E2" s="141"/>
      <c r="F2" s="40"/>
    </row>
    <row r="3" spans="1:9" ht="15" customHeight="1" x14ac:dyDescent="0.15">
      <c r="A3" s="202"/>
      <c r="B3" s="141"/>
      <c r="C3" s="141"/>
      <c r="D3" s="141"/>
      <c r="E3" s="141"/>
      <c r="F3" s="40"/>
    </row>
    <row r="4" spans="1:9" ht="15" customHeight="1" x14ac:dyDescent="0.15">
      <c r="A4" s="202"/>
      <c r="B4" s="203" t="s">
        <v>42</v>
      </c>
      <c r="C4" s="203"/>
      <c r="D4" s="203"/>
      <c r="E4" s="141"/>
      <c r="F4" s="40"/>
    </row>
    <row r="5" spans="1:9" ht="15" customHeight="1" x14ac:dyDescent="0.15">
      <c r="A5" s="202"/>
      <c r="B5" s="141"/>
      <c r="C5" s="141"/>
      <c r="D5" s="141"/>
      <c r="E5" s="141"/>
      <c r="F5" s="40"/>
    </row>
    <row r="6" spans="1:9" ht="15" customHeight="1" x14ac:dyDescent="0.15">
      <c r="A6" s="202"/>
      <c r="B6" s="75"/>
      <c r="C6" s="141"/>
      <c r="D6" s="141"/>
      <c r="E6" s="141"/>
      <c r="F6" s="40"/>
    </row>
    <row r="7" spans="1:9" ht="15" customHeight="1" x14ac:dyDescent="0.15">
      <c r="A7" s="202"/>
      <c r="B7" s="141"/>
      <c r="C7" s="141"/>
      <c r="D7" s="141"/>
      <c r="E7" s="141"/>
      <c r="F7" s="40"/>
    </row>
    <row r="8" spans="1:9" ht="15" customHeight="1" x14ac:dyDescent="0.15">
      <c r="A8" s="41" t="s">
        <v>7</v>
      </c>
      <c r="B8" s="42" t="s">
        <v>233</v>
      </c>
      <c r="C8" s="42"/>
      <c r="D8" s="140"/>
      <c r="E8" s="140"/>
      <c r="F8" s="40"/>
    </row>
    <row r="9" spans="1:9" ht="15" customHeight="1" x14ac:dyDescent="0.15">
      <c r="A9" s="41" t="s">
        <v>0</v>
      </c>
      <c r="B9" s="42" t="s">
        <v>234</v>
      </c>
      <c r="C9" s="42"/>
      <c r="D9" s="140"/>
      <c r="E9" s="140"/>
      <c r="F9" s="40"/>
    </row>
    <row r="10" spans="1:9" ht="15" customHeight="1" x14ac:dyDescent="0.15">
      <c r="A10" s="41" t="s">
        <v>9</v>
      </c>
      <c r="B10" s="108">
        <v>43145</v>
      </c>
      <c r="C10" s="43"/>
      <c r="D10" s="44"/>
      <c r="E10" s="44"/>
      <c r="F10" s="40"/>
    </row>
    <row r="11" spans="1:9" ht="15" customHeight="1" x14ac:dyDescent="0.15">
      <c r="A11" s="41" t="s">
        <v>24</v>
      </c>
      <c r="B11" s="42" t="s">
        <v>37</v>
      </c>
      <c r="C11" s="141"/>
      <c r="D11" s="141"/>
      <c r="E11" s="141"/>
      <c r="F11" s="40"/>
    </row>
    <row r="12" spans="1:9" ht="15" customHeight="1" x14ac:dyDescent="0.15">
      <c r="A12" s="41" t="s">
        <v>10</v>
      </c>
      <c r="B12" s="140" t="s">
        <v>30</v>
      </c>
      <c r="C12" s="141"/>
      <c r="D12" s="141"/>
      <c r="E12" s="141"/>
      <c r="F12" s="40"/>
    </row>
    <row r="13" spans="1:9" ht="15" customHeight="1" x14ac:dyDescent="0.15">
      <c r="A13" s="140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</row>
    <row r="14" spans="1:9" ht="15" customHeight="1" x14ac:dyDescent="0.15">
      <c r="A14" s="140" t="s">
        <v>128</v>
      </c>
      <c r="B14" s="47"/>
      <c r="C14" s="49"/>
      <c r="D14" s="49"/>
      <c r="E14" s="48">
        <v>675</v>
      </c>
      <c r="F14" s="50" t="s">
        <v>16</v>
      </c>
    </row>
    <row r="15" spans="1:9" ht="15" customHeight="1" x14ac:dyDescent="0.15">
      <c r="A15" s="140" t="s">
        <v>43</v>
      </c>
      <c r="B15" s="51"/>
      <c r="C15" s="53"/>
      <c r="D15" s="53"/>
      <c r="E15" s="100">
        <v>1.4999999999999999E-2</v>
      </c>
      <c r="F15" s="50" t="s">
        <v>17</v>
      </c>
      <c r="I15" s="133" t="s">
        <v>135</v>
      </c>
    </row>
    <row r="16" spans="1:9" ht="15" customHeight="1" x14ac:dyDescent="0.15">
      <c r="A16" s="140"/>
      <c r="B16" s="54" t="s">
        <v>4</v>
      </c>
      <c r="C16" s="55" t="s">
        <v>4</v>
      </c>
      <c r="D16" s="55" t="s">
        <v>4</v>
      </c>
      <c r="E16" s="56" t="s">
        <v>44</v>
      </c>
      <c r="F16" s="57">
        <v>52</v>
      </c>
    </row>
    <row r="17" spans="1:6" x14ac:dyDescent="0.15">
      <c r="A17" s="142" t="s">
        <v>45</v>
      </c>
      <c r="B17" s="73"/>
      <c r="C17" s="73"/>
      <c r="D17" s="73"/>
      <c r="E17" s="109">
        <v>616.48307201034481</v>
      </c>
      <c r="F17" s="110">
        <v>7</v>
      </c>
    </row>
    <row r="18" spans="1:6" x14ac:dyDescent="0.15">
      <c r="A18" s="63" t="s">
        <v>40</v>
      </c>
      <c r="B18" s="73"/>
      <c r="C18" s="73"/>
      <c r="D18" s="73"/>
      <c r="E18" s="109">
        <v>589.15537921311829</v>
      </c>
      <c r="F18" s="110">
        <v>10</v>
      </c>
    </row>
    <row r="19" spans="1:6" x14ac:dyDescent="0.15">
      <c r="A19" s="63" t="s">
        <v>46</v>
      </c>
      <c r="B19" s="73"/>
      <c r="C19" s="73"/>
      <c r="D19" s="134"/>
      <c r="E19" s="109">
        <v>514.22823830481946</v>
      </c>
      <c r="F19" s="110">
        <v>19</v>
      </c>
    </row>
    <row r="20" spans="1:6" x14ac:dyDescent="0.15">
      <c r="A20" s="63"/>
      <c r="B20" s="73"/>
      <c r="C20" s="73"/>
      <c r="D20" s="73"/>
      <c r="E20" s="109"/>
      <c r="F20" s="110"/>
    </row>
    <row r="21" spans="1:6" x14ac:dyDescent="0.15">
      <c r="A21" s="63"/>
      <c r="B21" s="73"/>
      <c r="C21" s="73"/>
      <c r="D21" s="73"/>
      <c r="E21" s="109"/>
      <c r="F21" s="110"/>
    </row>
    <row r="22" spans="1:6" x14ac:dyDescent="0.15">
      <c r="A22" s="63"/>
      <c r="B22" s="73"/>
      <c r="C22" s="73"/>
      <c r="D22" s="73"/>
      <c r="E22" s="109"/>
      <c r="F22" s="110"/>
    </row>
    <row r="23" spans="1:6" x14ac:dyDescent="0.15">
      <c r="A23" s="63"/>
      <c r="B23" s="73"/>
      <c r="C23" s="73"/>
      <c r="D23" s="73"/>
      <c r="E23" s="109"/>
      <c r="F23" s="110"/>
    </row>
    <row r="24" spans="1:6" x14ac:dyDescent="0.15">
      <c r="A24" s="63"/>
      <c r="B24" s="73"/>
      <c r="C24" s="73"/>
      <c r="D24" s="73"/>
      <c r="E24" s="109"/>
      <c r="F24" s="110"/>
    </row>
    <row r="25" spans="1:6" x14ac:dyDescent="0.15">
      <c r="A25" s="63"/>
      <c r="B25" s="73"/>
      <c r="C25" s="73"/>
      <c r="D25" s="73"/>
      <c r="E25" s="109"/>
      <c r="F25" s="110"/>
    </row>
    <row r="26" spans="1:6" x14ac:dyDescent="0.15">
      <c r="A26" s="63"/>
      <c r="B26" s="73"/>
      <c r="C26" s="73"/>
      <c r="D26" s="73"/>
      <c r="E26" s="109"/>
      <c r="F26" s="110"/>
    </row>
    <row r="27" spans="1:6" x14ac:dyDescent="0.15">
      <c r="A27" s="63"/>
      <c r="B27" s="73"/>
      <c r="C27" s="73"/>
      <c r="D27" s="73"/>
      <c r="E27" s="109"/>
      <c r="F27" s="110"/>
    </row>
    <row r="28" spans="1:6" x14ac:dyDescent="0.15">
      <c r="A28" s="63"/>
      <c r="B28" s="73"/>
      <c r="C28" s="73"/>
      <c r="D28" s="73"/>
      <c r="E28" s="109"/>
      <c r="F28" s="110"/>
    </row>
    <row r="29" spans="1:6" x14ac:dyDescent="0.15">
      <c r="A29" s="63"/>
      <c r="B29" s="73"/>
      <c r="C29" s="73"/>
      <c r="D29" s="73"/>
      <c r="E29" s="109"/>
      <c r="F29" s="110"/>
    </row>
    <row r="30" spans="1:6" x14ac:dyDescent="0.15">
      <c r="A30" s="63"/>
      <c r="B30" s="73"/>
      <c r="C30" s="73"/>
      <c r="D30" s="73"/>
      <c r="E30" s="109"/>
      <c r="F30" s="110"/>
    </row>
    <row r="31" spans="1:6" x14ac:dyDescent="0.15">
      <c r="A31" s="63"/>
      <c r="B31" s="73"/>
      <c r="C31" s="73"/>
      <c r="D31" s="73"/>
      <c r="E31" s="109"/>
      <c r="F31" s="110"/>
    </row>
  </sheetData>
  <sortState xmlns:xlrd2="http://schemas.microsoft.com/office/spreadsheetml/2017/richdata2" ref="A17:I19">
    <sortCondition ref="F17:F19"/>
  </sortState>
  <mergeCells count="3">
    <mergeCell ref="A1:A7"/>
    <mergeCell ref="B2:D2"/>
    <mergeCell ref="B4:D4"/>
  </mergeCells>
  <conditionalFormatting sqref="A21">
    <cfRule type="duplicateValues" dxfId="103" priority="19"/>
  </conditionalFormatting>
  <conditionalFormatting sqref="A21">
    <cfRule type="duplicateValues" dxfId="102" priority="20"/>
  </conditionalFormatting>
  <conditionalFormatting sqref="A22:A24">
    <cfRule type="duplicateValues" dxfId="101" priority="17"/>
  </conditionalFormatting>
  <conditionalFormatting sqref="A22:A24">
    <cfRule type="duplicateValues" dxfId="100" priority="18"/>
  </conditionalFormatting>
  <conditionalFormatting sqref="A25">
    <cfRule type="duplicateValues" dxfId="99" priority="15"/>
  </conditionalFormatting>
  <conditionalFormatting sqref="A25">
    <cfRule type="duplicateValues" dxfId="98" priority="16"/>
  </conditionalFormatting>
  <conditionalFormatting sqref="A26">
    <cfRule type="duplicateValues" dxfId="97" priority="13"/>
  </conditionalFormatting>
  <conditionalFormatting sqref="A26">
    <cfRule type="duplicateValues" dxfId="96" priority="14"/>
  </conditionalFormatting>
  <conditionalFormatting sqref="A27">
    <cfRule type="duplicateValues" dxfId="95" priority="11"/>
  </conditionalFormatting>
  <conditionalFormatting sqref="A27">
    <cfRule type="duplicateValues" dxfId="94" priority="12"/>
  </conditionalFormatting>
  <conditionalFormatting sqref="A28">
    <cfRule type="duplicateValues" dxfId="93" priority="9"/>
  </conditionalFormatting>
  <conditionalFormatting sqref="A28">
    <cfRule type="duplicateValues" dxfId="92" priority="10"/>
  </conditionalFormatting>
  <conditionalFormatting sqref="A29">
    <cfRule type="duplicateValues" dxfId="91" priority="7"/>
  </conditionalFormatting>
  <conditionalFormatting sqref="A29">
    <cfRule type="duplicateValues" dxfId="90" priority="8"/>
  </conditionalFormatting>
  <conditionalFormatting sqref="A30">
    <cfRule type="duplicateValues" dxfId="89" priority="5"/>
  </conditionalFormatting>
  <conditionalFormatting sqref="A30">
    <cfRule type="duplicateValues" dxfId="88" priority="6"/>
  </conditionalFormatting>
  <conditionalFormatting sqref="A31">
    <cfRule type="duplicateValues" dxfId="87" priority="3"/>
  </conditionalFormatting>
  <conditionalFormatting sqref="A31">
    <cfRule type="duplicateValues" dxfId="86" priority="4"/>
  </conditionalFormatting>
  <conditionalFormatting sqref="A18:A20">
    <cfRule type="duplicateValues" dxfId="85" priority="2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74988-D454-8246-A4F1-C86576ABE725}">
  <dimension ref="A1:I31"/>
  <sheetViews>
    <sheetView workbookViewId="0">
      <selection sqref="A1:XFD1048576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</cols>
  <sheetData>
    <row r="1" spans="1:9" ht="15" customHeight="1" x14ac:dyDescent="0.15">
      <c r="A1" s="202"/>
      <c r="B1" s="141"/>
      <c r="C1" s="141"/>
      <c r="D1" s="141"/>
      <c r="E1" s="141"/>
      <c r="F1" s="40"/>
    </row>
    <row r="2" spans="1:9" ht="15" customHeight="1" x14ac:dyDescent="0.15">
      <c r="A2" s="202"/>
      <c r="B2" s="203" t="s">
        <v>29</v>
      </c>
      <c r="C2" s="203"/>
      <c r="D2" s="203"/>
      <c r="E2" s="141"/>
      <c r="F2" s="40"/>
    </row>
    <row r="3" spans="1:9" ht="15" customHeight="1" x14ac:dyDescent="0.15">
      <c r="A3" s="202"/>
      <c r="B3" s="141"/>
      <c r="C3" s="141"/>
      <c r="D3" s="141"/>
      <c r="E3" s="141"/>
      <c r="F3" s="40"/>
    </row>
    <row r="4" spans="1:9" ht="15" customHeight="1" x14ac:dyDescent="0.15">
      <c r="A4" s="202"/>
      <c r="B4" s="203" t="s">
        <v>42</v>
      </c>
      <c r="C4" s="203"/>
      <c r="D4" s="203"/>
      <c r="E4" s="141"/>
      <c r="F4" s="40"/>
    </row>
    <row r="5" spans="1:9" ht="15" customHeight="1" x14ac:dyDescent="0.15">
      <c r="A5" s="202"/>
      <c r="B5" s="141"/>
      <c r="C5" s="141"/>
      <c r="D5" s="141"/>
      <c r="E5" s="141"/>
      <c r="F5" s="40"/>
    </row>
    <row r="6" spans="1:9" ht="15" customHeight="1" x14ac:dyDescent="0.15">
      <c r="A6" s="202"/>
      <c r="B6" s="75"/>
      <c r="C6" s="141"/>
      <c r="D6" s="141"/>
      <c r="E6" s="141"/>
      <c r="F6" s="40"/>
    </row>
    <row r="7" spans="1:9" ht="15" customHeight="1" x14ac:dyDescent="0.15">
      <c r="A7" s="202"/>
      <c r="B7" s="141"/>
      <c r="C7" s="141"/>
      <c r="D7" s="141"/>
      <c r="E7" s="141"/>
      <c r="F7" s="40"/>
    </row>
    <row r="8" spans="1:9" ht="15" customHeight="1" x14ac:dyDescent="0.15">
      <c r="A8" s="41" t="s">
        <v>7</v>
      </c>
      <c r="B8" s="42" t="s">
        <v>233</v>
      </c>
      <c r="C8" s="42"/>
      <c r="D8" s="140"/>
      <c r="E8" s="140"/>
      <c r="F8" s="40"/>
    </row>
    <row r="9" spans="1:9" ht="15" customHeight="1" x14ac:dyDescent="0.15">
      <c r="A9" s="41" t="s">
        <v>0</v>
      </c>
      <c r="B9" s="42" t="s">
        <v>234</v>
      </c>
      <c r="C9" s="42"/>
      <c r="D9" s="140"/>
      <c r="E9" s="140"/>
      <c r="F9" s="40"/>
    </row>
    <row r="10" spans="1:9" ht="15" customHeight="1" x14ac:dyDescent="0.15">
      <c r="A10" s="41" t="s">
        <v>9</v>
      </c>
      <c r="B10" s="108">
        <v>43147</v>
      </c>
      <c r="C10" s="43"/>
      <c r="D10" s="44"/>
      <c r="E10" s="44"/>
      <c r="F10" s="40"/>
    </row>
    <row r="11" spans="1:9" ht="15" customHeight="1" x14ac:dyDescent="0.15">
      <c r="A11" s="41" t="s">
        <v>24</v>
      </c>
      <c r="B11" s="42" t="s">
        <v>39</v>
      </c>
      <c r="C11" s="141"/>
      <c r="D11" s="141"/>
      <c r="E11" s="141"/>
      <c r="F11" s="40"/>
    </row>
    <row r="12" spans="1:9" ht="15" customHeight="1" x14ac:dyDescent="0.15">
      <c r="A12" s="41" t="s">
        <v>10</v>
      </c>
      <c r="B12" s="140" t="s">
        <v>30</v>
      </c>
      <c r="C12" s="141"/>
      <c r="D12" s="141"/>
      <c r="E12" s="141"/>
      <c r="F12" s="40"/>
    </row>
    <row r="13" spans="1:9" ht="15" customHeight="1" x14ac:dyDescent="0.15">
      <c r="A13" s="140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</row>
    <row r="14" spans="1:9" ht="15" customHeight="1" x14ac:dyDescent="0.15">
      <c r="A14" s="140" t="s">
        <v>128</v>
      </c>
      <c r="B14" s="47"/>
      <c r="C14" s="49"/>
      <c r="D14" s="49"/>
      <c r="E14" s="48">
        <v>675</v>
      </c>
      <c r="F14" s="50" t="s">
        <v>16</v>
      </c>
    </row>
    <row r="15" spans="1:9" ht="15" customHeight="1" x14ac:dyDescent="0.15">
      <c r="A15" s="140" t="s">
        <v>43</v>
      </c>
      <c r="B15" s="51"/>
      <c r="C15" s="53"/>
      <c r="D15" s="53"/>
      <c r="E15" s="100">
        <v>1.4999999999999999E-2</v>
      </c>
      <c r="F15" s="50" t="s">
        <v>17</v>
      </c>
      <c r="I15" s="133" t="s">
        <v>135</v>
      </c>
    </row>
    <row r="16" spans="1:9" ht="15" customHeight="1" x14ac:dyDescent="0.15">
      <c r="A16" s="140"/>
      <c r="B16" s="54" t="s">
        <v>4</v>
      </c>
      <c r="C16" s="55" t="s">
        <v>4</v>
      </c>
      <c r="D16" s="55" t="s">
        <v>4</v>
      </c>
      <c r="E16" s="56" t="s">
        <v>44</v>
      </c>
      <c r="F16" s="57">
        <v>59</v>
      </c>
    </row>
    <row r="17" spans="1:6" x14ac:dyDescent="0.15">
      <c r="A17" s="142" t="s">
        <v>45</v>
      </c>
      <c r="B17" s="73"/>
      <c r="C17" s="73"/>
      <c r="D17" s="73"/>
      <c r="E17" s="109">
        <v>538.0804712129227</v>
      </c>
      <c r="F17" s="110">
        <v>16</v>
      </c>
    </row>
    <row r="18" spans="1:6" x14ac:dyDescent="0.15">
      <c r="A18" s="63" t="s">
        <v>46</v>
      </c>
      <c r="B18" s="73"/>
      <c r="C18" s="73"/>
      <c r="D18" s="147"/>
      <c r="E18" s="109">
        <v>341.92758997294953</v>
      </c>
      <c r="F18" s="110">
        <v>46</v>
      </c>
    </row>
    <row r="19" spans="1:6" x14ac:dyDescent="0.15">
      <c r="A19" s="63" t="s">
        <v>40</v>
      </c>
      <c r="B19" s="73"/>
      <c r="C19" s="73"/>
      <c r="D19" s="94"/>
      <c r="E19" s="109">
        <v>312.28529047647044</v>
      </c>
      <c r="F19" s="110">
        <v>52</v>
      </c>
    </row>
    <row r="20" spans="1:6" x14ac:dyDescent="0.15">
      <c r="A20" s="63"/>
      <c r="B20" s="73"/>
      <c r="C20" s="73"/>
      <c r="D20" s="73"/>
      <c r="E20" s="109"/>
      <c r="F20" s="110"/>
    </row>
    <row r="21" spans="1:6" x14ac:dyDescent="0.15">
      <c r="A21" s="63"/>
      <c r="B21" s="73"/>
      <c r="C21" s="73"/>
      <c r="D21" s="73"/>
      <c r="E21" s="109"/>
      <c r="F21" s="110"/>
    </row>
    <row r="22" spans="1:6" x14ac:dyDescent="0.15">
      <c r="A22" s="63"/>
      <c r="B22" s="73"/>
      <c r="C22" s="73"/>
      <c r="D22" s="73"/>
      <c r="E22" s="109"/>
      <c r="F22" s="110"/>
    </row>
    <row r="23" spans="1:6" x14ac:dyDescent="0.15">
      <c r="A23" s="63"/>
      <c r="B23" s="73"/>
      <c r="C23" s="73"/>
      <c r="D23" s="73"/>
      <c r="E23" s="109"/>
      <c r="F23" s="110"/>
    </row>
    <row r="24" spans="1:6" x14ac:dyDescent="0.15">
      <c r="A24" s="63"/>
      <c r="B24" s="73"/>
      <c r="C24" s="73"/>
      <c r="D24" s="73"/>
      <c r="E24" s="109"/>
      <c r="F24" s="110"/>
    </row>
    <row r="25" spans="1:6" x14ac:dyDescent="0.15">
      <c r="A25" s="63"/>
      <c r="B25" s="73"/>
      <c r="C25" s="73"/>
      <c r="D25" s="73"/>
      <c r="E25" s="109"/>
      <c r="F25" s="110"/>
    </row>
    <row r="26" spans="1:6" x14ac:dyDescent="0.15">
      <c r="A26" s="63"/>
      <c r="B26" s="73"/>
      <c r="C26" s="73"/>
      <c r="D26" s="73"/>
      <c r="E26" s="109"/>
      <c r="F26" s="110"/>
    </row>
    <row r="27" spans="1:6" x14ac:dyDescent="0.15">
      <c r="A27" s="63"/>
      <c r="B27" s="73"/>
      <c r="C27" s="73"/>
      <c r="D27" s="73"/>
      <c r="E27" s="109"/>
      <c r="F27" s="110"/>
    </row>
    <row r="28" spans="1:6" x14ac:dyDescent="0.15">
      <c r="A28" s="63"/>
      <c r="B28" s="73"/>
      <c r="C28" s="73"/>
      <c r="D28" s="73"/>
      <c r="E28" s="109"/>
      <c r="F28" s="110"/>
    </row>
    <row r="29" spans="1:6" x14ac:dyDescent="0.15">
      <c r="A29" s="63"/>
      <c r="B29" s="73"/>
      <c r="C29" s="73"/>
      <c r="D29" s="73"/>
      <c r="E29" s="109"/>
      <c r="F29" s="110"/>
    </row>
    <row r="30" spans="1:6" x14ac:dyDescent="0.15">
      <c r="A30" s="63"/>
      <c r="B30" s="73"/>
      <c r="C30" s="73"/>
      <c r="D30" s="73"/>
      <c r="E30" s="109"/>
      <c r="F30" s="110"/>
    </row>
    <row r="31" spans="1:6" x14ac:dyDescent="0.15">
      <c r="A31" s="63"/>
      <c r="B31" s="73"/>
      <c r="C31" s="73"/>
      <c r="D31" s="73"/>
      <c r="E31" s="109"/>
      <c r="F31" s="110"/>
    </row>
  </sheetData>
  <sortState xmlns:xlrd2="http://schemas.microsoft.com/office/spreadsheetml/2017/richdata2" ref="A17:I19">
    <sortCondition ref="F17:F19"/>
  </sortState>
  <mergeCells count="3">
    <mergeCell ref="A1:A7"/>
    <mergeCell ref="B2:D2"/>
    <mergeCell ref="B4:D4"/>
  </mergeCells>
  <conditionalFormatting sqref="A21">
    <cfRule type="duplicateValues" dxfId="84" priority="17"/>
  </conditionalFormatting>
  <conditionalFormatting sqref="A21">
    <cfRule type="duplicateValues" dxfId="83" priority="18"/>
  </conditionalFormatting>
  <conditionalFormatting sqref="A22:A24">
    <cfRule type="duplicateValues" dxfId="82" priority="15"/>
  </conditionalFormatting>
  <conditionalFormatting sqref="A22:A24">
    <cfRule type="duplicateValues" dxfId="81" priority="16"/>
  </conditionalFormatting>
  <conditionalFormatting sqref="A25">
    <cfRule type="duplicateValues" dxfId="80" priority="13"/>
  </conditionalFormatting>
  <conditionalFormatting sqref="A25">
    <cfRule type="duplicateValues" dxfId="79" priority="14"/>
  </conditionalFormatting>
  <conditionalFormatting sqref="A26">
    <cfRule type="duplicateValues" dxfId="78" priority="11"/>
  </conditionalFormatting>
  <conditionalFormatting sqref="A26">
    <cfRule type="duplicateValues" dxfId="77" priority="12"/>
  </conditionalFormatting>
  <conditionalFormatting sqref="A27">
    <cfRule type="duplicateValues" dxfId="76" priority="9"/>
  </conditionalFormatting>
  <conditionalFormatting sqref="A27">
    <cfRule type="duplicateValues" dxfId="75" priority="10"/>
  </conditionalFormatting>
  <conditionalFormatting sqref="A28">
    <cfRule type="duplicateValues" dxfId="74" priority="7"/>
  </conditionalFormatting>
  <conditionalFormatting sqref="A28">
    <cfRule type="duplicateValues" dxfId="73" priority="8"/>
  </conditionalFormatting>
  <conditionalFormatting sqref="A29">
    <cfRule type="duplicateValues" dxfId="72" priority="5"/>
  </conditionalFormatting>
  <conditionalFormatting sqref="A29">
    <cfRule type="duplicateValues" dxfId="71" priority="6"/>
  </conditionalFormatting>
  <conditionalFormatting sqref="A30">
    <cfRule type="duplicateValues" dxfId="70" priority="3"/>
  </conditionalFormatting>
  <conditionalFormatting sqref="A30">
    <cfRule type="duplicateValues" dxfId="69" priority="4"/>
  </conditionalFormatting>
  <conditionalFormatting sqref="A31">
    <cfRule type="duplicateValues" dxfId="68" priority="1"/>
  </conditionalFormatting>
  <conditionalFormatting sqref="A31">
    <cfRule type="duplicateValues" dxfId="67" priority="2"/>
  </conditionalFormatting>
  <conditionalFormatting sqref="A18:A20">
    <cfRule type="duplicateValues" dxfId="66" priority="19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CD44E-A18F-7C4D-BC89-863B616B057B}">
  <dimension ref="A1:F26"/>
  <sheetViews>
    <sheetView topLeftCell="A4" workbookViewId="0">
      <selection activeCell="F17" sqref="F17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02"/>
      <c r="B1" s="137"/>
      <c r="C1" s="137"/>
      <c r="D1" s="137"/>
      <c r="E1" s="137"/>
      <c r="F1" s="40"/>
    </row>
    <row r="2" spans="1:6" ht="15" customHeight="1" x14ac:dyDescent="0.15">
      <c r="A2" s="202"/>
      <c r="B2" s="203" t="s">
        <v>29</v>
      </c>
      <c r="C2" s="203"/>
      <c r="D2" s="203"/>
      <c r="E2" s="137"/>
      <c r="F2" s="40"/>
    </row>
    <row r="3" spans="1:6" ht="15" customHeight="1" x14ac:dyDescent="0.15">
      <c r="A3" s="202"/>
      <c r="B3" s="137"/>
      <c r="C3" s="137"/>
      <c r="D3" s="137"/>
      <c r="E3" s="137"/>
      <c r="F3" s="40"/>
    </row>
    <row r="4" spans="1:6" ht="15" customHeight="1" x14ac:dyDescent="0.15">
      <c r="A4" s="202"/>
      <c r="B4" s="203" t="s">
        <v>42</v>
      </c>
      <c r="C4" s="203"/>
      <c r="D4" s="203"/>
      <c r="E4" s="137"/>
      <c r="F4" s="40"/>
    </row>
    <row r="5" spans="1:6" ht="15" customHeight="1" x14ac:dyDescent="0.15">
      <c r="A5" s="202"/>
      <c r="B5" s="137"/>
      <c r="C5" s="137"/>
      <c r="D5" s="137"/>
      <c r="E5" s="137"/>
      <c r="F5" s="40"/>
    </row>
    <row r="6" spans="1:6" ht="15" customHeight="1" x14ac:dyDescent="0.15">
      <c r="A6" s="202"/>
      <c r="B6" s="75"/>
      <c r="C6" s="137"/>
      <c r="D6" s="137"/>
      <c r="E6" s="137"/>
      <c r="F6" s="40"/>
    </row>
    <row r="7" spans="1:6" ht="15" customHeight="1" x14ac:dyDescent="0.15">
      <c r="A7" s="202"/>
      <c r="B7" s="137"/>
      <c r="C7" s="137"/>
      <c r="D7" s="137"/>
      <c r="E7" s="137"/>
      <c r="F7" s="40"/>
    </row>
    <row r="8" spans="1:6" ht="15" customHeight="1" x14ac:dyDescent="0.15">
      <c r="A8" s="41" t="s">
        <v>7</v>
      </c>
      <c r="B8" s="42" t="s">
        <v>197</v>
      </c>
      <c r="C8" s="42"/>
      <c r="D8" s="136"/>
      <c r="E8" s="136"/>
      <c r="F8" s="40"/>
    </row>
    <row r="9" spans="1:6" ht="15" customHeight="1" x14ac:dyDescent="0.15">
      <c r="A9" s="41" t="s">
        <v>0</v>
      </c>
      <c r="B9" s="42" t="s">
        <v>198</v>
      </c>
      <c r="C9" s="42"/>
      <c r="D9" s="136"/>
      <c r="E9" s="136"/>
      <c r="F9" s="40"/>
    </row>
    <row r="10" spans="1:6" ht="15" customHeight="1" x14ac:dyDescent="0.15">
      <c r="A10" s="41" t="s">
        <v>9</v>
      </c>
      <c r="B10" s="108">
        <v>43150</v>
      </c>
      <c r="C10" s="43"/>
      <c r="D10" s="44"/>
      <c r="E10" s="44"/>
      <c r="F10" s="40"/>
    </row>
    <row r="11" spans="1:6" ht="15" customHeight="1" x14ac:dyDescent="0.15">
      <c r="A11" s="41" t="s">
        <v>24</v>
      </c>
      <c r="B11" s="42" t="s">
        <v>39</v>
      </c>
      <c r="C11" s="137"/>
      <c r="D11" s="137"/>
      <c r="E11" s="137"/>
      <c r="F11" s="40"/>
    </row>
    <row r="12" spans="1:6" ht="15" customHeight="1" x14ac:dyDescent="0.15">
      <c r="A12" s="41" t="s">
        <v>10</v>
      </c>
      <c r="B12" s="136" t="s">
        <v>30</v>
      </c>
      <c r="C12" s="137"/>
      <c r="D12" s="137"/>
      <c r="E12" s="137"/>
      <c r="F12" s="40"/>
    </row>
    <row r="13" spans="1:6" ht="15" customHeight="1" x14ac:dyDescent="0.15">
      <c r="A13" s="136" t="s">
        <v>8</v>
      </c>
      <c r="B13" s="93" t="s">
        <v>2</v>
      </c>
      <c r="C13" s="93" t="s">
        <v>11</v>
      </c>
      <c r="D13" s="93" t="s">
        <v>1</v>
      </c>
      <c r="E13" s="45"/>
      <c r="F13" s="46" t="s">
        <v>15</v>
      </c>
    </row>
    <row r="14" spans="1:6" ht="15" customHeight="1" x14ac:dyDescent="0.15">
      <c r="A14" s="136" t="s">
        <v>158</v>
      </c>
      <c r="B14" s="47"/>
      <c r="C14" s="49"/>
      <c r="D14" s="49"/>
      <c r="E14" s="48">
        <v>60</v>
      </c>
      <c r="F14" s="50" t="s">
        <v>16</v>
      </c>
    </row>
    <row r="15" spans="1:6" ht="15" customHeight="1" x14ac:dyDescent="0.15">
      <c r="A15" s="136" t="s">
        <v>43</v>
      </c>
      <c r="B15" s="51"/>
      <c r="C15" s="53"/>
      <c r="D15" s="53"/>
      <c r="E15" s="52"/>
      <c r="F15" s="50" t="s">
        <v>17</v>
      </c>
    </row>
    <row r="16" spans="1:6" ht="15" customHeight="1" x14ac:dyDescent="0.15">
      <c r="A16" s="136"/>
      <c r="B16" s="54" t="s">
        <v>4</v>
      </c>
      <c r="C16" s="55" t="s">
        <v>4</v>
      </c>
      <c r="D16" s="55" t="s">
        <v>4</v>
      </c>
      <c r="E16" s="56" t="s">
        <v>44</v>
      </c>
      <c r="F16" s="57">
        <v>12</v>
      </c>
    </row>
    <row r="17" spans="1:6" ht="15" customHeight="1" x14ac:dyDescent="0.15">
      <c r="A17" s="64" t="s">
        <v>199</v>
      </c>
      <c r="B17" s="94"/>
      <c r="C17" s="94"/>
      <c r="D17" s="94"/>
      <c r="E17" s="102">
        <v>60</v>
      </c>
      <c r="F17" s="95"/>
    </row>
    <row r="18" spans="1:6" ht="15" customHeight="1" x14ac:dyDescent="0.15">
      <c r="A18" s="83" t="s">
        <v>200</v>
      </c>
      <c r="B18" s="94"/>
      <c r="C18" s="94"/>
      <c r="D18" s="94"/>
      <c r="E18" s="102">
        <v>60</v>
      </c>
      <c r="F18" s="95"/>
    </row>
    <row r="19" spans="1:6" ht="15" customHeight="1" x14ac:dyDescent="0.15">
      <c r="A19" s="83" t="s">
        <v>201</v>
      </c>
      <c r="B19" s="94"/>
      <c r="C19" s="94"/>
      <c r="D19" s="94"/>
      <c r="E19" s="102">
        <v>60</v>
      </c>
      <c r="F19" s="95"/>
    </row>
    <row r="20" spans="1:6" ht="15" customHeight="1" x14ac:dyDescent="0.15">
      <c r="A20" s="83" t="s">
        <v>202</v>
      </c>
      <c r="B20" s="94"/>
      <c r="C20" s="94"/>
      <c r="D20" s="94"/>
      <c r="E20" s="102">
        <v>60</v>
      </c>
      <c r="F20" s="95"/>
    </row>
    <row r="21" spans="1:6" ht="15" customHeight="1" x14ac:dyDescent="0.15">
      <c r="A21" s="83" t="s">
        <v>203</v>
      </c>
      <c r="B21" s="94"/>
      <c r="C21" s="94"/>
      <c r="D21" s="94"/>
      <c r="E21" s="102">
        <v>60</v>
      </c>
      <c r="F21" s="95"/>
    </row>
    <row r="22" spans="1:6" ht="15" customHeight="1" x14ac:dyDescent="0.15">
      <c r="A22" s="83" t="s">
        <v>204</v>
      </c>
      <c r="B22" s="94"/>
      <c r="C22" s="94"/>
      <c r="D22" s="94"/>
      <c r="E22" s="102">
        <v>60</v>
      </c>
      <c r="F22" s="95"/>
    </row>
    <row r="23" spans="1:6" ht="15" customHeight="1" x14ac:dyDescent="0.15">
      <c r="A23" s="83" t="s">
        <v>205</v>
      </c>
      <c r="B23" s="94"/>
      <c r="C23" s="94"/>
      <c r="D23" s="94"/>
      <c r="E23" s="102">
        <v>60</v>
      </c>
      <c r="F23" s="95"/>
    </row>
    <row r="24" spans="1:6" ht="15" customHeight="1" x14ac:dyDescent="0.15">
      <c r="A24" s="83" t="s">
        <v>206</v>
      </c>
      <c r="B24" s="94"/>
      <c r="C24" s="94"/>
      <c r="D24" s="94"/>
      <c r="E24" s="102">
        <v>60</v>
      </c>
      <c r="F24" s="95"/>
    </row>
    <row r="25" spans="1:6" ht="15" customHeight="1" x14ac:dyDescent="0.15">
      <c r="A25" s="83" t="s">
        <v>207</v>
      </c>
      <c r="B25" s="94"/>
      <c r="C25" s="94"/>
      <c r="D25" s="94"/>
      <c r="E25" s="102">
        <v>60</v>
      </c>
      <c r="F25" s="95"/>
    </row>
    <row r="26" spans="1:6" ht="15" customHeight="1" x14ac:dyDescent="0.15">
      <c r="A26" s="83" t="s">
        <v>208</v>
      </c>
      <c r="B26" s="94"/>
      <c r="C26" s="94"/>
      <c r="D26" s="94"/>
      <c r="E26" s="102">
        <v>60</v>
      </c>
      <c r="F26" s="95"/>
    </row>
  </sheetData>
  <mergeCells count="3">
    <mergeCell ref="A1:A7"/>
    <mergeCell ref="B2:D2"/>
    <mergeCell ref="B4:D4"/>
  </mergeCells>
  <conditionalFormatting sqref="A21">
    <cfRule type="duplicateValues" dxfId="65" priority="1"/>
  </conditionalFormatting>
  <conditionalFormatting sqref="A21">
    <cfRule type="duplicateValues" dxfId="64" priority="2"/>
  </conditionalFormatting>
  <conditionalFormatting sqref="A18:A20 A24 A22">
    <cfRule type="duplicateValues" dxfId="63" priority="4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25"/>
  <sheetViews>
    <sheetView zoomScaleNormal="100" zoomScalePageLayoutView="125" workbookViewId="0">
      <selection activeCell="V28" sqref="V28"/>
    </sheetView>
  </sheetViews>
  <sheetFormatPr baseColWidth="10" defaultColWidth="10.6640625" defaultRowHeight="14" x14ac:dyDescent="0.15"/>
  <cols>
    <col min="1" max="1" width="22.83203125" style="1" customWidth="1"/>
    <col min="2" max="2" width="4.83203125" style="1" customWidth="1"/>
    <col min="3" max="3" width="18.1640625" style="1" customWidth="1"/>
    <col min="4" max="4" width="6.1640625" style="1" customWidth="1"/>
    <col min="5" max="6" width="4.83203125" style="34" customWidth="1"/>
    <col min="7" max="10" width="4.83203125" customWidth="1"/>
    <col min="11" max="11" width="4.83203125" style="34" customWidth="1"/>
    <col min="12" max="13" width="4.83203125" customWidth="1"/>
    <col min="14" max="14" width="4.83203125" style="34" customWidth="1"/>
    <col min="15" max="15" width="4.83203125" customWidth="1"/>
    <col min="16" max="16" width="4.83203125" style="34" customWidth="1"/>
    <col min="17" max="17" width="4.83203125" customWidth="1"/>
    <col min="18" max="32" width="4.83203125" style="34" customWidth="1"/>
    <col min="33" max="16384" width="10.6640625" style="34"/>
  </cols>
  <sheetData>
    <row r="1" spans="1:32" s="25" customFormat="1" ht="33.75" customHeight="1" x14ac:dyDescent="0.15">
      <c r="A1" s="24"/>
      <c r="B1" s="24"/>
      <c r="C1" s="24"/>
      <c r="D1" s="24"/>
      <c r="E1" s="67">
        <v>2022</v>
      </c>
      <c r="F1" s="67">
        <v>2022</v>
      </c>
      <c r="G1" s="67">
        <v>2022</v>
      </c>
      <c r="H1" s="67">
        <v>2022</v>
      </c>
      <c r="I1" s="67">
        <v>2022</v>
      </c>
      <c r="J1" s="121">
        <v>2022</v>
      </c>
      <c r="K1" s="122">
        <v>2022</v>
      </c>
      <c r="L1" s="67">
        <v>2022</v>
      </c>
      <c r="M1" s="67">
        <v>2022</v>
      </c>
      <c r="N1" s="120">
        <v>2022</v>
      </c>
      <c r="O1" s="121">
        <v>2022</v>
      </c>
      <c r="P1" s="122">
        <v>2022</v>
      </c>
      <c r="Q1" s="121">
        <v>2022</v>
      </c>
      <c r="R1" s="122">
        <v>2022</v>
      </c>
      <c r="S1" s="143">
        <v>2022</v>
      </c>
      <c r="T1" s="122">
        <v>2022</v>
      </c>
      <c r="U1" s="122">
        <v>2022</v>
      </c>
      <c r="V1" s="122">
        <v>2022</v>
      </c>
      <c r="W1" s="122">
        <v>2022</v>
      </c>
      <c r="X1" s="122">
        <v>2022</v>
      </c>
      <c r="Y1" s="122">
        <v>2022</v>
      </c>
      <c r="Z1" s="122">
        <v>2022</v>
      </c>
      <c r="AA1" s="122">
        <v>2022</v>
      </c>
      <c r="AB1" s="122">
        <v>2022</v>
      </c>
      <c r="AC1" s="122">
        <v>2022</v>
      </c>
      <c r="AD1" s="122">
        <v>2022</v>
      </c>
      <c r="AE1" s="122">
        <v>2022</v>
      </c>
      <c r="AF1" s="122"/>
    </row>
    <row r="2" spans="1:32" s="25" customFormat="1" ht="38" customHeight="1" x14ac:dyDescent="0.15">
      <c r="A2" s="26"/>
      <c r="B2" s="26"/>
      <c r="C2" s="27"/>
      <c r="D2" s="27"/>
      <c r="E2" s="65" t="s">
        <v>33</v>
      </c>
      <c r="F2" s="65" t="s">
        <v>34</v>
      </c>
      <c r="G2" s="65" t="s">
        <v>35</v>
      </c>
      <c r="H2" s="96" t="s">
        <v>108</v>
      </c>
      <c r="I2" s="96" t="s">
        <v>108</v>
      </c>
      <c r="J2" s="65" t="s">
        <v>129</v>
      </c>
      <c r="K2" s="65" t="s">
        <v>129</v>
      </c>
      <c r="L2" s="65" t="s">
        <v>159</v>
      </c>
      <c r="M2" s="65" t="s">
        <v>35</v>
      </c>
      <c r="N2" s="65" t="s">
        <v>33</v>
      </c>
      <c r="O2" s="65" t="s">
        <v>129</v>
      </c>
      <c r="P2" s="65" t="s">
        <v>129</v>
      </c>
      <c r="Q2" s="65" t="s">
        <v>212</v>
      </c>
      <c r="R2" s="65" t="s">
        <v>159</v>
      </c>
      <c r="S2" s="144" t="s">
        <v>129</v>
      </c>
      <c r="T2" s="96" t="s">
        <v>129</v>
      </c>
      <c r="U2" s="65" t="s">
        <v>211</v>
      </c>
      <c r="V2" s="96" t="s">
        <v>108</v>
      </c>
      <c r="W2" s="160" t="s">
        <v>238</v>
      </c>
      <c r="X2" s="160" t="s">
        <v>238</v>
      </c>
      <c r="Y2" s="160" t="s">
        <v>97</v>
      </c>
      <c r="Z2" s="160" t="s">
        <v>97</v>
      </c>
      <c r="AA2" s="160" t="s">
        <v>96</v>
      </c>
      <c r="AB2" s="160" t="s">
        <v>96</v>
      </c>
      <c r="AC2" s="160" t="s">
        <v>99</v>
      </c>
      <c r="AD2" s="160" t="s">
        <v>99</v>
      </c>
      <c r="AE2" s="160" t="s">
        <v>99</v>
      </c>
      <c r="AF2" s="65"/>
    </row>
    <row r="3" spans="1:32" s="30" customFormat="1" ht="30.75" customHeight="1" x14ac:dyDescent="0.15">
      <c r="A3" s="28"/>
      <c r="B3" s="29"/>
      <c r="C3" s="29" t="s">
        <v>13</v>
      </c>
      <c r="D3" s="29"/>
      <c r="E3" s="65" t="s">
        <v>36</v>
      </c>
      <c r="F3" s="65" t="s">
        <v>36</v>
      </c>
      <c r="G3" s="65" t="s">
        <v>36</v>
      </c>
      <c r="H3" s="96" t="s">
        <v>109</v>
      </c>
      <c r="I3" s="96" t="s">
        <v>109</v>
      </c>
      <c r="J3" s="65" t="s">
        <v>130</v>
      </c>
      <c r="K3" s="65" t="s">
        <v>130</v>
      </c>
      <c r="L3" s="65" t="s">
        <v>185</v>
      </c>
      <c r="M3" s="65" t="s">
        <v>125</v>
      </c>
      <c r="N3" s="65" t="s">
        <v>125</v>
      </c>
      <c r="O3" s="65" t="s">
        <v>36</v>
      </c>
      <c r="P3" s="65" t="s">
        <v>36</v>
      </c>
      <c r="Q3" s="65" t="s">
        <v>157</v>
      </c>
      <c r="R3" s="65" t="s">
        <v>160</v>
      </c>
      <c r="S3" s="144" t="s">
        <v>232</v>
      </c>
      <c r="T3" s="96" t="s">
        <v>232</v>
      </c>
      <c r="U3" s="65" t="s">
        <v>209</v>
      </c>
      <c r="V3" s="96" t="s">
        <v>213</v>
      </c>
      <c r="W3" s="96" t="s">
        <v>239</v>
      </c>
      <c r="X3" s="96" t="s">
        <v>239</v>
      </c>
      <c r="Y3" s="96" t="s">
        <v>213</v>
      </c>
      <c r="Z3" s="96" t="s">
        <v>213</v>
      </c>
      <c r="AA3" s="96" t="s">
        <v>247</v>
      </c>
      <c r="AB3" s="96" t="s">
        <v>247</v>
      </c>
      <c r="AC3" s="96" t="s">
        <v>255</v>
      </c>
      <c r="AD3" s="96" t="s">
        <v>255</v>
      </c>
      <c r="AE3" s="96" t="s">
        <v>255</v>
      </c>
      <c r="AF3" s="65"/>
    </row>
    <row r="4" spans="1:32" ht="11" x14ac:dyDescent="0.15">
      <c r="A4" s="31"/>
      <c r="B4" s="32"/>
      <c r="C4" s="33"/>
      <c r="D4" s="68"/>
      <c r="E4" s="66">
        <v>43107</v>
      </c>
      <c r="F4" s="66">
        <v>43107</v>
      </c>
      <c r="G4" s="66">
        <v>43108</v>
      </c>
      <c r="H4" s="97">
        <v>43114</v>
      </c>
      <c r="I4" s="97">
        <v>43115</v>
      </c>
      <c r="J4" s="66">
        <v>43127</v>
      </c>
      <c r="K4" s="66">
        <v>43128</v>
      </c>
      <c r="L4" s="66">
        <v>43129</v>
      </c>
      <c r="M4" s="66" t="s">
        <v>124</v>
      </c>
      <c r="N4" s="66">
        <v>43133</v>
      </c>
      <c r="O4" s="66">
        <v>43138</v>
      </c>
      <c r="P4" s="66">
        <v>43139</v>
      </c>
      <c r="Q4" s="66">
        <v>43142</v>
      </c>
      <c r="R4" s="66">
        <v>43143</v>
      </c>
      <c r="S4" s="145">
        <v>43145</v>
      </c>
      <c r="T4" s="97">
        <v>43146</v>
      </c>
      <c r="U4" s="66">
        <v>43150</v>
      </c>
      <c r="V4" s="97">
        <v>43156</v>
      </c>
      <c r="W4" s="97">
        <v>43163</v>
      </c>
      <c r="X4" s="97">
        <v>43164</v>
      </c>
      <c r="Y4" s="97">
        <v>43170</v>
      </c>
      <c r="Z4" s="97">
        <v>43171</v>
      </c>
      <c r="AA4" s="97" t="s">
        <v>246</v>
      </c>
      <c r="AB4" s="97">
        <v>43178</v>
      </c>
      <c r="AC4" s="97">
        <v>43183</v>
      </c>
      <c r="AD4" s="97">
        <v>43184</v>
      </c>
      <c r="AE4" s="97">
        <v>43185</v>
      </c>
      <c r="AF4" s="66"/>
    </row>
    <row r="5" spans="1:32" ht="11" x14ac:dyDescent="0.15">
      <c r="A5" s="31"/>
      <c r="B5" s="32"/>
      <c r="C5" s="33"/>
      <c r="D5" s="68"/>
      <c r="E5" s="66" t="s">
        <v>37</v>
      </c>
      <c r="F5" s="66" t="s">
        <v>38</v>
      </c>
      <c r="G5" s="66" t="s">
        <v>39</v>
      </c>
      <c r="H5" s="97" t="s">
        <v>39</v>
      </c>
      <c r="I5" s="97" t="s">
        <v>39</v>
      </c>
      <c r="J5" s="66" t="s">
        <v>39</v>
      </c>
      <c r="K5" s="66" t="s">
        <v>39</v>
      </c>
      <c r="L5" s="66" t="s">
        <v>39</v>
      </c>
      <c r="M5" s="66" t="s">
        <v>39</v>
      </c>
      <c r="N5" s="66" t="s">
        <v>37</v>
      </c>
      <c r="O5" s="66" t="s">
        <v>39</v>
      </c>
      <c r="P5" s="66" t="s">
        <v>37</v>
      </c>
      <c r="Q5" s="66" t="s">
        <v>39</v>
      </c>
      <c r="R5" s="66" t="s">
        <v>39</v>
      </c>
      <c r="S5" s="145" t="s">
        <v>37</v>
      </c>
      <c r="T5" s="97" t="s">
        <v>39</v>
      </c>
      <c r="U5" s="66" t="s">
        <v>39</v>
      </c>
      <c r="V5" s="97" t="s">
        <v>39</v>
      </c>
      <c r="W5" s="97" t="s">
        <v>39</v>
      </c>
      <c r="X5" s="97" t="s">
        <v>37</v>
      </c>
      <c r="Y5" s="97" t="s">
        <v>39</v>
      </c>
      <c r="Z5" s="97" t="s">
        <v>37</v>
      </c>
      <c r="AA5" s="97" t="s">
        <v>39</v>
      </c>
      <c r="AB5" s="97" t="s">
        <v>37</v>
      </c>
      <c r="AC5" s="97" t="s">
        <v>38</v>
      </c>
      <c r="AD5" s="97" t="s">
        <v>39</v>
      </c>
      <c r="AE5" s="97" t="s">
        <v>37</v>
      </c>
      <c r="AF5" s="66"/>
    </row>
    <row r="6" spans="1:32" ht="11" x14ac:dyDescent="0.15">
      <c r="A6" s="31"/>
      <c r="B6" s="32"/>
      <c r="C6" s="33"/>
      <c r="D6" s="35"/>
      <c r="E6" s="59" t="s">
        <v>14</v>
      </c>
      <c r="F6" s="59" t="s">
        <v>14</v>
      </c>
      <c r="G6" s="59" t="s">
        <v>14</v>
      </c>
      <c r="H6" s="59" t="s">
        <v>14</v>
      </c>
      <c r="I6" s="59" t="s">
        <v>14</v>
      </c>
      <c r="J6" s="59" t="s">
        <v>14</v>
      </c>
      <c r="K6" s="59" t="s">
        <v>14</v>
      </c>
      <c r="L6" s="59" t="s">
        <v>14</v>
      </c>
      <c r="M6" s="59" t="s">
        <v>14</v>
      </c>
      <c r="N6" s="59" t="s">
        <v>14</v>
      </c>
      <c r="O6" s="59" t="s">
        <v>14</v>
      </c>
      <c r="P6" s="59" t="s">
        <v>14</v>
      </c>
      <c r="Q6" s="59" t="s">
        <v>14</v>
      </c>
      <c r="R6" s="59" t="s">
        <v>14</v>
      </c>
      <c r="S6" s="59" t="s">
        <v>14</v>
      </c>
      <c r="T6" s="59" t="s">
        <v>14</v>
      </c>
      <c r="U6" s="59" t="s">
        <v>14</v>
      </c>
      <c r="V6" s="59" t="s">
        <v>14</v>
      </c>
      <c r="W6" s="59" t="s">
        <v>14</v>
      </c>
      <c r="X6" s="59" t="s">
        <v>14</v>
      </c>
      <c r="Y6" s="59" t="s">
        <v>14</v>
      </c>
      <c r="Z6" s="59" t="s">
        <v>14</v>
      </c>
      <c r="AA6" s="59" t="s">
        <v>14</v>
      </c>
      <c r="AB6" s="59" t="s">
        <v>14</v>
      </c>
      <c r="AC6" s="59" t="s">
        <v>14</v>
      </c>
      <c r="AD6" s="59" t="s">
        <v>14</v>
      </c>
      <c r="AE6" s="59" t="s">
        <v>14</v>
      </c>
      <c r="AF6" s="59"/>
    </row>
    <row r="7" spans="1:32" s="39" customFormat="1" ht="11" x14ac:dyDescent="0.15">
      <c r="A7" s="36" t="s">
        <v>27</v>
      </c>
      <c r="B7" s="37" t="s">
        <v>26</v>
      </c>
      <c r="C7" s="35" t="s">
        <v>6</v>
      </c>
      <c r="D7" s="38" t="s">
        <v>19</v>
      </c>
      <c r="E7" s="58">
        <f>'CC Calgary BA'!F16</f>
        <v>48</v>
      </c>
      <c r="F7" s="58">
        <f>'CC Calgary HP'!F16</f>
        <v>10</v>
      </c>
      <c r="G7" s="58">
        <f>'CC Calgary SS'!F16</f>
        <v>49</v>
      </c>
      <c r="H7" s="58">
        <f>'TT MSLM -1'!F16</f>
        <v>29</v>
      </c>
      <c r="I7" s="58">
        <f>'TT MSLM -2'!F16</f>
        <v>30</v>
      </c>
      <c r="J7" s="58">
        <f>'NorAm Mammoth SS -1'!F16</f>
        <v>57</v>
      </c>
      <c r="K7" s="58">
        <f>'NorAm Mammoth SS -2'!F16</f>
        <v>56</v>
      </c>
      <c r="L7" s="58">
        <f>'Groms GP'!F16</f>
        <v>29</v>
      </c>
      <c r="M7" s="58">
        <f>'CC SunPeaks SS'!F16</f>
        <v>64</v>
      </c>
      <c r="N7" s="58">
        <f>'CC SunPeaks BA'!F16</f>
        <v>64</v>
      </c>
      <c r="O7" s="58">
        <f>'NorAm Calgary SS'!F16</f>
        <v>49</v>
      </c>
      <c r="P7" s="58">
        <f>'NorAm Calgary BA'!F16</f>
        <v>46</v>
      </c>
      <c r="Q7" s="58">
        <f>'FzFest CF'!F16</f>
        <v>19</v>
      </c>
      <c r="R7" s="58">
        <f>'Groms BV'!F16</f>
        <v>32</v>
      </c>
      <c r="S7" s="58">
        <f>'NorAm Aspen BA'!F16</f>
        <v>52</v>
      </c>
      <c r="T7" s="58">
        <f>'NorAm Aspen SS'!F16</f>
        <v>59</v>
      </c>
      <c r="U7" s="58">
        <f>'JJ Evergreen'!F16</f>
        <v>12</v>
      </c>
      <c r="V7" s="58">
        <f>'TT Horseshoe -1'!F16</f>
        <v>38</v>
      </c>
      <c r="W7" s="58">
        <f>'TT PROV SS'!F16</f>
        <v>27</v>
      </c>
      <c r="X7" s="58">
        <f>'TT PROV BA'!F16</f>
        <v>22</v>
      </c>
      <c r="Y7" s="58">
        <f>'CC Horseshoe SS'!F16</f>
        <v>39</v>
      </c>
      <c r="Z7" s="58">
        <f>'CC Horseshoe BA'!F16</f>
        <v>35</v>
      </c>
      <c r="AA7" s="58">
        <f>'NorAm Stoneham SS'!F16</f>
        <v>52</v>
      </c>
      <c r="AB7" s="58">
        <f>'NorAm Stoneham BA'!F16</f>
        <v>48</v>
      </c>
      <c r="AC7" s="58">
        <f>'JrNats HP'!F16</f>
        <v>56</v>
      </c>
      <c r="AD7" s="58">
        <f>'JrNats SS'!F16</f>
        <v>73</v>
      </c>
      <c r="AE7" s="58">
        <f>'JrNats BA'!F16</f>
        <v>73</v>
      </c>
      <c r="AF7" s="58"/>
    </row>
    <row r="8" spans="1:32" s="39" customFormat="1" ht="11" x14ac:dyDescent="0.15">
      <c r="A8" s="36"/>
      <c r="B8" s="37"/>
      <c r="C8" s="126" t="s">
        <v>132</v>
      </c>
      <c r="D8" s="38"/>
      <c r="E8" s="126">
        <f t="shared" ref="E8:Q8" si="0">E7/4</f>
        <v>12</v>
      </c>
      <c r="F8" s="126">
        <f t="shared" si="0"/>
        <v>2.5</v>
      </c>
      <c r="G8" s="126">
        <f t="shared" si="0"/>
        <v>12.25</v>
      </c>
      <c r="H8" s="126">
        <f t="shared" si="0"/>
        <v>7.25</v>
      </c>
      <c r="I8" s="126">
        <f t="shared" si="0"/>
        <v>7.5</v>
      </c>
      <c r="J8" s="126">
        <f t="shared" si="0"/>
        <v>14.25</v>
      </c>
      <c r="K8" s="126">
        <f t="shared" si="0"/>
        <v>14</v>
      </c>
      <c r="L8" s="126">
        <f t="shared" ref="L8" si="1">L7/4</f>
        <v>7.25</v>
      </c>
      <c r="M8" s="126">
        <f t="shared" si="0"/>
        <v>16</v>
      </c>
      <c r="N8" s="126">
        <f t="shared" si="0"/>
        <v>16</v>
      </c>
      <c r="O8" s="126">
        <f t="shared" ref="O8:P8" si="2">O7/4</f>
        <v>12.25</v>
      </c>
      <c r="P8" s="126">
        <f t="shared" si="2"/>
        <v>11.5</v>
      </c>
      <c r="Q8" s="126">
        <f t="shared" si="0"/>
        <v>4.75</v>
      </c>
      <c r="R8" s="126">
        <f t="shared" ref="R8:AD8" si="3">R7/4</f>
        <v>8</v>
      </c>
      <c r="S8" s="126">
        <f t="shared" si="3"/>
        <v>13</v>
      </c>
      <c r="T8" s="126">
        <f t="shared" ref="T8:U8" si="4">T7/4</f>
        <v>14.75</v>
      </c>
      <c r="U8" s="126">
        <f t="shared" si="4"/>
        <v>3</v>
      </c>
      <c r="V8" s="126">
        <f t="shared" si="3"/>
        <v>9.5</v>
      </c>
      <c r="W8" s="126">
        <f t="shared" ref="W8:AB8" si="5">W7/4</f>
        <v>6.75</v>
      </c>
      <c r="X8" s="126">
        <f t="shared" si="5"/>
        <v>5.5</v>
      </c>
      <c r="Y8" s="126">
        <f t="shared" si="5"/>
        <v>9.75</v>
      </c>
      <c r="Z8" s="126">
        <f t="shared" si="5"/>
        <v>8.75</v>
      </c>
      <c r="AA8" s="126">
        <f t="shared" si="5"/>
        <v>13</v>
      </c>
      <c r="AB8" s="126">
        <f t="shared" si="5"/>
        <v>12</v>
      </c>
      <c r="AC8" s="126">
        <f t="shared" si="3"/>
        <v>14</v>
      </c>
      <c r="AD8" s="126">
        <f t="shared" si="3"/>
        <v>18.25</v>
      </c>
      <c r="AE8" s="126">
        <f t="shared" ref="AE8" si="6">AE7/4</f>
        <v>18.25</v>
      </c>
      <c r="AF8" s="126"/>
    </row>
    <row r="9" spans="1:32" s="39" customFormat="1" ht="11" x14ac:dyDescent="0.15">
      <c r="A9" s="36"/>
      <c r="B9" s="37"/>
      <c r="C9" s="127" t="s">
        <v>133</v>
      </c>
      <c r="D9" s="38"/>
      <c r="E9" s="127">
        <f t="shared" ref="E9:AD9" si="7">E7/2</f>
        <v>24</v>
      </c>
      <c r="F9" s="127">
        <f t="shared" si="7"/>
        <v>5</v>
      </c>
      <c r="G9" s="127">
        <f t="shared" si="7"/>
        <v>24.5</v>
      </c>
      <c r="H9" s="127">
        <f t="shared" si="7"/>
        <v>14.5</v>
      </c>
      <c r="I9" s="127">
        <f t="shared" si="7"/>
        <v>15</v>
      </c>
      <c r="J9" s="127">
        <f t="shared" si="7"/>
        <v>28.5</v>
      </c>
      <c r="K9" s="127">
        <f t="shared" si="7"/>
        <v>28</v>
      </c>
      <c r="L9" s="127">
        <f t="shared" ref="L9" si="8">L7/2</f>
        <v>14.5</v>
      </c>
      <c r="M9" s="127">
        <f t="shared" si="7"/>
        <v>32</v>
      </c>
      <c r="N9" s="127">
        <f t="shared" si="7"/>
        <v>32</v>
      </c>
      <c r="O9" s="127">
        <f t="shared" ref="O9" si="9">O7/2</f>
        <v>24.5</v>
      </c>
      <c r="P9" s="127">
        <f t="shared" ref="P9" si="10">P7/2</f>
        <v>23</v>
      </c>
      <c r="Q9" s="127">
        <f t="shared" si="7"/>
        <v>9.5</v>
      </c>
      <c r="R9" s="127">
        <f t="shared" ref="R9:U9" si="11">R7/2</f>
        <v>16</v>
      </c>
      <c r="S9" s="127">
        <f t="shared" si="11"/>
        <v>26</v>
      </c>
      <c r="T9" s="127">
        <f t="shared" si="11"/>
        <v>29.5</v>
      </c>
      <c r="U9" s="127">
        <f t="shared" si="11"/>
        <v>6</v>
      </c>
      <c r="V9" s="127">
        <f t="shared" si="7"/>
        <v>19</v>
      </c>
      <c r="W9" s="127">
        <f t="shared" ref="W9:AB9" si="12">W7/2</f>
        <v>13.5</v>
      </c>
      <c r="X9" s="127">
        <f t="shared" si="12"/>
        <v>11</v>
      </c>
      <c r="Y9" s="127">
        <f t="shared" si="12"/>
        <v>19.5</v>
      </c>
      <c r="Z9" s="127">
        <f t="shared" si="12"/>
        <v>17.5</v>
      </c>
      <c r="AA9" s="127">
        <f t="shared" si="12"/>
        <v>26</v>
      </c>
      <c r="AB9" s="127">
        <f t="shared" si="12"/>
        <v>24</v>
      </c>
      <c r="AC9" s="127">
        <f t="shared" si="7"/>
        <v>28</v>
      </c>
      <c r="AD9" s="127">
        <f t="shared" si="7"/>
        <v>36.5</v>
      </c>
      <c r="AE9" s="127">
        <f t="shared" ref="AE9" si="13">AE7/2</f>
        <v>36.5</v>
      </c>
      <c r="AF9" s="127"/>
    </row>
    <row r="10" spans="1:32" s="39" customFormat="1" ht="11" x14ac:dyDescent="0.15">
      <c r="A10" s="36"/>
      <c r="B10" s="37"/>
      <c r="C10" s="128" t="s">
        <v>134</v>
      </c>
      <c r="D10" s="38"/>
      <c r="E10" s="128">
        <f t="shared" ref="E10:AD10" si="14">E7/4*3</f>
        <v>36</v>
      </c>
      <c r="F10" s="128">
        <f t="shared" si="14"/>
        <v>7.5</v>
      </c>
      <c r="G10" s="128">
        <f t="shared" si="14"/>
        <v>36.75</v>
      </c>
      <c r="H10" s="128">
        <f t="shared" si="14"/>
        <v>21.75</v>
      </c>
      <c r="I10" s="128">
        <f t="shared" si="14"/>
        <v>22.5</v>
      </c>
      <c r="J10" s="128">
        <f t="shared" si="14"/>
        <v>42.75</v>
      </c>
      <c r="K10" s="128">
        <f t="shared" si="14"/>
        <v>42</v>
      </c>
      <c r="L10" s="128">
        <f t="shared" ref="L10" si="15">L7/4*3</f>
        <v>21.75</v>
      </c>
      <c r="M10" s="128">
        <f t="shared" si="14"/>
        <v>48</v>
      </c>
      <c r="N10" s="128">
        <f t="shared" si="14"/>
        <v>48</v>
      </c>
      <c r="O10" s="128">
        <f t="shared" ref="O10" si="16">O7/4*3</f>
        <v>36.75</v>
      </c>
      <c r="P10" s="128">
        <f t="shared" ref="P10" si="17">P7/4*3</f>
        <v>34.5</v>
      </c>
      <c r="Q10" s="128">
        <f t="shared" si="14"/>
        <v>14.25</v>
      </c>
      <c r="R10" s="128">
        <f t="shared" ref="R10:U10" si="18">R7/4*3</f>
        <v>24</v>
      </c>
      <c r="S10" s="128">
        <f t="shared" si="18"/>
        <v>39</v>
      </c>
      <c r="T10" s="128">
        <f t="shared" si="18"/>
        <v>44.25</v>
      </c>
      <c r="U10" s="128">
        <f t="shared" si="18"/>
        <v>9</v>
      </c>
      <c r="V10" s="128">
        <f t="shared" si="14"/>
        <v>28.5</v>
      </c>
      <c r="W10" s="128">
        <f t="shared" ref="W10:AB10" si="19">W7/4*3</f>
        <v>20.25</v>
      </c>
      <c r="X10" s="128">
        <f t="shared" si="19"/>
        <v>16.5</v>
      </c>
      <c r="Y10" s="128">
        <f t="shared" si="19"/>
        <v>29.25</v>
      </c>
      <c r="Z10" s="128">
        <f t="shared" si="19"/>
        <v>26.25</v>
      </c>
      <c r="AA10" s="128">
        <f t="shared" si="19"/>
        <v>39</v>
      </c>
      <c r="AB10" s="128">
        <f t="shared" si="19"/>
        <v>36</v>
      </c>
      <c r="AC10" s="128">
        <f t="shared" si="14"/>
        <v>42</v>
      </c>
      <c r="AD10" s="128">
        <f t="shared" si="14"/>
        <v>54.75</v>
      </c>
      <c r="AE10" s="128">
        <f t="shared" ref="AE10" si="20">AE7/4*3</f>
        <v>54.75</v>
      </c>
      <c r="AF10" s="128"/>
    </row>
    <row r="11" spans="1:32" ht="19" customHeight="1" x14ac:dyDescent="0.15">
      <c r="A11" s="98" t="s">
        <v>227</v>
      </c>
      <c r="B11" s="98" t="s">
        <v>110</v>
      </c>
      <c r="C11" s="72" t="s">
        <v>40</v>
      </c>
      <c r="D11" s="62">
        <f>IF(ISNA(VLOOKUP($C11,'Ontario Rankings'!$C$6:$K$119,3,FALSE))=TRUE,"0",VLOOKUP($C11,'Ontario Rankings'!$C$6:$K$119,3,FALSE))</f>
        <v>1</v>
      </c>
      <c r="E11" s="131">
        <f>IF(ISNA(VLOOKUP($C11,'CC Calgary BA'!$A$17:$F$73,6,FALSE))=TRUE,"0",VLOOKUP($C11,'CC Calgary BA'!$A$17:$F$73,6,FALSE))</f>
        <v>5</v>
      </c>
      <c r="F11" s="131">
        <f>IF(ISNA(VLOOKUP($C11,'CC Calgary HP'!$A$17:$F$100,6,FALSE))=TRUE,"0",VLOOKUP($C11,'CC Calgary HP'!$A$17:$F$100,6,FALSE))</f>
        <v>3</v>
      </c>
      <c r="G11" s="131">
        <f>IF(ISNA(VLOOKUP($C11,'CC Calgary SS'!$A$17:$F$74,6,FALSE))=TRUE,"0",VLOOKUP($C11,'CC Calgary SS'!$A$17:$F$74,6,FALSE))</f>
        <v>1</v>
      </c>
      <c r="H11" s="131" t="str">
        <f>IF(ISNA(VLOOKUP($C11,'TT MSLM -1'!$A$17:$F$100,6,FALSE))=TRUE,"0",VLOOKUP($C11,'TT MSLM -1'!$A$17:$F$100,6,FALSE))</f>
        <v>0</v>
      </c>
      <c r="I11" s="131" t="str">
        <f>IF(ISNA(VLOOKUP($C11,'TT MSLM -2'!$A$17:$F$100,6,FALSE))=TRUE,"0",VLOOKUP($C11,'TT MSLM -2'!$A$17:$F$100,6,FALSE))</f>
        <v>0</v>
      </c>
      <c r="J11" s="131">
        <f>IF(ISNA(VLOOKUP($C11,'NorAm Mammoth SS -1'!$A$17:$F$100,6,FALSE))=TRUE,"0",VLOOKUP($C11,'NorAm Mammoth SS -1'!$A$17:$F$100,6,FALSE))</f>
        <v>17</v>
      </c>
      <c r="K11" s="131">
        <f>IF(ISNA(VLOOKUP($C11,'NorAm Mammoth SS -2'!$A$17:$F$100,6,FALSE))=TRUE,"0",VLOOKUP($C11,'NorAm Mammoth SS -2'!$A$17:$F$100,6,FALSE))</f>
        <v>47</v>
      </c>
      <c r="L11" s="131" t="str">
        <f>IF(ISNA(VLOOKUP($C11,'Groms GP'!$A$17:$F$100,6,FALSE))=TRUE,"0",VLOOKUP($C11,'Groms GP'!$A$17:$F$100,6,FALSE))</f>
        <v>0</v>
      </c>
      <c r="M11" s="131">
        <f>IF(ISNA(VLOOKUP($C11,'CC SunPeaks SS'!$A$17:$F$100,6,FALSE))=TRUE,"0",VLOOKUP($C11,'CC SunPeaks SS'!$A$17:$F$100,6,FALSE))</f>
        <v>2</v>
      </c>
      <c r="N11" s="131">
        <f>IF(ISNA(VLOOKUP($C11,'CC SunPeaks BA'!$A$17:$F$100,6,FALSE))=TRUE,"0",VLOOKUP($C11,'CC SunPeaks BA'!$A$17:$F$100,6,FALSE))</f>
        <v>2</v>
      </c>
      <c r="O11" s="131">
        <f>IF(ISNA(VLOOKUP($C11,'NorAm Calgary SS'!$A$17:$F$100,6,FALSE))=TRUE,"0",VLOOKUP($C11,'NorAm Calgary SS'!$A$17:$F$100,6,FALSE))</f>
        <v>4</v>
      </c>
      <c r="P11" s="131">
        <f>IF(ISNA(VLOOKUP($C11,'NorAm Calgary BA'!$A$17:$F$100,6,FALSE))=TRUE,"0",VLOOKUP($C11,'NorAm Calgary BA'!$A$17:$F$100,6,FALSE))</f>
        <v>4</v>
      </c>
      <c r="Q11" s="131" t="str">
        <f>IF(ISNA(VLOOKUP($C11,'FzFest CF'!$A$17:$F$100,6,FALSE))=TRUE,"0",VLOOKUP($C11,'FzFest CF'!$A$17:$F$100,6,FALSE))</f>
        <v>0</v>
      </c>
      <c r="R11" s="131" t="str">
        <f>IF(ISNA(VLOOKUP($C11,'Groms BV'!$A$17:$F$100,6,FALSE))=TRUE,"0",VLOOKUP($C11,'Groms BV'!$A$17:$F$100,6,FALSE))</f>
        <v>0</v>
      </c>
      <c r="S11" s="131">
        <f>IF(ISNA(VLOOKUP($C11,'NorAm Aspen BA'!$A$17:$F$100,6,FALSE))=TRUE,"0",VLOOKUP($C11,'NorAm Aspen BA'!$A$17:$F$100,6,FALSE))</f>
        <v>10</v>
      </c>
      <c r="T11" s="131">
        <f>IF(ISNA(VLOOKUP($C11,'NorAm Aspen SS'!$A$17:$F$100,6,FALSE))=TRUE,"0",VLOOKUP($C11,'NorAm Aspen SS'!$A$17:$F$100,6,FALSE))</f>
        <v>52</v>
      </c>
      <c r="U11" s="131" t="str">
        <f>IF(ISNA(VLOOKUP($C11,'JJ Evergreen'!$A$17:$F$100,6,FALSE))=TRUE,"0",VLOOKUP($C11,'JJ Evergreen'!$A$17:$F$100,6,FALSE))</f>
        <v>0</v>
      </c>
      <c r="V11" s="131" t="str">
        <f>IF(ISNA(VLOOKUP($C11,'TT Horseshoe -1'!$A$17:$F$100,6,FALSE))=TRUE,"0",VLOOKUP($C11,'TT Horseshoe -1'!$A$17:$F$100,6,FALSE))</f>
        <v>0</v>
      </c>
      <c r="W11" s="131" t="str">
        <f>IF(ISNA(VLOOKUP($C11,'TT PROV SS'!$A$17:$F$100,6,FALSE))=TRUE,"0",VLOOKUP($C11,'TT PROV SS'!$A$17:$F$100,6,FALSE))</f>
        <v>0</v>
      </c>
      <c r="X11" s="131" t="str">
        <f>IF(ISNA(VLOOKUP($C11,'TT PROV BA'!$A$17:$F$100,6,FALSE))=TRUE,"0",VLOOKUP($C11,'TT PROV BA'!$A$17:$F$100,6,FALSE))</f>
        <v>0</v>
      </c>
      <c r="Y11" s="131" t="str">
        <f>IF(ISNA(VLOOKUP($C11,'CC Horseshoe SS'!$A$17:$F$100,6,FALSE))=TRUE,"0",VLOOKUP($C11,'CC Horseshoe SS'!$A$17:$F$100,6,FALSE))</f>
        <v>0</v>
      </c>
      <c r="Z11" s="131" t="str">
        <f>IF(ISNA(VLOOKUP($C11,'CC Horseshoe BA'!$A$17:$F$100,6,FALSE))=TRUE,"0",VLOOKUP($C11,'CC Horseshoe BA'!$A$17:$F$100,6,FALSE))</f>
        <v>0</v>
      </c>
      <c r="AA11" s="131">
        <f>IF(ISNA(VLOOKUP($C11,'NorAm Stoneham SS'!$A$17:$F$100,6,FALSE))=TRUE,"0",VLOOKUP($C11,'NorAm Stoneham SS'!$A$17:$F$100,6,FALSE))</f>
        <v>52</v>
      </c>
      <c r="AB11" s="131" t="str">
        <f>IF(ISNA(VLOOKUP($C11,'NorAm Stoneham BA'!$A$17:$F$100,6,FALSE))=TRUE,"0",VLOOKUP($C11,'NorAm Stoneham BA'!$A$17:$F$100,6,FALSE))</f>
        <v>0</v>
      </c>
      <c r="AC11" s="131" t="str">
        <f>IF(ISNA(VLOOKUP($C11,'JrNats HP'!$A$17:$F$100,6,FALSE))=TRUE,"0",VLOOKUP($C11,'JrNats HP'!$A$17:$F$100,6,FALSE))</f>
        <v>0</v>
      </c>
      <c r="AD11" s="131" t="str">
        <f>IF(ISNA(VLOOKUP($C11,'JrNats SS'!$A$17:$F$100,6,FALSE))=TRUE,"0",VLOOKUP($C11,'JrNats SS'!$A$17:$F$100,6,FALSE))</f>
        <v>0</v>
      </c>
      <c r="AE11" s="131" t="str">
        <f>IF(ISNA(VLOOKUP($C11,'JrNats BA'!$A$17:$F$100,6,FALSE))=TRUE,"0",VLOOKUP($C11,'JrNats BA'!$A$17:$F$100,6,FALSE))</f>
        <v>0</v>
      </c>
      <c r="AF11" s="131"/>
    </row>
    <row r="12" spans="1:32" ht="19" customHeight="1" x14ac:dyDescent="0.15">
      <c r="A12" s="98" t="s">
        <v>228</v>
      </c>
      <c r="B12" s="98" t="s">
        <v>111</v>
      </c>
      <c r="C12" s="99" t="s">
        <v>45</v>
      </c>
      <c r="D12" s="62">
        <f>IF(ISNA(VLOOKUP($C12,'Ontario Rankings'!$C$6:$K$119,3,FALSE))=TRUE,"0",VLOOKUP($C12,'Ontario Rankings'!$C$6:$K$119,3,FALSE))</f>
        <v>2</v>
      </c>
      <c r="E12" s="131">
        <f>IF(ISNA(VLOOKUP($C12,'CC Calgary BA'!$A$17:$F$73,6,FALSE))=TRUE,"0",VLOOKUP($C12,'CC Calgary BA'!$A$17:$F$73,6,FALSE))</f>
        <v>2</v>
      </c>
      <c r="F12" s="131" t="str">
        <f>IF(ISNA(VLOOKUP($C12,'CC Calgary HP'!$A$17:$F$100,6,FALSE))=TRUE,"0",VLOOKUP($C12,'CC Calgary HP'!$A$17:$F$100,6,FALSE))</f>
        <v>0</v>
      </c>
      <c r="G12" s="131">
        <f>IF(ISNA(VLOOKUP($C12,'CC Calgary SS'!$A$17:$F$74,6,FALSE))=TRUE,"0",VLOOKUP($C12,'CC Calgary SS'!$A$17:$F$74,6,FALSE))</f>
        <v>2</v>
      </c>
      <c r="H12" s="131" t="str">
        <f>IF(ISNA(VLOOKUP($C12,'TT MSLM -1'!$A$17:$F$100,6,FALSE))=TRUE,"0",VLOOKUP($C12,'TT MSLM -1'!$A$17:$F$100,6,FALSE))</f>
        <v>0</v>
      </c>
      <c r="I12" s="131" t="str">
        <f>IF(ISNA(VLOOKUP($C12,'TT MSLM -2'!$A$17:$F$100,6,FALSE))=TRUE,"0",VLOOKUP($C12,'TT MSLM -2'!$A$17:$F$100,6,FALSE))</f>
        <v>0</v>
      </c>
      <c r="J12" s="131">
        <f>IF(ISNA(VLOOKUP($C12,'NorAm Mammoth SS -1'!$A$17:$F$100,6,FALSE))=TRUE,"0",VLOOKUP($C12,'NorAm Mammoth SS -1'!$A$17:$F$100,6,FALSE))</f>
        <v>13</v>
      </c>
      <c r="K12" s="131">
        <f>IF(ISNA(VLOOKUP($C12,'NorAm Mammoth SS -2'!$A$17:$F$100,6,FALSE))=TRUE,"0",VLOOKUP($C12,'NorAm Mammoth SS -2'!$A$17:$F$100,6,FALSE))</f>
        <v>14</v>
      </c>
      <c r="L12" s="131" t="str">
        <f>IF(ISNA(VLOOKUP($C12,'Groms GP'!$A$17:$F$100,6,FALSE))=TRUE,"0",VLOOKUP($C12,'Groms GP'!$A$17:$F$100,6,FALSE))</f>
        <v>0</v>
      </c>
      <c r="M12" s="131" t="str">
        <f>IF(ISNA(VLOOKUP($C12,'CC SunPeaks SS'!$A$17:$F$100,6,FALSE))=TRUE,"0",VLOOKUP($C12,'CC SunPeaks SS'!$A$17:$F$100,6,FALSE))</f>
        <v>0</v>
      </c>
      <c r="N12" s="131" t="str">
        <f>IF(ISNA(VLOOKUP($C12,'CC SunPeaks BA'!$A$17:$F$100,6,FALSE))=TRUE,"0",VLOOKUP($C12,'CC SunPeaks BA'!$A$17:$F$100,6,FALSE))</f>
        <v>0</v>
      </c>
      <c r="O12" s="131">
        <f>IF(ISNA(VLOOKUP($C12,'NorAm Calgary SS'!$A$17:$F$100,6,FALSE))=TRUE,"0",VLOOKUP($C12,'NorAm Calgary SS'!$A$17:$F$100,6,FALSE))</f>
        <v>18</v>
      </c>
      <c r="P12" s="131">
        <f>IF(ISNA(VLOOKUP($C12,'NorAm Calgary BA'!$A$17:$F$100,6,FALSE))=TRUE,"0",VLOOKUP($C12,'NorAm Calgary BA'!$A$17:$F$100,6,FALSE))</f>
        <v>6</v>
      </c>
      <c r="Q12" s="131" t="str">
        <f>IF(ISNA(VLOOKUP($C12,'FzFest CF'!$A$17:$F$100,6,FALSE))=TRUE,"0",VLOOKUP($C12,'FzFest CF'!$A$17:$F$100,6,FALSE))</f>
        <v>0</v>
      </c>
      <c r="R12" s="131" t="str">
        <f>IF(ISNA(VLOOKUP($C12,'Groms BV'!$A$17:$F$100,6,FALSE))=TRUE,"0",VLOOKUP($C12,'Groms BV'!$A$17:$F$100,6,FALSE))</f>
        <v>0</v>
      </c>
      <c r="S12" s="131">
        <f>IF(ISNA(VLOOKUP($C12,'NorAm Aspen BA'!$A$17:$F$100,6,FALSE))=TRUE,"0",VLOOKUP($C12,'NorAm Aspen BA'!$A$17:$F$100,6,FALSE))</f>
        <v>7</v>
      </c>
      <c r="T12" s="131">
        <f>IF(ISNA(VLOOKUP($C12,'NorAm Aspen SS'!$A$17:$F$100,6,FALSE))=TRUE,"0",VLOOKUP($C12,'NorAm Aspen SS'!$A$17:$F$100,6,FALSE))</f>
        <v>16</v>
      </c>
      <c r="U12" s="131" t="str">
        <f>IF(ISNA(VLOOKUP($C12,'JJ Evergreen'!$A$17:$F$100,6,FALSE))=TRUE,"0",VLOOKUP($C12,'JJ Evergreen'!$A$17:$F$100,6,FALSE))</f>
        <v>0</v>
      </c>
      <c r="V12" s="131" t="str">
        <f>IF(ISNA(VLOOKUP($C12,'TT Horseshoe -1'!$A$17:$F$100,6,FALSE))=TRUE,"0",VLOOKUP($C12,'TT Horseshoe -1'!$A$17:$F$100,6,FALSE))</f>
        <v>0</v>
      </c>
      <c r="W12" s="131" t="str">
        <f>IF(ISNA(VLOOKUP($C12,'TT PROV SS'!$A$17:$F$100,6,FALSE))=TRUE,"0",VLOOKUP($C12,'TT PROV SS'!$A$17:$F$100,6,FALSE))</f>
        <v>0</v>
      </c>
      <c r="X12" s="131" t="str">
        <f>IF(ISNA(VLOOKUP($C12,'TT PROV BA'!$A$17:$F$100,6,FALSE))=TRUE,"0",VLOOKUP($C12,'TT PROV BA'!$A$17:$F$100,6,FALSE))</f>
        <v>0</v>
      </c>
      <c r="Y12" s="131" t="str">
        <f>IF(ISNA(VLOOKUP($C12,'CC Horseshoe SS'!$A$17:$F$100,6,FALSE))=TRUE,"0",VLOOKUP($C12,'CC Horseshoe SS'!$A$17:$F$100,6,FALSE))</f>
        <v>0</v>
      </c>
      <c r="Z12" s="131" t="str">
        <f>IF(ISNA(VLOOKUP($C12,'CC Horseshoe BA'!$A$17:$F$100,6,FALSE))=TRUE,"0",VLOOKUP($C12,'CC Horseshoe BA'!$A$17:$F$100,6,FALSE))</f>
        <v>0</v>
      </c>
      <c r="AA12" s="131">
        <f>IF(ISNA(VLOOKUP($C12,'NorAm Stoneham SS'!$A$17:$F$100,6,FALSE))=TRUE,"0",VLOOKUP($C12,'NorAm Stoneham SS'!$A$17:$F$100,6,FALSE))</f>
        <v>5</v>
      </c>
      <c r="AB12" s="131">
        <f>IF(ISNA(VLOOKUP($C12,'NorAm Stoneham BA'!$A$17:$F$100,6,FALSE))=TRUE,"0",VLOOKUP($C12,'NorAm Stoneham BA'!$A$17:$F$100,6,FALSE))</f>
        <v>18</v>
      </c>
      <c r="AC12" s="131" t="str">
        <f>IF(ISNA(VLOOKUP($C12,'JrNats HP'!$A$17:$F$100,6,FALSE))=TRUE,"0",VLOOKUP($C12,'JrNats HP'!$A$17:$F$100,6,FALSE))</f>
        <v>0</v>
      </c>
      <c r="AD12" s="131" t="str">
        <f>IF(ISNA(VLOOKUP($C12,'JrNats SS'!$A$17:$F$100,6,FALSE))=TRUE,"0",VLOOKUP($C12,'JrNats SS'!$A$17:$F$100,6,FALSE))</f>
        <v>0</v>
      </c>
      <c r="AE12" s="131" t="str">
        <f>IF(ISNA(VLOOKUP($C12,'JrNats BA'!$A$17:$F$100,6,FALSE))=TRUE,"0",VLOOKUP($C12,'JrNats BA'!$A$17:$F$100,6,FALSE))</f>
        <v>0</v>
      </c>
      <c r="AF12" s="131"/>
    </row>
    <row r="13" spans="1:32" ht="19" customHeight="1" x14ac:dyDescent="0.15">
      <c r="A13" s="98" t="s">
        <v>228</v>
      </c>
      <c r="B13" s="98" t="s">
        <v>112</v>
      </c>
      <c r="C13" s="99" t="s">
        <v>46</v>
      </c>
      <c r="D13" s="62">
        <f>IF(ISNA(VLOOKUP($C13,'Ontario Rankings'!$C$6:$K$119,3,FALSE))=TRUE,"0",VLOOKUP($C13,'Ontario Rankings'!$C$6:$K$119,3,FALSE))</f>
        <v>3</v>
      </c>
      <c r="E13" s="131">
        <f>IF(ISNA(VLOOKUP($C13,'CC Calgary BA'!$A$17:$F$73,6,FALSE))=TRUE,"0",VLOOKUP($C13,'CC Calgary BA'!$A$17:$F$73,6,FALSE))</f>
        <v>33</v>
      </c>
      <c r="F13" s="131" t="str">
        <f>IF(ISNA(VLOOKUP($C13,'CC Calgary HP'!$A$17:$F$100,6,FALSE))=TRUE,"0",VLOOKUP($C13,'CC Calgary HP'!$A$17:$F$100,6,FALSE))</f>
        <v>0</v>
      </c>
      <c r="G13" s="131">
        <f>IF(ISNA(VLOOKUP($C13,'CC Calgary SS'!$A$17:$F$74,6,FALSE))=TRUE,"0",VLOOKUP($C13,'CC Calgary SS'!$A$17:$F$74,6,FALSE))</f>
        <v>7</v>
      </c>
      <c r="H13" s="131" t="str">
        <f>IF(ISNA(VLOOKUP($C13,'TT MSLM -1'!$A$17:$F$100,6,FALSE))=TRUE,"0",VLOOKUP($C13,'TT MSLM -1'!$A$17:$F$100,6,FALSE))</f>
        <v>0</v>
      </c>
      <c r="I13" s="131" t="str">
        <f>IF(ISNA(VLOOKUP($C13,'TT MSLM -2'!$A$17:$F$100,6,FALSE))=TRUE,"0",VLOOKUP($C13,'TT MSLM -2'!$A$17:$F$100,6,FALSE))</f>
        <v>0</v>
      </c>
      <c r="J13" s="131">
        <f>IF(ISNA(VLOOKUP($C13,'NorAm Mammoth SS -1'!$A$17:$F$100,6,FALSE))=TRUE,"0",VLOOKUP($C13,'NorAm Mammoth SS -1'!$A$17:$F$100,6,FALSE))</f>
        <v>0</v>
      </c>
      <c r="K13" s="131">
        <f>IF(ISNA(VLOOKUP($C13,'NorAm Mammoth SS -2'!$A$17:$F$100,6,FALSE))=TRUE,"0",VLOOKUP($C13,'NorAm Mammoth SS -2'!$A$17:$F$100,6,FALSE))</f>
        <v>0</v>
      </c>
      <c r="L13" s="131" t="str">
        <f>IF(ISNA(VLOOKUP($C13,'Groms GP'!$A$17:$F$100,6,FALSE))=TRUE,"0",VLOOKUP($C13,'Groms GP'!$A$17:$F$100,6,FALSE))</f>
        <v>0</v>
      </c>
      <c r="M13" s="131">
        <f>IF(ISNA(VLOOKUP($C13,'CC SunPeaks SS'!$A$17:$F$100,6,FALSE))=TRUE,"0",VLOOKUP($C13,'CC SunPeaks SS'!$A$17:$F$100,6,FALSE))</f>
        <v>3</v>
      </c>
      <c r="N13" s="131">
        <f>IF(ISNA(VLOOKUP($C13,'CC SunPeaks BA'!$A$17:$F$100,6,FALSE))=TRUE,"0",VLOOKUP($C13,'CC SunPeaks BA'!$A$17:$F$100,6,FALSE))</f>
        <v>61</v>
      </c>
      <c r="O13" s="131">
        <f>IF(ISNA(VLOOKUP($C13,'NorAm Calgary SS'!$A$17:$F$100,6,FALSE))=TRUE,"0",VLOOKUP($C13,'NorAm Calgary SS'!$A$17:$F$100,6,FALSE))</f>
        <v>31</v>
      </c>
      <c r="P13" s="131">
        <f>IF(ISNA(VLOOKUP($C13,'NorAm Calgary BA'!$A$17:$F$100,6,FALSE))=TRUE,"0",VLOOKUP($C13,'NorAm Calgary BA'!$A$17:$F$100,6,FALSE))</f>
        <v>22</v>
      </c>
      <c r="Q13" s="131" t="str">
        <f>IF(ISNA(VLOOKUP($C13,'FzFest CF'!$A$17:$F$100,6,FALSE))=TRUE,"0",VLOOKUP($C13,'FzFest CF'!$A$17:$F$100,6,FALSE))</f>
        <v>0</v>
      </c>
      <c r="R13" s="131" t="str">
        <f>IF(ISNA(VLOOKUP($C13,'Groms BV'!$A$17:$F$100,6,FALSE))=TRUE,"0",VLOOKUP($C13,'Groms BV'!$A$17:$F$100,6,FALSE))</f>
        <v>0</v>
      </c>
      <c r="S13" s="131">
        <f>IF(ISNA(VLOOKUP($C13,'NorAm Aspen BA'!$A$17:$F$100,6,FALSE))=TRUE,"0",VLOOKUP($C13,'NorAm Aspen BA'!$A$17:$F$100,6,FALSE))</f>
        <v>19</v>
      </c>
      <c r="T13" s="131">
        <f>IF(ISNA(VLOOKUP($C13,'NorAm Aspen SS'!$A$17:$F$100,6,FALSE))=TRUE,"0",VLOOKUP($C13,'NorAm Aspen SS'!$A$17:$F$100,6,FALSE))</f>
        <v>46</v>
      </c>
      <c r="U13" s="131" t="str">
        <f>IF(ISNA(VLOOKUP($C13,'JJ Evergreen'!$A$17:$F$100,6,FALSE))=TRUE,"0",VLOOKUP($C13,'JJ Evergreen'!$A$17:$F$100,6,FALSE))</f>
        <v>0</v>
      </c>
      <c r="V13" s="131" t="str">
        <f>IF(ISNA(VLOOKUP($C13,'TT Horseshoe -1'!$A$17:$F$100,6,FALSE))=TRUE,"0",VLOOKUP($C13,'TT Horseshoe -1'!$A$17:$F$100,6,FALSE))</f>
        <v>0</v>
      </c>
      <c r="W13" s="131" t="str">
        <f>IF(ISNA(VLOOKUP($C13,'TT PROV SS'!$A$17:$F$100,6,FALSE))=TRUE,"0",VLOOKUP($C13,'TT PROV SS'!$A$17:$F$100,6,FALSE))</f>
        <v>0</v>
      </c>
      <c r="X13" s="131" t="str">
        <f>IF(ISNA(VLOOKUP($C13,'TT PROV BA'!$A$17:$F$100,6,FALSE))=TRUE,"0",VLOOKUP($C13,'TT PROV BA'!$A$17:$F$100,6,FALSE))</f>
        <v>0</v>
      </c>
      <c r="Y13" s="131" t="str">
        <f>IF(ISNA(VLOOKUP($C13,'CC Horseshoe SS'!$A$17:$F$100,6,FALSE))=TRUE,"0",VLOOKUP($C13,'CC Horseshoe SS'!$A$17:$F$100,6,FALSE))</f>
        <v>0</v>
      </c>
      <c r="Z13" s="131" t="str">
        <f>IF(ISNA(VLOOKUP($C13,'CC Horseshoe BA'!$A$17:$F$100,6,FALSE))=TRUE,"0",VLOOKUP($C13,'CC Horseshoe BA'!$A$17:$F$100,6,FALSE))</f>
        <v>0</v>
      </c>
      <c r="AA13" s="131">
        <f>IF(ISNA(VLOOKUP($C13,'NorAm Stoneham SS'!$A$17:$F$100,6,FALSE))=TRUE,"0",VLOOKUP($C13,'NorAm Stoneham SS'!$A$17:$F$100,6,FALSE))</f>
        <v>4</v>
      </c>
      <c r="AB13" s="131">
        <f>IF(ISNA(VLOOKUP($C13,'NorAm Stoneham BA'!$A$17:$F$100,6,FALSE))=TRUE,"0",VLOOKUP($C13,'NorAm Stoneham BA'!$A$17:$F$100,6,FALSE))</f>
        <v>0</v>
      </c>
      <c r="AC13" s="131" t="str">
        <f>IF(ISNA(VLOOKUP($C13,'JrNats HP'!$A$17:$F$100,6,FALSE))=TRUE,"0",VLOOKUP($C13,'JrNats HP'!$A$17:$F$100,6,FALSE))</f>
        <v>0</v>
      </c>
      <c r="AD13" s="131" t="str">
        <f>IF(ISNA(VLOOKUP($C13,'JrNats SS'!$A$17:$F$100,6,FALSE))=TRUE,"0",VLOOKUP($C13,'JrNats SS'!$A$17:$F$100,6,FALSE))</f>
        <v>0</v>
      </c>
      <c r="AE13" s="131" t="str">
        <f>IF(ISNA(VLOOKUP($C13,'JrNats BA'!$A$17:$F$100,6,FALSE))=TRUE,"0",VLOOKUP($C13,'JrNats BA'!$A$17:$F$100,6,FALSE))</f>
        <v>0</v>
      </c>
      <c r="AF13" s="131"/>
    </row>
    <row r="14" spans="1:32" ht="19" customHeight="1" x14ac:dyDescent="0.15">
      <c r="A14" s="98" t="s">
        <v>228</v>
      </c>
      <c r="B14" s="98" t="s">
        <v>111</v>
      </c>
      <c r="C14" s="99" t="s">
        <v>52</v>
      </c>
      <c r="D14" s="62">
        <f>IF(ISNA(VLOOKUP($C14,'Ontario Rankings'!$C$6:$K$119,3,FALSE))=TRUE,"0",VLOOKUP($C14,'Ontario Rankings'!$C$6:$K$119,3,FALSE))</f>
        <v>4</v>
      </c>
      <c r="E14" s="131">
        <f>IF(ISNA(VLOOKUP($C14,'CC Calgary BA'!$A$17:$F$73,6,FALSE))=TRUE,"0",VLOOKUP($C14,'CC Calgary BA'!$A$17:$F$73,6,FALSE))</f>
        <v>8</v>
      </c>
      <c r="F14" s="131" t="str">
        <f>IF(ISNA(VLOOKUP($C14,'CC Calgary HP'!$A$17:$F$100,6,FALSE))=TRUE,"0",VLOOKUP($C14,'CC Calgary HP'!$A$17:$F$100,6,FALSE))</f>
        <v>0</v>
      </c>
      <c r="G14" s="131">
        <f>IF(ISNA(VLOOKUP($C14,'CC Calgary SS'!$A$17:$F$74,6,FALSE))=TRUE,"0",VLOOKUP($C14,'CC Calgary SS'!$A$17:$F$74,6,FALSE))</f>
        <v>46</v>
      </c>
      <c r="H14" s="131" t="str">
        <f>IF(ISNA(VLOOKUP($C14,'TT MSLM -1'!$A$17:$F$100,6,FALSE))=TRUE,"0",VLOOKUP($C14,'TT MSLM -1'!$A$17:$F$100,6,FALSE))</f>
        <v>0</v>
      </c>
      <c r="I14" s="131" t="str">
        <f>IF(ISNA(VLOOKUP($C14,'TT MSLM -2'!$A$17:$F$100,6,FALSE))=TRUE,"0",VLOOKUP($C14,'TT MSLM -2'!$A$17:$F$100,6,FALSE))</f>
        <v>0</v>
      </c>
      <c r="J14" s="131" t="str">
        <f>IF(ISNA(VLOOKUP($C14,'NorAm Mammoth SS -1'!$A$17:$F$100,6,FALSE))=TRUE,"0",VLOOKUP($C14,'NorAm Mammoth SS -1'!$A$17:$F$100,6,FALSE))</f>
        <v>0</v>
      </c>
      <c r="K14" s="131" t="str">
        <f>IF(ISNA(VLOOKUP($C14,'NorAm Mammoth SS -2'!$A$17:$F$100,6,FALSE))=TRUE,"0",VLOOKUP($C14,'NorAm Mammoth SS -2'!$A$17:$F$100,6,FALSE))</f>
        <v>0</v>
      </c>
      <c r="L14" s="131" t="str">
        <f>IF(ISNA(VLOOKUP($C14,'Groms GP'!$A$17:$F$100,6,FALSE))=TRUE,"0",VLOOKUP($C14,'Groms GP'!$A$17:$F$100,6,FALSE))</f>
        <v>0</v>
      </c>
      <c r="M14" s="131">
        <f>IF(ISNA(VLOOKUP($C14,'CC SunPeaks SS'!$A$17:$F$100,6,FALSE))=TRUE,"0",VLOOKUP($C14,'CC SunPeaks SS'!$A$17:$F$100,6,FALSE))</f>
        <v>58</v>
      </c>
      <c r="N14" s="131">
        <f>IF(ISNA(VLOOKUP($C14,'CC SunPeaks BA'!$A$17:$F$100,6,FALSE))=TRUE,"0",VLOOKUP($C14,'CC SunPeaks BA'!$A$17:$F$100,6,FALSE))</f>
        <v>56</v>
      </c>
      <c r="O14" s="131">
        <f>IF(ISNA(VLOOKUP($C14,'NorAm Calgary SS'!$A$17:$F$100,6,FALSE))=TRUE,"0",VLOOKUP($C14,'NorAm Calgary SS'!$A$17:$F$100,6,FALSE))</f>
        <v>33</v>
      </c>
      <c r="P14" s="131">
        <f>IF(ISNA(VLOOKUP($C14,'NorAm Calgary BA'!$A$17:$F$100,6,FALSE))=TRUE,"0",VLOOKUP($C14,'NorAm Calgary BA'!$A$17:$F$100,6,FALSE))</f>
        <v>21</v>
      </c>
      <c r="Q14" s="131" t="str">
        <f>IF(ISNA(VLOOKUP($C14,'FzFest CF'!$A$17:$F$100,6,FALSE))=TRUE,"0",VLOOKUP($C14,'FzFest CF'!$A$17:$F$100,6,FALSE))</f>
        <v>0</v>
      </c>
      <c r="R14" s="131" t="str">
        <f>IF(ISNA(VLOOKUP($C14,'Groms BV'!$A$17:$F$100,6,FALSE))=TRUE,"0",VLOOKUP($C14,'Groms BV'!$A$17:$F$100,6,FALSE))</f>
        <v>0</v>
      </c>
      <c r="S14" s="131" t="str">
        <f>IF(ISNA(VLOOKUP($C14,'NorAm Aspen BA'!$A$17:$F$100,6,FALSE))=TRUE,"0",VLOOKUP($C14,'NorAm Aspen BA'!$A$17:$F$100,6,FALSE))</f>
        <v>0</v>
      </c>
      <c r="T14" s="131" t="str">
        <f>IF(ISNA(VLOOKUP($C14,'NorAm Aspen SS'!$A$17:$F$100,6,FALSE))=TRUE,"0",VLOOKUP($C14,'NorAm Aspen SS'!$A$17:$F$100,6,FALSE))</f>
        <v>0</v>
      </c>
      <c r="U14" s="131" t="str">
        <f>IF(ISNA(VLOOKUP($C14,'JJ Evergreen'!$A$17:$F$100,6,FALSE))=TRUE,"0",VLOOKUP($C14,'JJ Evergreen'!$A$17:$F$100,6,FALSE))</f>
        <v>0</v>
      </c>
      <c r="V14" s="131" t="str">
        <f>IF(ISNA(VLOOKUP($C14,'TT Horseshoe -1'!$A$17:$F$100,6,FALSE))=TRUE,"0",VLOOKUP($C14,'TT Horseshoe -1'!$A$17:$F$100,6,FALSE))</f>
        <v>0</v>
      </c>
      <c r="W14" s="131" t="str">
        <f>IF(ISNA(VLOOKUP($C14,'TT PROV SS'!$A$17:$F$100,6,FALSE))=TRUE,"0",VLOOKUP($C14,'TT PROV SS'!$A$17:$F$100,6,FALSE))</f>
        <v>0</v>
      </c>
      <c r="X14" s="131" t="str">
        <f>IF(ISNA(VLOOKUP($C14,'TT PROV BA'!$A$17:$F$100,6,FALSE))=TRUE,"0",VLOOKUP($C14,'TT PROV BA'!$A$17:$F$100,6,FALSE))</f>
        <v>0</v>
      </c>
      <c r="Y14" s="131" t="str">
        <f>IF(ISNA(VLOOKUP($C14,'CC Horseshoe SS'!$A$17:$F$100,6,FALSE))=TRUE,"0",VLOOKUP($C14,'CC Horseshoe SS'!$A$17:$F$100,6,FALSE))</f>
        <v>dns</v>
      </c>
      <c r="Z14" s="131" t="str">
        <f>IF(ISNA(VLOOKUP($C14,'CC Horseshoe BA'!$A$17:$F$100,6,FALSE))=TRUE,"0",VLOOKUP($C14,'CC Horseshoe BA'!$A$17:$F$100,6,FALSE))</f>
        <v>0</v>
      </c>
      <c r="AA14" s="131" t="str">
        <f>IF(ISNA(VLOOKUP($C14,'NorAm Stoneham SS'!$A$17:$F$100,6,FALSE))=TRUE,"0",VLOOKUP($C14,'NorAm Stoneham SS'!$A$17:$F$100,6,FALSE))</f>
        <v>0</v>
      </c>
      <c r="AB14" s="131" t="str">
        <f>IF(ISNA(VLOOKUP($C14,'NorAm Stoneham BA'!$A$17:$F$100,6,FALSE))=TRUE,"0",VLOOKUP($C14,'NorAm Stoneham BA'!$A$17:$F$100,6,FALSE))</f>
        <v>0</v>
      </c>
      <c r="AC14" s="131" t="str">
        <f>IF(ISNA(VLOOKUP($C14,'JrNats HP'!$A$17:$F$100,6,FALSE))=TRUE,"0",VLOOKUP($C14,'JrNats HP'!$A$17:$F$100,6,FALSE))</f>
        <v>0</v>
      </c>
      <c r="AD14" s="131" t="str">
        <f>IF(ISNA(VLOOKUP($C14,'JrNats SS'!$A$17:$F$100,6,FALSE))=TRUE,"0",VLOOKUP($C14,'JrNats SS'!$A$17:$F$100,6,FALSE))</f>
        <v>0</v>
      </c>
      <c r="AE14" s="131" t="str">
        <f>IF(ISNA(VLOOKUP($C14,'JrNats BA'!$A$17:$F$100,6,FALSE))=TRUE,"0",VLOOKUP($C14,'JrNats BA'!$A$17:$F$100,6,FALSE))</f>
        <v>0</v>
      </c>
      <c r="AF14" s="131"/>
    </row>
    <row r="15" spans="1:32" ht="19" customHeight="1" x14ac:dyDescent="0.15">
      <c r="A15" s="98" t="s">
        <v>228</v>
      </c>
      <c r="B15" s="98" t="s">
        <v>112</v>
      </c>
      <c r="C15" s="99" t="s">
        <v>50</v>
      </c>
      <c r="D15" s="62">
        <f>IF(ISNA(VLOOKUP($C15,'Ontario Rankings'!$C$6:$K$119,3,FALSE))=TRUE,"0",VLOOKUP($C15,'Ontario Rankings'!$C$6:$K$119,3,FALSE))</f>
        <v>5</v>
      </c>
      <c r="E15" s="131" t="str">
        <f>IF(ISNA(VLOOKUP($C15,'CC Calgary BA'!$A$17:$F$73,6,FALSE))=TRUE,"0",VLOOKUP($C15,'CC Calgary BA'!$A$17:$F$73,6,FALSE))</f>
        <v>DNS</v>
      </c>
      <c r="F15" s="131" t="str">
        <f>IF(ISNA(VLOOKUP($C15,'CC Calgary HP'!$A$17:$F$100,6,FALSE))=TRUE,"0",VLOOKUP($C15,'CC Calgary HP'!$A$17:$F$100,6,FALSE))</f>
        <v>0</v>
      </c>
      <c r="G15" s="131">
        <f>IF(ISNA(VLOOKUP($C15,'CC Calgary SS'!$A$17:$F$74,6,FALSE))=TRUE,"0",VLOOKUP($C15,'CC Calgary SS'!$A$17:$F$74,6,FALSE))</f>
        <v>27</v>
      </c>
      <c r="H15" s="131" t="str">
        <f>IF(ISNA(VLOOKUP($C15,'TT MSLM -1'!$A$17:$F$100,6,FALSE))=TRUE,"0",VLOOKUP($C15,'TT MSLM -1'!$A$17:$F$100,6,FALSE))</f>
        <v>0</v>
      </c>
      <c r="I15" s="131" t="str">
        <f>IF(ISNA(VLOOKUP($C15,'TT MSLM -2'!$A$17:$F$100,6,FALSE))=TRUE,"0",VLOOKUP($C15,'TT MSLM -2'!$A$17:$F$100,6,FALSE))</f>
        <v>0</v>
      </c>
      <c r="J15" s="131" t="str">
        <f>IF(ISNA(VLOOKUP($C15,'NorAm Mammoth SS -1'!$A$17:$F$100,6,FALSE))=TRUE,"0",VLOOKUP($C15,'NorAm Mammoth SS -1'!$A$17:$F$100,6,FALSE))</f>
        <v>0</v>
      </c>
      <c r="K15" s="131" t="str">
        <f>IF(ISNA(VLOOKUP($C15,'NorAm Mammoth SS -2'!$A$17:$F$100,6,FALSE))=TRUE,"0",VLOOKUP($C15,'NorAm Mammoth SS -2'!$A$17:$F$100,6,FALSE))</f>
        <v>0</v>
      </c>
      <c r="L15" s="131" t="str">
        <f>IF(ISNA(VLOOKUP($C15,'Groms GP'!$A$17:$F$100,6,FALSE))=TRUE,"0",VLOOKUP($C15,'Groms GP'!$A$17:$F$100,6,FALSE))</f>
        <v>0</v>
      </c>
      <c r="M15" s="131">
        <f>IF(ISNA(VLOOKUP($C15,'CC SunPeaks SS'!$A$17:$F$100,6,FALSE))=TRUE,"0",VLOOKUP($C15,'CC SunPeaks SS'!$A$17:$F$100,6,FALSE))</f>
        <v>18</v>
      </c>
      <c r="N15" s="131">
        <f>IF(ISNA(VLOOKUP($C15,'CC SunPeaks BA'!$A$17:$F$100,6,FALSE))=TRUE,"0",VLOOKUP($C15,'CC SunPeaks BA'!$A$17:$F$100,6,FALSE))</f>
        <v>31</v>
      </c>
      <c r="O15" s="131" t="str">
        <f>IF(ISNA(VLOOKUP($C15,'NorAm Calgary SS'!$A$17:$F$100,6,FALSE))=TRUE,"0",VLOOKUP($C15,'NorAm Calgary SS'!$A$17:$F$100,6,FALSE))</f>
        <v>0</v>
      </c>
      <c r="P15" s="131" t="str">
        <f>IF(ISNA(VLOOKUP($C15,'NorAm Calgary BA'!$A$17:$F$100,6,FALSE))=TRUE,"0",VLOOKUP($C15,'NorAm Calgary BA'!$A$17:$F$100,6,FALSE))</f>
        <v>0</v>
      </c>
      <c r="Q15" s="131" t="str">
        <f>IF(ISNA(VLOOKUP($C15,'FzFest CF'!$A$17:$F$100,6,FALSE))=TRUE,"0",VLOOKUP($C15,'FzFest CF'!$A$17:$F$100,6,FALSE))</f>
        <v>0</v>
      </c>
      <c r="R15" s="131" t="str">
        <f>IF(ISNA(VLOOKUP($C15,'Groms BV'!$A$17:$F$100,6,FALSE))=TRUE,"0",VLOOKUP($C15,'Groms BV'!$A$17:$F$100,6,FALSE))</f>
        <v>0</v>
      </c>
      <c r="S15" s="131" t="str">
        <f>IF(ISNA(VLOOKUP($C15,'NorAm Aspen BA'!$A$17:$F$100,6,FALSE))=TRUE,"0",VLOOKUP($C15,'NorAm Aspen BA'!$A$17:$F$100,6,FALSE))</f>
        <v>0</v>
      </c>
      <c r="T15" s="131" t="str">
        <f>IF(ISNA(VLOOKUP($C15,'NorAm Aspen SS'!$A$17:$F$100,6,FALSE))=TRUE,"0",VLOOKUP($C15,'NorAm Aspen SS'!$A$17:$F$100,6,FALSE))</f>
        <v>0</v>
      </c>
      <c r="U15" s="131" t="str">
        <f>IF(ISNA(VLOOKUP($C15,'JJ Evergreen'!$A$17:$F$100,6,FALSE))=TRUE,"0",VLOOKUP($C15,'JJ Evergreen'!$A$17:$F$100,6,FALSE))</f>
        <v>0</v>
      </c>
      <c r="V15" s="131" t="str">
        <f>IF(ISNA(VLOOKUP($C15,'TT Horseshoe -1'!$A$17:$F$100,6,FALSE))=TRUE,"0",VLOOKUP($C15,'TT Horseshoe -1'!$A$17:$F$100,6,FALSE))</f>
        <v>0</v>
      </c>
      <c r="W15" s="131" t="str">
        <f>IF(ISNA(VLOOKUP($C15,'TT PROV SS'!$A$17:$F$100,6,FALSE))=TRUE,"0",VLOOKUP($C15,'TT PROV SS'!$A$17:$F$100,6,FALSE))</f>
        <v>0</v>
      </c>
      <c r="X15" s="131" t="str">
        <f>IF(ISNA(VLOOKUP($C15,'TT PROV BA'!$A$17:$F$100,6,FALSE))=TRUE,"0",VLOOKUP($C15,'TT PROV BA'!$A$17:$F$100,6,FALSE))</f>
        <v>0</v>
      </c>
      <c r="Y15" s="131">
        <f>IF(ISNA(VLOOKUP($C15,'CC Horseshoe SS'!$A$17:$F$100,6,FALSE))=TRUE,"0",VLOOKUP($C15,'CC Horseshoe SS'!$A$17:$F$100,6,FALSE))</f>
        <v>12</v>
      </c>
      <c r="Z15" s="131">
        <f>IF(ISNA(VLOOKUP($C15,'CC Horseshoe BA'!$A$17:$F$100,6,FALSE))=TRUE,"0",VLOOKUP($C15,'CC Horseshoe BA'!$A$17:$F$100,6,FALSE))</f>
        <v>11</v>
      </c>
      <c r="AA15" s="131">
        <f>IF(ISNA(VLOOKUP($C15,'NorAm Stoneham SS'!$A$17:$F$100,6,FALSE))=TRUE,"0",VLOOKUP($C15,'NorAm Stoneham SS'!$A$17:$F$100,6,FALSE))</f>
        <v>28</v>
      </c>
      <c r="AB15" s="131">
        <f>IF(ISNA(VLOOKUP($C15,'NorAm Stoneham BA'!$A$17:$F$100,6,FALSE))=TRUE,"0",VLOOKUP($C15,'NorAm Stoneham BA'!$A$17:$F$100,6,FALSE))</f>
        <v>20</v>
      </c>
      <c r="AC15" s="131">
        <f>IF(ISNA(VLOOKUP($C15,'JrNats HP'!$A$17:$F$100,6,FALSE))=TRUE,"0",VLOOKUP($C15,'JrNats HP'!$A$17:$F$100,6,FALSE))</f>
        <v>19</v>
      </c>
      <c r="AD15" s="131">
        <f>IF(ISNA(VLOOKUP($C15,'JrNats SS'!$A$17:$F$100,6,FALSE))=TRUE,"0",VLOOKUP($C15,'JrNats SS'!$A$17:$F$100,6,FALSE))</f>
        <v>1</v>
      </c>
      <c r="AE15" s="131">
        <f>IF(ISNA(VLOOKUP($C15,'JrNats BA'!$A$17:$F$100,6,FALSE))=TRUE,"0",VLOOKUP($C15,'JrNats BA'!$A$17:$F$100,6,FALSE))</f>
        <v>4</v>
      </c>
      <c r="AF15" s="131"/>
    </row>
    <row r="16" spans="1:32" ht="19" customHeight="1" x14ac:dyDescent="0.15">
      <c r="A16" s="98" t="s">
        <v>229</v>
      </c>
      <c r="B16" s="98" t="s">
        <v>112</v>
      </c>
      <c r="C16" s="99" t="s">
        <v>47</v>
      </c>
      <c r="D16" s="62">
        <f>IF(ISNA(VLOOKUP($C16,'Ontario Rankings'!$C$6:$K$119,3,FALSE))=TRUE,"0",VLOOKUP($C16,'Ontario Rankings'!$C$6:$K$119,3,FALSE))</f>
        <v>6</v>
      </c>
      <c r="E16" s="131">
        <f>IF(ISNA(VLOOKUP($C16,'CC Calgary BA'!$A$17:$F$73,6,FALSE))=TRUE,"0",VLOOKUP($C16,'CC Calgary BA'!$A$17:$F$73,6,FALSE))</f>
        <v>29</v>
      </c>
      <c r="F16" s="131" t="str">
        <f>IF(ISNA(VLOOKUP($C16,'CC Calgary HP'!$A$17:$F$100,6,FALSE))=TRUE,"0",VLOOKUP($C16,'CC Calgary HP'!$A$17:$F$100,6,FALSE))</f>
        <v>0</v>
      </c>
      <c r="G16" s="131">
        <f>IF(ISNA(VLOOKUP($C16,'CC Calgary SS'!$A$17:$F$74,6,FALSE))=TRUE,"0",VLOOKUP($C16,'CC Calgary SS'!$A$17:$F$74,6,FALSE))</f>
        <v>12</v>
      </c>
      <c r="H16" s="131" t="str">
        <f>IF(ISNA(VLOOKUP($C16,'TT MSLM -1'!$A$17:$F$100,6,FALSE))=TRUE,"0",VLOOKUP($C16,'TT MSLM -1'!$A$17:$F$100,6,FALSE))</f>
        <v>0</v>
      </c>
      <c r="I16" s="131" t="str">
        <f>IF(ISNA(VLOOKUP($C16,'TT MSLM -2'!$A$17:$F$100,6,FALSE))=TRUE,"0",VLOOKUP($C16,'TT MSLM -2'!$A$17:$F$100,6,FALSE))</f>
        <v>0</v>
      </c>
      <c r="J16" s="131" t="str">
        <f>IF(ISNA(VLOOKUP($C16,'NorAm Mammoth SS -1'!$A$17:$F$100,6,FALSE))=TRUE,"0",VLOOKUP($C16,'NorAm Mammoth SS -1'!$A$17:$F$100,6,FALSE))</f>
        <v>0</v>
      </c>
      <c r="K16" s="131" t="str">
        <f>IF(ISNA(VLOOKUP($C16,'NorAm Mammoth SS -2'!$A$17:$F$100,6,FALSE))=TRUE,"0",VLOOKUP($C16,'NorAm Mammoth SS -2'!$A$17:$F$100,6,FALSE))</f>
        <v>0</v>
      </c>
      <c r="L16" s="131" t="str">
        <f>IF(ISNA(VLOOKUP($C16,'Groms GP'!$A$17:$F$100,6,FALSE))=TRUE,"0",VLOOKUP($C16,'Groms GP'!$A$17:$F$100,6,FALSE))</f>
        <v>0</v>
      </c>
      <c r="M16" s="131">
        <f>IF(ISNA(VLOOKUP($C16,'CC SunPeaks SS'!$A$17:$F$100,6,FALSE))=TRUE,"0",VLOOKUP($C16,'CC SunPeaks SS'!$A$17:$F$100,6,FALSE))</f>
        <v>11</v>
      </c>
      <c r="N16" s="131">
        <f>IF(ISNA(VLOOKUP($C16,'CC SunPeaks BA'!$A$17:$F$100,6,FALSE))=TRUE,"0",VLOOKUP($C16,'CC SunPeaks BA'!$A$17:$F$100,6,FALSE))</f>
        <v>21</v>
      </c>
      <c r="O16" s="131" t="str">
        <f>IF(ISNA(VLOOKUP($C16,'NorAm Calgary SS'!$A$17:$F$100,6,FALSE))=TRUE,"0",VLOOKUP($C16,'NorAm Calgary SS'!$A$17:$F$100,6,FALSE))</f>
        <v>0</v>
      </c>
      <c r="P16" s="131" t="str">
        <f>IF(ISNA(VLOOKUP($C16,'NorAm Calgary BA'!$A$17:$F$100,6,FALSE))=TRUE,"0",VLOOKUP($C16,'NorAm Calgary BA'!$A$17:$F$100,6,FALSE))</f>
        <v>0</v>
      </c>
      <c r="Q16" s="131" t="str">
        <f>IF(ISNA(VLOOKUP($C16,'FzFest CF'!$A$17:$F$100,6,FALSE))=TRUE,"0",VLOOKUP($C16,'FzFest CF'!$A$17:$F$100,6,FALSE))</f>
        <v>0</v>
      </c>
      <c r="R16" s="131" t="str">
        <f>IF(ISNA(VLOOKUP($C16,'Groms BV'!$A$17:$F$100,6,FALSE))=TRUE,"0",VLOOKUP($C16,'Groms BV'!$A$17:$F$100,6,FALSE))</f>
        <v>0</v>
      </c>
      <c r="S16" s="131" t="str">
        <f>IF(ISNA(VLOOKUP($C16,'NorAm Aspen BA'!$A$17:$F$100,6,FALSE))=TRUE,"0",VLOOKUP($C16,'NorAm Aspen BA'!$A$17:$F$100,6,FALSE))</f>
        <v>0</v>
      </c>
      <c r="T16" s="131" t="str">
        <f>IF(ISNA(VLOOKUP($C16,'NorAm Aspen SS'!$A$17:$F$100,6,FALSE))=TRUE,"0",VLOOKUP($C16,'NorAm Aspen SS'!$A$17:$F$100,6,FALSE))</f>
        <v>0</v>
      </c>
      <c r="U16" s="131" t="str">
        <f>IF(ISNA(VLOOKUP($C16,'JJ Evergreen'!$A$17:$F$100,6,FALSE))=TRUE,"0",VLOOKUP($C16,'JJ Evergreen'!$A$17:$F$100,6,FALSE))</f>
        <v>0</v>
      </c>
      <c r="V16" s="131" t="str">
        <f>IF(ISNA(VLOOKUP($C16,'TT Horseshoe -1'!$A$17:$F$100,6,FALSE))=TRUE,"0",VLOOKUP($C16,'TT Horseshoe -1'!$A$17:$F$100,6,FALSE))</f>
        <v>0</v>
      </c>
      <c r="W16" s="131" t="str">
        <f>IF(ISNA(VLOOKUP($C16,'TT PROV SS'!$A$17:$F$100,6,FALSE))=TRUE,"0",VLOOKUP($C16,'TT PROV SS'!$A$17:$F$100,6,FALSE))</f>
        <v>0</v>
      </c>
      <c r="X16" s="131" t="str">
        <f>IF(ISNA(VLOOKUP($C16,'TT PROV BA'!$A$17:$F$100,6,FALSE))=TRUE,"0",VLOOKUP($C16,'TT PROV BA'!$A$17:$F$100,6,FALSE))</f>
        <v>0</v>
      </c>
      <c r="Y16" s="131">
        <f>IF(ISNA(VLOOKUP($C16,'CC Horseshoe SS'!$A$17:$F$100,6,FALSE))=TRUE,"0",VLOOKUP($C16,'CC Horseshoe SS'!$A$17:$F$100,6,FALSE))</f>
        <v>7</v>
      </c>
      <c r="Z16" s="131">
        <f>IF(ISNA(VLOOKUP($C16,'CC Horseshoe BA'!$A$17:$F$100,6,FALSE))=TRUE,"0",VLOOKUP($C16,'CC Horseshoe BA'!$A$17:$F$100,6,FALSE))</f>
        <v>23</v>
      </c>
      <c r="AA16" s="131">
        <f>IF(ISNA(VLOOKUP($C16,'NorAm Stoneham SS'!$A$17:$F$100,6,FALSE))=TRUE,"0",VLOOKUP($C16,'NorAm Stoneham SS'!$A$17:$F$100,6,FALSE))</f>
        <v>48</v>
      </c>
      <c r="AB16" s="131">
        <f>IF(ISNA(VLOOKUP($C16,'NorAm Stoneham BA'!$A$17:$F$100,6,FALSE))=TRUE,"0",VLOOKUP($C16,'NorAm Stoneham BA'!$A$17:$F$100,6,FALSE))</f>
        <v>25</v>
      </c>
      <c r="AC16" s="131" t="str">
        <f>IF(ISNA(VLOOKUP($C16,'JrNats HP'!$A$17:$F$100,6,FALSE))=TRUE,"0",VLOOKUP($C16,'JrNats HP'!$A$17:$F$100,6,FALSE))</f>
        <v>0</v>
      </c>
      <c r="AD16" s="131" t="str">
        <f>IF(ISNA(VLOOKUP($C16,'JrNats SS'!$A$17:$F$100,6,FALSE))=TRUE,"0",VLOOKUP($C16,'JrNats SS'!$A$17:$F$100,6,FALSE))</f>
        <v>0</v>
      </c>
      <c r="AE16" s="131" t="str">
        <f>IF(ISNA(VLOOKUP($C16,'JrNats BA'!$A$17:$F$100,6,FALSE))=TRUE,"0",VLOOKUP($C16,'JrNats BA'!$A$17:$F$100,6,FALSE))</f>
        <v>0</v>
      </c>
      <c r="AF16" s="131"/>
    </row>
    <row r="17" spans="1:32" ht="19" customHeight="1" x14ac:dyDescent="0.15">
      <c r="A17" s="98" t="s">
        <v>229</v>
      </c>
      <c r="B17" s="98" t="s">
        <v>112</v>
      </c>
      <c r="C17" s="72" t="s">
        <v>48</v>
      </c>
      <c r="D17" s="62">
        <f>IF(ISNA(VLOOKUP($C17,'Ontario Rankings'!$C$6:$K$119,3,FALSE))=TRUE,"0",VLOOKUP($C17,'Ontario Rankings'!$C$6:$K$119,3,FALSE))</f>
        <v>7</v>
      </c>
      <c r="E17" s="131">
        <f>IF(ISNA(VLOOKUP($C17,'CC Calgary BA'!$A$17:$F$73,6,FALSE))=TRUE,"0",VLOOKUP($C17,'CC Calgary BA'!$A$17:$F$73,6,FALSE))</f>
        <v>16</v>
      </c>
      <c r="F17" s="131" t="str">
        <f>IF(ISNA(VLOOKUP($C17,'CC Calgary HP'!$A$17:$F$100,6,FALSE))=TRUE,"0",VLOOKUP($C17,'CC Calgary HP'!$A$17:$F$100,6,FALSE))</f>
        <v>0</v>
      </c>
      <c r="G17" s="131">
        <f>IF(ISNA(VLOOKUP($C17,'CC Calgary SS'!$A$17:$F$74,6,FALSE))=TRUE,"0",VLOOKUP($C17,'CC Calgary SS'!$A$17:$F$74,6,FALSE))</f>
        <v>15</v>
      </c>
      <c r="H17" s="131" t="str">
        <f>IF(ISNA(VLOOKUP($C17,'TT MSLM -1'!$A$17:$F$100,6,FALSE))=TRUE,"0",VLOOKUP($C17,'TT MSLM -1'!$A$17:$F$100,6,FALSE))</f>
        <v>0</v>
      </c>
      <c r="I17" s="131" t="str">
        <f>IF(ISNA(VLOOKUP($C17,'TT MSLM -2'!$A$17:$F$100,6,FALSE))=TRUE,"0",VLOOKUP($C17,'TT MSLM -2'!$A$17:$F$100,6,FALSE))</f>
        <v>0</v>
      </c>
      <c r="J17" s="131" t="str">
        <f>IF(ISNA(VLOOKUP($C17,'NorAm Mammoth SS -1'!$A$17:$F$100,6,FALSE))=TRUE,"0",VLOOKUP($C17,'NorAm Mammoth SS -1'!$A$17:$F$100,6,FALSE))</f>
        <v>0</v>
      </c>
      <c r="K17" s="131" t="str">
        <f>IF(ISNA(VLOOKUP($C17,'NorAm Mammoth SS -2'!$A$17:$F$100,6,FALSE))=TRUE,"0",VLOOKUP($C17,'NorAm Mammoth SS -2'!$A$17:$F$100,6,FALSE))</f>
        <v>0</v>
      </c>
      <c r="L17" s="131" t="str">
        <f>IF(ISNA(VLOOKUP($C17,'Groms GP'!$A$17:$F$100,6,FALSE))=TRUE,"0",VLOOKUP($C17,'Groms GP'!$A$17:$F$100,6,FALSE))</f>
        <v>0</v>
      </c>
      <c r="M17" s="131">
        <f>IF(ISNA(VLOOKUP($C17,'CC SunPeaks SS'!$A$17:$F$100,6,FALSE))=TRUE,"0",VLOOKUP($C17,'CC SunPeaks SS'!$A$17:$F$100,6,FALSE))</f>
        <v>14</v>
      </c>
      <c r="N17" s="131">
        <f>IF(ISNA(VLOOKUP($C17,'CC SunPeaks BA'!$A$17:$F$100,6,FALSE))=TRUE,"0",VLOOKUP($C17,'CC SunPeaks BA'!$A$17:$F$100,6,FALSE))</f>
        <v>49</v>
      </c>
      <c r="O17" s="131" t="str">
        <f>IF(ISNA(VLOOKUP($C17,'NorAm Calgary SS'!$A$17:$F$100,6,FALSE))=TRUE,"0",VLOOKUP($C17,'NorAm Calgary SS'!$A$17:$F$100,6,FALSE))</f>
        <v>0</v>
      </c>
      <c r="P17" s="131" t="str">
        <f>IF(ISNA(VLOOKUP($C17,'NorAm Calgary BA'!$A$17:$F$100,6,FALSE))=TRUE,"0",VLOOKUP($C17,'NorAm Calgary BA'!$A$17:$F$100,6,FALSE))</f>
        <v>0</v>
      </c>
      <c r="Q17" s="131" t="str">
        <f>IF(ISNA(VLOOKUP($C17,'FzFest CF'!$A$17:$F$100,6,FALSE))=TRUE,"0",VLOOKUP($C17,'FzFest CF'!$A$17:$F$100,6,FALSE))</f>
        <v>0</v>
      </c>
      <c r="R17" s="131" t="str">
        <f>IF(ISNA(VLOOKUP($C17,'Groms BV'!$A$17:$F$100,6,FALSE))=TRUE,"0",VLOOKUP($C17,'Groms BV'!$A$17:$F$100,6,FALSE))</f>
        <v>0</v>
      </c>
      <c r="S17" s="131" t="str">
        <f>IF(ISNA(VLOOKUP($C17,'NorAm Aspen BA'!$A$17:$F$100,6,FALSE))=TRUE,"0",VLOOKUP($C17,'NorAm Aspen BA'!$A$17:$F$100,6,FALSE))</f>
        <v>0</v>
      </c>
      <c r="T17" s="131" t="str">
        <f>IF(ISNA(VLOOKUP($C17,'NorAm Aspen SS'!$A$17:$F$100,6,FALSE))=TRUE,"0",VLOOKUP($C17,'NorAm Aspen SS'!$A$17:$F$100,6,FALSE))</f>
        <v>0</v>
      </c>
      <c r="U17" s="131" t="str">
        <f>IF(ISNA(VLOOKUP($C17,'JJ Evergreen'!$A$17:$F$100,6,FALSE))=TRUE,"0",VLOOKUP($C17,'JJ Evergreen'!$A$17:$F$100,6,FALSE))</f>
        <v>0</v>
      </c>
      <c r="V17" s="131" t="str">
        <f>IF(ISNA(VLOOKUP($C17,'TT Horseshoe -1'!$A$17:$F$100,6,FALSE))=TRUE,"0",VLOOKUP($C17,'TT Horseshoe -1'!$A$17:$F$100,6,FALSE))</f>
        <v>0</v>
      </c>
      <c r="W17" s="131" t="str">
        <f>IF(ISNA(VLOOKUP($C17,'TT PROV SS'!$A$17:$F$100,6,FALSE))=TRUE,"0",VLOOKUP($C17,'TT PROV SS'!$A$17:$F$100,6,FALSE))</f>
        <v>0</v>
      </c>
      <c r="X17" s="131" t="str">
        <f>IF(ISNA(VLOOKUP($C17,'TT PROV BA'!$A$17:$F$100,6,FALSE))=TRUE,"0",VLOOKUP($C17,'TT PROV BA'!$A$17:$F$100,6,FALSE))</f>
        <v>0</v>
      </c>
      <c r="Y17" s="131">
        <f>IF(ISNA(VLOOKUP($C17,'CC Horseshoe SS'!$A$17:$F$100,6,FALSE))=TRUE,"0",VLOOKUP($C17,'CC Horseshoe SS'!$A$17:$F$100,6,FALSE))</f>
        <v>16</v>
      </c>
      <c r="Z17" s="131">
        <f>IF(ISNA(VLOOKUP($C17,'CC Horseshoe BA'!$A$17:$F$100,6,FALSE))=TRUE,"0",VLOOKUP($C17,'CC Horseshoe BA'!$A$17:$F$100,6,FALSE))</f>
        <v>21</v>
      </c>
      <c r="AA17" s="131">
        <f>IF(ISNA(VLOOKUP($C17,'NorAm Stoneham SS'!$A$17:$F$100,6,FALSE))=TRUE,"0",VLOOKUP($C17,'NorAm Stoneham SS'!$A$17:$F$100,6,FALSE))</f>
        <v>40</v>
      </c>
      <c r="AB17" s="131">
        <f>IF(ISNA(VLOOKUP($C17,'NorAm Stoneham BA'!$A$17:$F$100,6,FALSE))=TRUE,"0",VLOOKUP($C17,'NorAm Stoneham BA'!$A$17:$F$100,6,FALSE))</f>
        <v>43</v>
      </c>
      <c r="AC17" s="131" t="str">
        <f>IF(ISNA(VLOOKUP($C17,'JrNats HP'!$A$17:$F$100,6,FALSE))=TRUE,"0",VLOOKUP($C17,'JrNats HP'!$A$17:$F$100,6,FALSE))</f>
        <v>0</v>
      </c>
      <c r="AD17" s="131" t="str">
        <f>IF(ISNA(VLOOKUP($C17,'JrNats SS'!$A$17:$F$100,6,FALSE))=TRUE,"0",VLOOKUP($C17,'JrNats SS'!$A$17:$F$100,6,FALSE))</f>
        <v>0</v>
      </c>
      <c r="AE17" s="131" t="str">
        <f>IF(ISNA(VLOOKUP($C17,'JrNats BA'!$A$17:$F$100,6,FALSE))=TRUE,"0",VLOOKUP($C17,'JrNats BA'!$A$17:$F$100,6,FALSE))</f>
        <v>0</v>
      </c>
      <c r="AF17" s="131"/>
    </row>
    <row r="18" spans="1:32" ht="19" customHeight="1" x14ac:dyDescent="0.15">
      <c r="A18" s="98" t="s">
        <v>91</v>
      </c>
      <c r="B18" s="98" t="s">
        <v>113</v>
      </c>
      <c r="C18" s="99" t="s">
        <v>63</v>
      </c>
      <c r="D18" s="62">
        <f>IF(ISNA(VLOOKUP($C18,'Ontario Rankings'!$C$6:$K$119,3,FALSE))=TRUE,"0",VLOOKUP($C18,'Ontario Rankings'!$C$6:$K$119,3,FALSE))</f>
        <v>8</v>
      </c>
      <c r="E18" s="131" t="str">
        <f>IF(ISNA(VLOOKUP($C18,'CC Calgary BA'!$A$17:$F$73,6,FALSE))=TRUE,"0",VLOOKUP($C18,'CC Calgary BA'!$A$17:$F$73,6,FALSE))</f>
        <v>0</v>
      </c>
      <c r="F18" s="131" t="str">
        <f>IF(ISNA(VLOOKUP($C18,'CC Calgary HP'!$A$17:$F$100,6,FALSE))=TRUE,"0",VLOOKUP($C18,'CC Calgary HP'!$A$17:$F$100,6,FALSE))</f>
        <v>0</v>
      </c>
      <c r="G18" s="131" t="str">
        <f>IF(ISNA(VLOOKUP($C18,'CC Calgary SS'!$A$17:$F$74,6,FALSE))=TRUE,"0",VLOOKUP($C18,'CC Calgary SS'!$A$17:$F$74,6,FALSE))</f>
        <v>0</v>
      </c>
      <c r="H18" s="131">
        <f>IF(ISNA(VLOOKUP($C18,'TT MSLM -1'!$A$17:$F$100,6,FALSE))=TRUE,"0",VLOOKUP($C18,'TT MSLM -1'!$A$17:$F$100,6,FALSE))</f>
        <v>1</v>
      </c>
      <c r="I18" s="131">
        <f>IF(ISNA(VLOOKUP($C18,'TT MSLM -2'!$A$17:$F$100,6,FALSE))=TRUE,"0",VLOOKUP($C18,'TT MSLM -2'!$A$17:$F$100,6,FALSE))</f>
        <v>1</v>
      </c>
      <c r="J18" s="131" t="str">
        <f>IF(ISNA(VLOOKUP($C18,'NorAm Mammoth SS -1'!$A$17:$F$100,6,FALSE))=TRUE,"0",VLOOKUP($C18,'NorAm Mammoth SS -1'!$A$17:$F$100,6,FALSE))</f>
        <v>0</v>
      </c>
      <c r="K18" s="131" t="str">
        <f>IF(ISNA(VLOOKUP($C18,'NorAm Mammoth SS -2'!$A$17:$F$100,6,FALSE))=TRUE,"0",VLOOKUP($C18,'NorAm Mammoth SS -2'!$A$17:$F$100,6,FALSE))</f>
        <v>0</v>
      </c>
      <c r="L18" s="131" t="str">
        <f>IF(ISNA(VLOOKUP($C18,'Groms GP'!$A$17:$F$100,6,FALSE))=TRUE,"0",VLOOKUP($C18,'Groms GP'!$A$17:$F$100,6,FALSE))</f>
        <v>0</v>
      </c>
      <c r="M18" s="131">
        <f>IF(ISNA(VLOOKUP($C18,'CC SunPeaks SS'!$A$17:$F$100,6,FALSE))=TRUE,"0",VLOOKUP($C18,'CC SunPeaks SS'!$A$17:$F$100,6,FALSE))</f>
        <v>43</v>
      </c>
      <c r="N18" s="131">
        <f>IF(ISNA(VLOOKUP($C18,'CC SunPeaks BA'!$A$17:$F$100,6,FALSE))=TRUE,"0",VLOOKUP($C18,'CC SunPeaks BA'!$A$17:$F$100,6,FALSE))</f>
        <v>24</v>
      </c>
      <c r="O18" s="131" t="str">
        <f>IF(ISNA(VLOOKUP($C18,'NorAm Calgary SS'!$A$17:$F$100,6,FALSE))=TRUE,"0",VLOOKUP($C18,'NorAm Calgary SS'!$A$17:$F$100,6,FALSE))</f>
        <v>0</v>
      </c>
      <c r="P18" s="131" t="str">
        <f>IF(ISNA(VLOOKUP($C18,'NorAm Calgary BA'!$A$17:$F$100,6,FALSE))=TRUE,"0",VLOOKUP($C18,'NorAm Calgary BA'!$A$17:$F$100,6,FALSE))</f>
        <v>0</v>
      </c>
      <c r="Q18" s="131" t="str">
        <f>IF(ISNA(VLOOKUP($C18,'FzFest CF'!$A$17:$F$100,6,FALSE))=TRUE,"0",VLOOKUP($C18,'FzFest CF'!$A$17:$F$100,6,FALSE))</f>
        <v>0</v>
      </c>
      <c r="R18" s="131" t="str">
        <f>IF(ISNA(VLOOKUP($C18,'Groms BV'!$A$17:$F$100,6,FALSE))=TRUE,"0",VLOOKUP($C18,'Groms BV'!$A$17:$F$100,6,FALSE))</f>
        <v>0</v>
      </c>
      <c r="S18" s="131" t="str">
        <f>IF(ISNA(VLOOKUP($C18,'NorAm Aspen BA'!$A$17:$F$100,6,FALSE))=TRUE,"0",VLOOKUP($C18,'NorAm Aspen BA'!$A$17:$F$100,6,FALSE))</f>
        <v>0</v>
      </c>
      <c r="T18" s="131" t="str">
        <f>IF(ISNA(VLOOKUP($C18,'NorAm Aspen SS'!$A$17:$F$100,6,FALSE))=TRUE,"0",VLOOKUP($C18,'NorAm Aspen SS'!$A$17:$F$100,6,FALSE))</f>
        <v>0</v>
      </c>
      <c r="U18" s="131" t="str">
        <f>IF(ISNA(VLOOKUP($C18,'JJ Evergreen'!$A$17:$F$100,6,FALSE))=TRUE,"0",VLOOKUP($C18,'JJ Evergreen'!$A$17:$F$100,6,FALSE))</f>
        <v>0</v>
      </c>
      <c r="V18" s="131">
        <f>IF(ISNA(VLOOKUP($C18,'TT Horseshoe -1'!$A$17:$F$100,6,FALSE))=TRUE,"0",VLOOKUP($C18,'TT Horseshoe -1'!$A$17:$F$100,6,FALSE))</f>
        <v>2</v>
      </c>
      <c r="W18" s="131">
        <f>IF(ISNA(VLOOKUP($C18,'TT PROV SS'!$A$17:$F$100,6,FALSE))=TRUE,"0",VLOOKUP($C18,'TT PROV SS'!$A$17:$F$100,6,FALSE))</f>
        <v>23</v>
      </c>
      <c r="X18" s="131">
        <f>IF(ISNA(VLOOKUP($C18,'TT PROV BA'!$A$17:$F$100,6,FALSE))=TRUE,"0",VLOOKUP($C18,'TT PROV BA'!$A$17:$F$100,6,FALSE))</f>
        <v>1</v>
      </c>
      <c r="Y18" s="131">
        <f>IF(ISNA(VLOOKUP($C18,'CC Horseshoe SS'!$A$17:$F$100,6,FALSE))=TRUE,"0",VLOOKUP($C18,'CC Horseshoe SS'!$A$17:$F$100,6,FALSE))</f>
        <v>37</v>
      </c>
      <c r="Z18" s="131">
        <f>IF(ISNA(VLOOKUP($C18,'CC Horseshoe BA'!$A$17:$F$100,6,FALSE))=TRUE,"0",VLOOKUP($C18,'CC Horseshoe BA'!$A$17:$F$100,6,FALSE))</f>
        <v>6</v>
      </c>
      <c r="AA18" s="131" t="str">
        <f>IF(ISNA(VLOOKUP($C18,'NorAm Stoneham SS'!$A$17:$F$100,6,FALSE))=TRUE,"0",VLOOKUP($C18,'NorAm Stoneham SS'!$A$17:$F$100,6,FALSE))</f>
        <v>0</v>
      </c>
      <c r="AB18" s="131" t="str">
        <f>IF(ISNA(VLOOKUP($C18,'NorAm Stoneham BA'!$A$17:$F$100,6,FALSE))=TRUE,"0",VLOOKUP($C18,'NorAm Stoneham BA'!$A$17:$F$100,6,FALSE))</f>
        <v>0</v>
      </c>
      <c r="AC18" s="131">
        <f>IF(ISNA(VLOOKUP($C18,'JrNats HP'!$A$17:$F$100,6,FALSE))=TRUE,"0",VLOOKUP($C18,'JrNats HP'!$A$17:$F$100,6,FALSE))</f>
        <v>4</v>
      </c>
      <c r="AD18" s="131">
        <f>IF(ISNA(VLOOKUP($C18,'JrNats SS'!$A$17:$F$100,6,FALSE))=TRUE,"0",VLOOKUP($C18,'JrNats SS'!$A$17:$F$100,6,FALSE))</f>
        <v>5</v>
      </c>
      <c r="AE18" s="131">
        <f>IF(ISNA(VLOOKUP($C18,'JrNats BA'!$A$17:$F$100,6,FALSE))=TRUE,"0",VLOOKUP($C18,'JrNats BA'!$A$17:$F$100,6,FALSE))</f>
        <v>10</v>
      </c>
      <c r="AF18" s="131"/>
    </row>
    <row r="19" spans="1:32" ht="19" customHeight="1" x14ac:dyDescent="0.15">
      <c r="A19" s="98" t="s">
        <v>230</v>
      </c>
      <c r="B19" s="98" t="s">
        <v>113</v>
      </c>
      <c r="C19" s="99" t="s">
        <v>66</v>
      </c>
      <c r="D19" s="62">
        <f>IF(ISNA(VLOOKUP($C19,'Ontario Rankings'!$C$6:$K$119,3,FALSE))=TRUE,"0",VLOOKUP($C19,'Ontario Rankings'!$C$6:$K$119,3,FALSE))</f>
        <v>9</v>
      </c>
      <c r="E19" s="131" t="str">
        <f>IF(ISNA(VLOOKUP($C19,'CC Calgary BA'!$A$17:$F$73,6,FALSE))=TRUE,"0",VLOOKUP($C19,'CC Calgary BA'!$A$17:$F$73,6,FALSE))</f>
        <v>0</v>
      </c>
      <c r="F19" s="131" t="str">
        <f>IF(ISNA(VLOOKUP($C19,'CC Calgary HP'!$A$17:$F$100,6,FALSE))=TRUE,"0",VLOOKUP($C19,'CC Calgary HP'!$A$17:$F$100,6,FALSE))</f>
        <v>0</v>
      </c>
      <c r="G19" s="131" t="str">
        <f>IF(ISNA(VLOOKUP($C19,'CC Calgary SS'!$A$17:$F$74,6,FALSE))=TRUE,"0",VLOOKUP($C19,'CC Calgary SS'!$A$17:$F$74,6,FALSE))</f>
        <v>0</v>
      </c>
      <c r="H19" s="131">
        <f>IF(ISNA(VLOOKUP($C19,'TT MSLM -1'!$A$17:$F$100,6,FALSE))=TRUE,"0",VLOOKUP($C19,'TT MSLM -1'!$A$17:$F$100,6,FALSE))</f>
        <v>4</v>
      </c>
      <c r="I19" s="131">
        <f>IF(ISNA(VLOOKUP($C19,'TT MSLM -2'!$A$17:$F$100,6,FALSE))=TRUE,"0",VLOOKUP($C19,'TT MSLM -2'!$A$17:$F$100,6,FALSE))</f>
        <v>2</v>
      </c>
      <c r="J19" s="131" t="str">
        <f>IF(ISNA(VLOOKUP($C19,'NorAm Mammoth SS -1'!$A$17:$F$100,6,FALSE))=TRUE,"0",VLOOKUP($C19,'NorAm Mammoth SS -1'!$A$17:$F$100,6,FALSE))</f>
        <v>0</v>
      </c>
      <c r="K19" s="131" t="str">
        <f>IF(ISNA(VLOOKUP($C19,'NorAm Mammoth SS -2'!$A$17:$F$100,6,FALSE))=TRUE,"0",VLOOKUP($C19,'NorAm Mammoth SS -2'!$A$17:$F$100,6,FALSE))</f>
        <v>0</v>
      </c>
      <c r="L19" s="131" t="str">
        <f>IF(ISNA(VLOOKUP($C19,'Groms GP'!$A$17:$F$100,6,FALSE))=TRUE,"0",VLOOKUP($C19,'Groms GP'!$A$17:$F$100,6,FALSE))</f>
        <v>0</v>
      </c>
      <c r="M19" s="131">
        <f>IF(ISNA(VLOOKUP($C19,'CC SunPeaks SS'!$A$17:$F$100,6,FALSE))=TRUE,"0",VLOOKUP($C19,'CC SunPeaks SS'!$A$17:$F$100,6,FALSE))</f>
        <v>21</v>
      </c>
      <c r="N19" s="131">
        <f>IF(ISNA(VLOOKUP($C19,'CC SunPeaks BA'!$A$17:$F$100,6,FALSE))=TRUE,"0",VLOOKUP($C19,'CC SunPeaks BA'!$A$17:$F$100,6,FALSE))</f>
        <v>27</v>
      </c>
      <c r="O19" s="131" t="str">
        <f>IF(ISNA(VLOOKUP($C19,'NorAm Calgary SS'!$A$17:$F$100,6,FALSE))=TRUE,"0",VLOOKUP($C19,'NorAm Calgary SS'!$A$17:$F$100,6,FALSE))</f>
        <v>0</v>
      </c>
      <c r="P19" s="131" t="str">
        <f>IF(ISNA(VLOOKUP($C19,'NorAm Calgary BA'!$A$17:$F$100,6,FALSE))=TRUE,"0",VLOOKUP($C19,'NorAm Calgary BA'!$A$17:$F$100,6,FALSE))</f>
        <v>0</v>
      </c>
      <c r="Q19" s="131" t="str">
        <f>IF(ISNA(VLOOKUP($C19,'FzFest CF'!$A$17:$F$100,6,FALSE))=TRUE,"0",VLOOKUP($C19,'FzFest CF'!$A$17:$F$100,6,FALSE))</f>
        <v>0</v>
      </c>
      <c r="R19" s="131" t="str">
        <f>IF(ISNA(VLOOKUP($C19,'Groms BV'!$A$17:$F$100,6,FALSE))=TRUE,"0",VLOOKUP($C19,'Groms BV'!$A$17:$F$100,6,FALSE))</f>
        <v>0</v>
      </c>
      <c r="S19" s="131" t="str">
        <f>IF(ISNA(VLOOKUP($C19,'NorAm Aspen BA'!$A$17:$F$100,6,FALSE))=TRUE,"0",VLOOKUP($C19,'NorAm Aspen BA'!$A$17:$F$100,6,FALSE))</f>
        <v>0</v>
      </c>
      <c r="T19" s="131" t="str">
        <f>IF(ISNA(VLOOKUP($C19,'NorAm Aspen SS'!$A$17:$F$100,6,FALSE))=TRUE,"0",VLOOKUP($C19,'NorAm Aspen SS'!$A$17:$F$100,6,FALSE))</f>
        <v>0</v>
      </c>
      <c r="U19" s="131" t="str">
        <f>IF(ISNA(VLOOKUP($C19,'JJ Evergreen'!$A$17:$F$100,6,FALSE))=TRUE,"0",VLOOKUP($C19,'JJ Evergreen'!$A$17:$F$100,6,FALSE))</f>
        <v>0</v>
      </c>
      <c r="V19" s="131">
        <f>IF(ISNA(VLOOKUP($C19,'TT Horseshoe -1'!$A$17:$F$100,6,FALSE))=TRUE,"0",VLOOKUP($C19,'TT Horseshoe -1'!$A$17:$F$100,6,FALSE))</f>
        <v>9</v>
      </c>
      <c r="W19" s="131">
        <f>IF(ISNA(VLOOKUP($C19,'TT PROV SS'!$A$17:$F$100,6,FALSE))=TRUE,"0",VLOOKUP($C19,'TT PROV SS'!$A$17:$F$100,6,FALSE))</f>
        <v>3</v>
      </c>
      <c r="X19" s="131">
        <f>IF(ISNA(VLOOKUP($C19,'TT PROV BA'!$A$17:$F$100,6,FALSE))=TRUE,"0",VLOOKUP($C19,'TT PROV BA'!$A$17:$F$100,6,FALSE))</f>
        <v>8</v>
      </c>
      <c r="Y19" s="131">
        <f>IF(ISNA(VLOOKUP($C19,'CC Horseshoe SS'!$A$17:$F$100,6,FALSE))=TRUE,"0",VLOOKUP($C19,'CC Horseshoe SS'!$A$17:$F$100,6,FALSE))</f>
        <v>11</v>
      </c>
      <c r="Z19" s="131">
        <f>IF(ISNA(VLOOKUP($C19,'CC Horseshoe BA'!$A$17:$F$100,6,FALSE))=TRUE,"0",VLOOKUP($C19,'CC Horseshoe BA'!$A$17:$F$100,6,FALSE))</f>
        <v>12</v>
      </c>
      <c r="AA19" s="131" t="str">
        <f>IF(ISNA(VLOOKUP($C19,'NorAm Stoneham SS'!$A$17:$F$100,6,FALSE))=TRUE,"0",VLOOKUP($C19,'NorAm Stoneham SS'!$A$17:$F$100,6,FALSE))</f>
        <v>0</v>
      </c>
      <c r="AB19" s="131" t="str">
        <f>IF(ISNA(VLOOKUP($C19,'NorAm Stoneham BA'!$A$17:$F$100,6,FALSE))=TRUE,"0",VLOOKUP($C19,'NorAm Stoneham BA'!$A$17:$F$100,6,FALSE))</f>
        <v>0</v>
      </c>
      <c r="AC19" s="131">
        <f>IF(ISNA(VLOOKUP($C19,'JrNats HP'!$A$17:$F$100,6,FALSE))=TRUE,"0",VLOOKUP($C19,'JrNats HP'!$A$17:$F$100,6,FALSE))</f>
        <v>3</v>
      </c>
      <c r="AD19" s="131">
        <f>IF(ISNA(VLOOKUP($C19,'JrNats SS'!$A$17:$F$100,6,FALSE))=TRUE,"0",VLOOKUP($C19,'JrNats SS'!$A$17:$F$100,6,FALSE))</f>
        <v>10</v>
      </c>
      <c r="AE19" s="131">
        <f>IF(ISNA(VLOOKUP($C19,'JrNats BA'!$A$17:$F$100,6,FALSE))=TRUE,"0",VLOOKUP($C19,'JrNats BA'!$A$17:$F$100,6,FALSE))</f>
        <v>20</v>
      </c>
      <c r="AF19" s="131"/>
    </row>
    <row r="20" spans="1:32" ht="19" customHeight="1" x14ac:dyDescent="0.15">
      <c r="A20" s="98" t="s">
        <v>229</v>
      </c>
      <c r="B20" s="98" t="s">
        <v>113</v>
      </c>
      <c r="C20" s="99" t="s">
        <v>51</v>
      </c>
      <c r="D20" s="62">
        <f>IF(ISNA(VLOOKUP($C20,'Ontario Rankings'!$C$6:$K$119,3,FALSE))=TRUE,"0",VLOOKUP($C20,'Ontario Rankings'!$C$6:$K$119,3,FALSE))</f>
        <v>10</v>
      </c>
      <c r="E20" s="131">
        <f>IF(ISNA(VLOOKUP($C20,'CC Calgary BA'!$A$17:$F$73,6,FALSE))=TRUE,"0",VLOOKUP($C20,'CC Calgary BA'!$A$17:$F$73,6,FALSE))</f>
        <v>27</v>
      </c>
      <c r="F20" s="131" t="str">
        <f>IF(ISNA(VLOOKUP($C20,'CC Calgary HP'!$A$17:$F$100,6,FALSE))=TRUE,"0",VLOOKUP($C20,'CC Calgary HP'!$A$17:$F$100,6,FALSE))</f>
        <v>0</v>
      </c>
      <c r="G20" s="131">
        <f>IF(ISNA(VLOOKUP($C20,'CC Calgary SS'!$A$17:$F$74,6,FALSE))=TRUE,"0",VLOOKUP($C20,'CC Calgary SS'!$A$17:$F$74,6,FALSE))</f>
        <v>33</v>
      </c>
      <c r="H20" s="131" t="str">
        <f>IF(ISNA(VLOOKUP($C20,'TT MSLM -1'!$A$17:$F$100,6,FALSE))=TRUE,"0",VLOOKUP($C20,'TT MSLM -1'!$A$17:$F$100,6,FALSE))</f>
        <v>0</v>
      </c>
      <c r="I20" s="131" t="str">
        <f>IF(ISNA(VLOOKUP($C20,'TT MSLM -2'!$A$17:$F$100,6,FALSE))=TRUE,"0",VLOOKUP($C20,'TT MSLM -2'!$A$17:$F$100,6,FALSE))</f>
        <v>0</v>
      </c>
      <c r="J20" s="131" t="str">
        <f>IF(ISNA(VLOOKUP($C20,'NorAm Mammoth SS -1'!$A$17:$F$100,6,FALSE))=TRUE,"0",VLOOKUP($C20,'NorAm Mammoth SS -1'!$A$17:$F$100,6,FALSE))</f>
        <v>0</v>
      </c>
      <c r="K20" s="131" t="str">
        <f>IF(ISNA(VLOOKUP($C20,'NorAm Mammoth SS -2'!$A$17:$F$100,6,FALSE))=TRUE,"0",VLOOKUP($C20,'NorAm Mammoth SS -2'!$A$17:$F$100,6,FALSE))</f>
        <v>0</v>
      </c>
      <c r="L20" s="131" t="str">
        <f>IF(ISNA(VLOOKUP($C20,'Groms GP'!$A$17:$F$100,6,FALSE))=TRUE,"0",VLOOKUP($C20,'Groms GP'!$A$17:$F$100,6,FALSE))</f>
        <v>0</v>
      </c>
      <c r="M20" s="131">
        <f>IF(ISNA(VLOOKUP($C20,'CC SunPeaks SS'!$A$17:$F$100,6,FALSE))=TRUE,"0",VLOOKUP($C20,'CC SunPeaks SS'!$A$17:$F$100,6,FALSE))</f>
        <v>24</v>
      </c>
      <c r="N20" s="131">
        <f>IF(ISNA(VLOOKUP($C20,'CC SunPeaks BA'!$A$17:$F$100,6,FALSE))=TRUE,"0",VLOOKUP($C20,'CC SunPeaks BA'!$A$17:$F$100,6,FALSE))</f>
        <v>29</v>
      </c>
      <c r="O20" s="131" t="str">
        <f>IF(ISNA(VLOOKUP($C20,'NorAm Calgary SS'!$A$17:$F$100,6,FALSE))=TRUE,"0",VLOOKUP($C20,'NorAm Calgary SS'!$A$17:$F$100,6,FALSE))</f>
        <v>0</v>
      </c>
      <c r="P20" s="131" t="str">
        <f>IF(ISNA(VLOOKUP($C20,'NorAm Calgary BA'!$A$17:$F$100,6,FALSE))=TRUE,"0",VLOOKUP($C20,'NorAm Calgary BA'!$A$17:$F$100,6,FALSE))</f>
        <v>0</v>
      </c>
      <c r="Q20" s="131" t="str">
        <f>IF(ISNA(VLOOKUP($C20,'FzFest CF'!$A$17:$F$100,6,FALSE))=TRUE,"0",VLOOKUP($C20,'FzFest CF'!$A$17:$F$100,6,FALSE))</f>
        <v>0</v>
      </c>
      <c r="R20" s="131" t="str">
        <f>IF(ISNA(VLOOKUP($C20,'Groms BV'!$A$17:$F$100,6,FALSE))=TRUE,"0",VLOOKUP($C20,'Groms BV'!$A$17:$F$100,6,FALSE))</f>
        <v>0</v>
      </c>
      <c r="S20" s="131" t="str">
        <f>IF(ISNA(VLOOKUP($C20,'NorAm Aspen BA'!$A$17:$F$100,6,FALSE))=TRUE,"0",VLOOKUP($C20,'NorAm Aspen BA'!$A$17:$F$100,6,FALSE))</f>
        <v>0</v>
      </c>
      <c r="T20" s="131" t="str">
        <f>IF(ISNA(VLOOKUP($C20,'NorAm Aspen SS'!$A$17:$F$100,6,FALSE))=TRUE,"0",VLOOKUP($C20,'NorAm Aspen SS'!$A$17:$F$100,6,FALSE))</f>
        <v>0</v>
      </c>
      <c r="U20" s="131" t="str">
        <f>IF(ISNA(VLOOKUP($C20,'JJ Evergreen'!$A$17:$F$100,6,FALSE))=TRUE,"0",VLOOKUP($C20,'JJ Evergreen'!$A$17:$F$100,6,FALSE))</f>
        <v>0</v>
      </c>
      <c r="V20" s="131" t="str">
        <f>IF(ISNA(VLOOKUP($C20,'TT Horseshoe -1'!$A$17:$F$100,6,FALSE))=TRUE,"0",VLOOKUP($C20,'TT Horseshoe -1'!$A$17:$F$100,6,FALSE))</f>
        <v>0</v>
      </c>
      <c r="W20" s="131" t="str">
        <f>IF(ISNA(VLOOKUP($C20,'TT PROV SS'!$A$17:$F$100,6,FALSE))=TRUE,"0",VLOOKUP($C20,'TT PROV SS'!$A$17:$F$100,6,FALSE))</f>
        <v>0</v>
      </c>
      <c r="X20" s="131" t="str">
        <f>IF(ISNA(VLOOKUP($C20,'TT PROV BA'!$A$17:$F$100,6,FALSE))=TRUE,"0",VLOOKUP($C20,'TT PROV BA'!$A$17:$F$100,6,FALSE))</f>
        <v>0</v>
      </c>
      <c r="Y20" s="131">
        <f>IF(ISNA(VLOOKUP($C20,'CC Horseshoe SS'!$A$17:$F$100,6,FALSE))=TRUE,"0",VLOOKUP($C20,'CC Horseshoe SS'!$A$17:$F$100,6,FALSE))</f>
        <v>9</v>
      </c>
      <c r="Z20" s="131">
        <f>IF(ISNA(VLOOKUP($C20,'CC Horseshoe BA'!$A$17:$F$100,6,FALSE))=TRUE,"0",VLOOKUP($C20,'CC Horseshoe BA'!$A$17:$F$100,6,FALSE))</f>
        <v>13</v>
      </c>
      <c r="AA20" s="131" t="str">
        <f>IF(ISNA(VLOOKUP($C20,'NorAm Stoneham SS'!$A$17:$F$100,6,FALSE))=TRUE,"0",VLOOKUP($C20,'NorAm Stoneham SS'!$A$17:$F$100,6,FALSE))</f>
        <v>0</v>
      </c>
      <c r="AB20" s="131">
        <f>IF(ISNA(VLOOKUP($C20,'NorAm Stoneham BA'!$A$17:$F$100,6,FALSE))=TRUE,"0",VLOOKUP($C20,'NorAm Stoneham BA'!$A$17:$F$100,6,FALSE))</f>
        <v>41</v>
      </c>
      <c r="AC20" s="131" t="str">
        <f>IF(ISNA(VLOOKUP($C20,'JrNats HP'!$A$17:$F$100,6,FALSE))=TRUE,"0",VLOOKUP($C20,'JrNats HP'!$A$17:$F$100,6,FALSE))</f>
        <v>0</v>
      </c>
      <c r="AD20" s="131" t="str">
        <f>IF(ISNA(VLOOKUP($C20,'JrNats SS'!$A$17:$F$100,6,FALSE))=TRUE,"0",VLOOKUP($C20,'JrNats SS'!$A$17:$F$100,6,FALSE))</f>
        <v>0</v>
      </c>
      <c r="AE20" s="131" t="str">
        <f>IF(ISNA(VLOOKUP($C20,'JrNats BA'!$A$17:$F$100,6,FALSE))=TRUE,"0",VLOOKUP($C20,'JrNats BA'!$A$17:$F$100,6,FALSE))</f>
        <v>0</v>
      </c>
      <c r="AF20" s="131"/>
    </row>
    <row r="21" spans="1:32" ht="19" customHeight="1" x14ac:dyDescent="0.15">
      <c r="A21" s="98" t="s">
        <v>228</v>
      </c>
      <c r="B21" s="98" t="s">
        <v>111</v>
      </c>
      <c r="C21" s="99" t="s">
        <v>49</v>
      </c>
      <c r="D21" s="62">
        <f>IF(ISNA(VLOOKUP($C21,'Ontario Rankings'!$C$6:$K$119,3,FALSE))=TRUE,"0",VLOOKUP($C21,'Ontario Rankings'!$C$6:$K$119,3,FALSE))</f>
        <v>11</v>
      </c>
      <c r="E21" s="131">
        <f>IF(ISNA(VLOOKUP($C21,'CC Calgary BA'!$A$17:$F$73,6,FALSE))=TRUE,"0",VLOOKUP($C21,'CC Calgary BA'!$A$17:$F$73,6,FALSE))</f>
        <v>45</v>
      </c>
      <c r="F21" s="131" t="str">
        <f>IF(ISNA(VLOOKUP($C21,'CC Calgary HP'!$A$17:$F$100,6,FALSE))=TRUE,"0",VLOOKUP($C21,'CC Calgary HP'!$A$17:$F$100,6,FALSE))</f>
        <v>0</v>
      </c>
      <c r="G21" s="131">
        <f>IF(ISNA(VLOOKUP($C21,'CC Calgary SS'!$A$17:$F$74,6,FALSE))=TRUE,"0",VLOOKUP($C21,'CC Calgary SS'!$A$17:$F$74,6,FALSE))</f>
        <v>19</v>
      </c>
      <c r="H21" s="131" t="str">
        <f>IF(ISNA(VLOOKUP($C21,'TT MSLM -1'!$A$17:$F$100,6,FALSE))=TRUE,"0",VLOOKUP($C21,'TT MSLM -1'!$A$17:$F$100,6,FALSE))</f>
        <v>0</v>
      </c>
      <c r="I21" s="131" t="str">
        <f>IF(ISNA(VLOOKUP($C21,'TT MSLM -2'!$A$17:$F$100,6,FALSE))=TRUE,"0",VLOOKUP($C21,'TT MSLM -2'!$A$17:$F$100,6,FALSE))</f>
        <v>0</v>
      </c>
      <c r="J21" s="131" t="str">
        <f>IF(ISNA(VLOOKUP($C21,'NorAm Mammoth SS -1'!$A$17:$F$100,6,FALSE))=TRUE,"0",VLOOKUP($C21,'NorAm Mammoth SS -1'!$A$17:$F$100,6,FALSE))</f>
        <v>0</v>
      </c>
      <c r="K21" s="131" t="str">
        <f>IF(ISNA(VLOOKUP($C21,'NorAm Mammoth SS -2'!$A$17:$F$100,6,FALSE))=TRUE,"0",VLOOKUP($C21,'NorAm Mammoth SS -2'!$A$17:$F$100,6,FALSE))</f>
        <v>0</v>
      </c>
      <c r="L21" s="131" t="str">
        <f>IF(ISNA(VLOOKUP($C21,'Groms GP'!$A$17:$F$100,6,FALSE))=TRUE,"0",VLOOKUP($C21,'Groms GP'!$A$17:$F$100,6,FALSE))</f>
        <v>0</v>
      </c>
      <c r="M21" s="131">
        <f>IF(ISNA(VLOOKUP($C21,'CC SunPeaks SS'!$A$17:$F$100,6,FALSE))=TRUE,"0",VLOOKUP($C21,'CC SunPeaks SS'!$A$17:$F$100,6,FALSE))</f>
        <v>52</v>
      </c>
      <c r="N21" s="131">
        <f>IF(ISNA(VLOOKUP($C21,'CC SunPeaks BA'!$A$17:$F$100,6,FALSE))=TRUE,"0",VLOOKUP($C21,'CC SunPeaks BA'!$A$17:$F$100,6,FALSE))</f>
        <v>39</v>
      </c>
      <c r="O21" s="131">
        <f>IF(ISNA(VLOOKUP($C21,'NorAm Calgary SS'!$A$17:$F$100,6,FALSE))=TRUE,"0",VLOOKUP($C21,'NorAm Calgary SS'!$A$17:$F$100,6,FALSE))</f>
        <v>49</v>
      </c>
      <c r="P21" s="131">
        <f>IF(ISNA(VLOOKUP($C21,'NorAm Calgary BA'!$A$17:$F$100,6,FALSE))=TRUE,"0",VLOOKUP($C21,'NorAm Calgary BA'!$A$17:$F$100,6,FALSE))</f>
        <v>36</v>
      </c>
      <c r="Q21" s="131" t="str">
        <f>IF(ISNA(VLOOKUP($C21,'FzFest CF'!$A$17:$F$100,6,FALSE))=TRUE,"0",VLOOKUP($C21,'FzFest CF'!$A$17:$F$100,6,FALSE))</f>
        <v>0</v>
      </c>
      <c r="R21" s="131" t="str">
        <f>IF(ISNA(VLOOKUP($C21,'Groms BV'!$A$17:$F$100,6,FALSE))=TRUE,"0",VLOOKUP($C21,'Groms BV'!$A$17:$F$100,6,FALSE))</f>
        <v>0</v>
      </c>
      <c r="S21" s="131" t="str">
        <f>IF(ISNA(VLOOKUP($C21,'NorAm Aspen BA'!$A$17:$F$100,6,FALSE))=TRUE,"0",VLOOKUP($C21,'NorAm Aspen BA'!$A$17:$F$100,6,FALSE))</f>
        <v>0</v>
      </c>
      <c r="T21" s="131" t="str">
        <f>IF(ISNA(VLOOKUP($C21,'NorAm Aspen SS'!$A$17:$F$100,6,FALSE))=TRUE,"0",VLOOKUP($C21,'NorAm Aspen SS'!$A$17:$F$100,6,FALSE))</f>
        <v>0</v>
      </c>
      <c r="U21" s="131" t="str">
        <f>IF(ISNA(VLOOKUP($C21,'JJ Evergreen'!$A$17:$F$100,6,FALSE))=TRUE,"0",VLOOKUP($C21,'JJ Evergreen'!$A$17:$F$100,6,FALSE))</f>
        <v>0</v>
      </c>
      <c r="V21" s="131" t="str">
        <f>IF(ISNA(VLOOKUP($C21,'TT Horseshoe -1'!$A$17:$F$100,6,FALSE))=TRUE,"0",VLOOKUP($C21,'TT Horseshoe -1'!$A$17:$F$100,6,FALSE))</f>
        <v>0</v>
      </c>
      <c r="W21" s="131" t="str">
        <f>IF(ISNA(VLOOKUP($C21,'TT PROV SS'!$A$17:$F$100,6,FALSE))=TRUE,"0",VLOOKUP($C21,'TT PROV SS'!$A$17:$F$100,6,FALSE))</f>
        <v>0</v>
      </c>
      <c r="X21" s="131" t="str">
        <f>IF(ISNA(VLOOKUP($C21,'TT PROV BA'!$A$17:$F$100,6,FALSE))=TRUE,"0",VLOOKUP($C21,'TT PROV BA'!$A$17:$F$100,6,FALSE))</f>
        <v>0</v>
      </c>
      <c r="Y21" s="131">
        <f>IF(ISNA(VLOOKUP($C21,'CC Horseshoe SS'!$A$17:$F$100,6,FALSE))=TRUE,"0",VLOOKUP($C21,'CC Horseshoe SS'!$A$17:$F$100,6,FALSE))</f>
        <v>17</v>
      </c>
      <c r="Z21" s="131" t="str">
        <f>IF(ISNA(VLOOKUP($C21,'CC Horseshoe BA'!$A$17:$F$100,6,FALSE))=TRUE,"0",VLOOKUP($C21,'CC Horseshoe BA'!$A$17:$F$100,6,FALSE))</f>
        <v>dns</v>
      </c>
      <c r="AA21" s="131" t="str">
        <f>IF(ISNA(VLOOKUP($C21,'NorAm Stoneham SS'!$A$17:$F$100,6,FALSE))=TRUE,"0",VLOOKUP($C21,'NorAm Stoneham SS'!$A$17:$F$100,6,FALSE))</f>
        <v>0</v>
      </c>
      <c r="AB21" s="131" t="str">
        <f>IF(ISNA(VLOOKUP($C21,'NorAm Stoneham BA'!$A$17:$F$100,6,FALSE))=TRUE,"0",VLOOKUP($C21,'NorAm Stoneham BA'!$A$17:$F$100,6,FALSE))</f>
        <v>0</v>
      </c>
      <c r="AC21" s="131" t="str">
        <f>IF(ISNA(VLOOKUP($C21,'JrNats HP'!$A$17:$F$100,6,FALSE))=TRUE,"0",VLOOKUP($C21,'JrNats HP'!$A$17:$F$100,6,FALSE))</f>
        <v>0</v>
      </c>
      <c r="AD21" s="131" t="str">
        <f>IF(ISNA(VLOOKUP($C21,'JrNats SS'!$A$17:$F$100,6,FALSE))=TRUE,"0",VLOOKUP($C21,'JrNats SS'!$A$17:$F$100,6,FALSE))</f>
        <v>0</v>
      </c>
      <c r="AE21" s="131" t="str">
        <f>IF(ISNA(VLOOKUP($C21,'JrNats BA'!$A$17:$F$100,6,FALSE))=TRUE,"0",VLOOKUP($C21,'JrNats BA'!$A$17:$F$100,6,FALSE))</f>
        <v>0</v>
      </c>
      <c r="AF21" s="131"/>
    </row>
    <row r="22" spans="1:32" ht="19" customHeight="1" x14ac:dyDescent="0.15">
      <c r="A22" s="98" t="s">
        <v>228</v>
      </c>
      <c r="B22" s="98" t="s">
        <v>112</v>
      </c>
      <c r="C22" s="99" t="s">
        <v>120</v>
      </c>
      <c r="D22" s="62">
        <f>IF(ISNA(VLOOKUP($C22,'Ontario Rankings'!$C$6:$K$119,3,FALSE))=TRUE,"0",VLOOKUP($C22,'Ontario Rankings'!$C$6:$K$119,3,FALSE))</f>
        <v>12</v>
      </c>
      <c r="E22" s="131" t="str">
        <f>IF(ISNA(VLOOKUP($C22,'CC Calgary BA'!$A$17:$F$73,6,FALSE))=TRUE,"0",VLOOKUP($C22,'CC Calgary BA'!$A$17:$F$73,6,FALSE))</f>
        <v>0</v>
      </c>
      <c r="F22" s="131" t="str">
        <f>IF(ISNA(VLOOKUP($C22,'CC Calgary HP'!$A$17:$F$100,6,FALSE))=TRUE,"0",VLOOKUP($C22,'CC Calgary HP'!$A$17:$F$100,6,FALSE))</f>
        <v>0</v>
      </c>
      <c r="G22" s="131" t="str">
        <f>IF(ISNA(VLOOKUP($C22,'CC Calgary SS'!$A$17:$F$74,6,FALSE))=TRUE,"0",VLOOKUP($C22,'CC Calgary SS'!$A$17:$F$74,6,FALSE))</f>
        <v>0</v>
      </c>
      <c r="H22" s="131" t="str">
        <f>IF(ISNA(VLOOKUP($C22,'TT MSLM -1'!$A$17:$F$100,6,FALSE))=TRUE,"0",VLOOKUP($C22,'TT MSLM -1'!$A$17:$F$100,6,FALSE))</f>
        <v>0</v>
      </c>
      <c r="I22" s="131" t="str">
        <f>IF(ISNA(VLOOKUP($C22,'TT MSLM -2'!$A$17:$F$100,6,FALSE))=TRUE,"0",VLOOKUP($C22,'TT MSLM -2'!$A$17:$F$100,6,FALSE))</f>
        <v>0</v>
      </c>
      <c r="J22" s="131" t="str">
        <f>IF(ISNA(VLOOKUP($C22,'NorAm Mammoth SS -1'!$A$17:$F$100,6,FALSE))=TRUE,"0",VLOOKUP($C22,'NorAm Mammoth SS -1'!$A$17:$F$100,6,FALSE))</f>
        <v>0</v>
      </c>
      <c r="K22" s="131" t="str">
        <f>IF(ISNA(VLOOKUP($C22,'NorAm Mammoth SS -2'!$A$17:$F$100,6,FALSE))=TRUE,"0",VLOOKUP($C22,'NorAm Mammoth SS -2'!$A$17:$F$100,6,FALSE))</f>
        <v>0</v>
      </c>
      <c r="L22" s="131" t="str">
        <f>IF(ISNA(VLOOKUP($C22,'Groms GP'!$A$17:$F$100,6,FALSE))=TRUE,"0",VLOOKUP($C22,'Groms GP'!$A$17:$F$100,6,FALSE))</f>
        <v>0</v>
      </c>
      <c r="M22" s="131">
        <f>IF(ISNA(VLOOKUP($C22,'CC SunPeaks SS'!$A$17:$F$100,6,FALSE))=TRUE,"0",VLOOKUP($C22,'CC SunPeaks SS'!$A$17:$F$100,6,FALSE))</f>
        <v>57</v>
      </c>
      <c r="N22" s="131">
        <f>IF(ISNA(VLOOKUP($C22,'CC SunPeaks BA'!$A$17:$F$100,6,FALSE))=TRUE,"0",VLOOKUP($C22,'CC SunPeaks BA'!$A$17:$F$100,6,FALSE))</f>
        <v>23</v>
      </c>
      <c r="O22" s="131" t="str">
        <f>IF(ISNA(VLOOKUP($C22,'NorAm Calgary SS'!$A$17:$F$100,6,FALSE))=TRUE,"0",VLOOKUP($C22,'NorAm Calgary SS'!$A$17:$F$100,6,FALSE))</f>
        <v>0</v>
      </c>
      <c r="P22" s="131" t="str">
        <f>IF(ISNA(VLOOKUP($C22,'NorAm Calgary BA'!$A$17:$F$100,6,FALSE))=TRUE,"0",VLOOKUP($C22,'NorAm Calgary BA'!$A$17:$F$100,6,FALSE))</f>
        <v>0</v>
      </c>
      <c r="Q22" s="131" t="str">
        <f>IF(ISNA(VLOOKUP($C22,'FzFest CF'!$A$17:$F$100,6,FALSE))=TRUE,"0",VLOOKUP($C22,'FzFest CF'!$A$17:$F$100,6,FALSE))</f>
        <v>0</v>
      </c>
      <c r="R22" s="131" t="str">
        <f>IF(ISNA(VLOOKUP($C22,'Groms BV'!$A$17:$F$100,6,FALSE))=TRUE,"0",VLOOKUP($C22,'Groms BV'!$A$17:$F$100,6,FALSE))</f>
        <v>0</v>
      </c>
      <c r="S22" s="131" t="str">
        <f>IF(ISNA(VLOOKUP($C22,'NorAm Aspen BA'!$A$17:$F$100,6,FALSE))=TRUE,"0",VLOOKUP($C22,'NorAm Aspen BA'!$A$17:$F$100,6,FALSE))</f>
        <v>0</v>
      </c>
      <c r="T22" s="131" t="str">
        <f>IF(ISNA(VLOOKUP($C22,'NorAm Aspen SS'!$A$17:$F$100,6,FALSE))=TRUE,"0",VLOOKUP($C22,'NorAm Aspen SS'!$A$17:$F$100,6,FALSE))</f>
        <v>0</v>
      </c>
      <c r="U22" s="131" t="str">
        <f>IF(ISNA(VLOOKUP($C22,'JJ Evergreen'!$A$17:$F$100,6,FALSE))=TRUE,"0",VLOOKUP($C22,'JJ Evergreen'!$A$17:$F$100,6,FALSE))</f>
        <v>0</v>
      </c>
      <c r="V22" s="131">
        <f>IF(ISNA(VLOOKUP($C22,'TT Horseshoe -1'!$A$17:$F$100,6,FALSE))=TRUE,"0",VLOOKUP($C22,'TT Horseshoe -1'!$A$17:$F$100,6,FALSE))</f>
        <v>4</v>
      </c>
      <c r="W22" s="131" t="str">
        <f>IF(ISNA(VLOOKUP($C22,'TT PROV SS'!$A$17:$F$100,6,FALSE))=TRUE,"0",VLOOKUP($C22,'TT PROV SS'!$A$17:$F$100,6,FALSE))</f>
        <v>0</v>
      </c>
      <c r="X22" s="131" t="str">
        <f>IF(ISNA(VLOOKUP($C22,'TT PROV BA'!$A$17:$F$100,6,FALSE))=TRUE,"0",VLOOKUP($C22,'TT PROV BA'!$A$17:$F$100,6,FALSE))</f>
        <v>0</v>
      </c>
      <c r="Y22" s="131">
        <f>IF(ISNA(VLOOKUP($C22,'CC Horseshoe SS'!$A$17:$F$100,6,FALSE))=TRUE,"0",VLOOKUP($C22,'CC Horseshoe SS'!$A$17:$F$100,6,FALSE))</f>
        <v>18</v>
      </c>
      <c r="Z22" s="131">
        <f>IF(ISNA(VLOOKUP($C22,'CC Horseshoe BA'!$A$17:$F$100,6,FALSE))=TRUE,"0",VLOOKUP($C22,'CC Horseshoe BA'!$A$17:$F$100,6,FALSE))</f>
        <v>10</v>
      </c>
      <c r="AA22" s="131" t="str">
        <f>IF(ISNA(VLOOKUP($C22,'NorAm Stoneham SS'!$A$17:$F$100,6,FALSE))=TRUE,"0",VLOOKUP($C22,'NorAm Stoneham SS'!$A$17:$F$100,6,FALSE))</f>
        <v>0</v>
      </c>
      <c r="AB22" s="131" t="str">
        <f>IF(ISNA(VLOOKUP($C22,'NorAm Stoneham BA'!$A$17:$F$100,6,FALSE))=TRUE,"0",VLOOKUP($C22,'NorAm Stoneham BA'!$A$17:$F$100,6,FALSE))</f>
        <v>0</v>
      </c>
      <c r="AC22" s="131" t="str">
        <f>IF(ISNA(VLOOKUP($C22,'JrNats HP'!$A$17:$F$100,6,FALSE))=TRUE,"0",VLOOKUP($C22,'JrNats HP'!$A$17:$F$100,6,FALSE))</f>
        <v>0</v>
      </c>
      <c r="AD22" s="131">
        <f>IF(ISNA(VLOOKUP($C22,'JrNats SS'!$A$17:$F$100,6,FALSE))=TRUE,"0",VLOOKUP($C22,'JrNats SS'!$A$17:$F$100,6,FALSE))</f>
        <v>24</v>
      </c>
      <c r="AE22" s="131">
        <f>IF(ISNA(VLOOKUP($C22,'JrNats BA'!$A$17:$F$100,6,FALSE))=TRUE,"0",VLOOKUP($C22,'JrNats BA'!$A$17:$F$100,6,FALSE))</f>
        <v>44</v>
      </c>
      <c r="AF22" s="131"/>
    </row>
    <row r="23" spans="1:32" ht="19" customHeight="1" x14ac:dyDescent="0.15">
      <c r="A23" s="98" t="s">
        <v>228</v>
      </c>
      <c r="B23" s="98" t="s">
        <v>111</v>
      </c>
      <c r="C23" s="99" t="s">
        <v>53</v>
      </c>
      <c r="D23" s="62">
        <f>IF(ISNA(VLOOKUP($C23,'Ontario Rankings'!$C$6:$K$119,3,FALSE))=TRUE,"0",VLOOKUP($C23,'Ontario Rankings'!$C$6:$K$119,3,FALSE))</f>
        <v>13</v>
      </c>
      <c r="E23" s="131">
        <f>IF(ISNA(VLOOKUP($C23,'CC Calgary BA'!$A$17:$F$73,6,FALSE))=TRUE,"0",VLOOKUP($C23,'CC Calgary BA'!$A$17:$F$73,6,FALSE))</f>
        <v>32</v>
      </c>
      <c r="F23" s="131" t="str">
        <f>IF(ISNA(VLOOKUP($C23,'CC Calgary HP'!$A$17:$F$100,6,FALSE))=TRUE,"0",VLOOKUP($C23,'CC Calgary HP'!$A$17:$F$100,6,FALSE))</f>
        <v>0</v>
      </c>
      <c r="G23" s="131">
        <f>IF(ISNA(VLOOKUP($C23,'CC Calgary SS'!$A$17:$F$74,6,FALSE))=TRUE,"0",VLOOKUP($C23,'CC Calgary SS'!$A$17:$F$74,6,FALSE))</f>
        <v>47</v>
      </c>
      <c r="H23" s="131" t="str">
        <f>IF(ISNA(VLOOKUP($C23,'TT MSLM -1'!$A$17:$F$100,6,FALSE))=TRUE,"0",VLOOKUP($C23,'TT MSLM -1'!$A$17:$F$100,6,FALSE))</f>
        <v>0</v>
      </c>
      <c r="I23" s="131" t="str">
        <f>IF(ISNA(VLOOKUP($C23,'TT MSLM -2'!$A$17:$F$100,6,FALSE))=TRUE,"0",VLOOKUP($C23,'TT MSLM -2'!$A$17:$F$100,6,FALSE))</f>
        <v>0</v>
      </c>
      <c r="J23" s="131" t="str">
        <f>IF(ISNA(VLOOKUP($C23,'NorAm Mammoth SS -1'!$A$17:$F$100,6,FALSE))=TRUE,"0",VLOOKUP($C23,'NorAm Mammoth SS -1'!$A$17:$F$100,6,FALSE))</f>
        <v>0</v>
      </c>
      <c r="K23" s="131" t="str">
        <f>IF(ISNA(VLOOKUP($C23,'NorAm Mammoth SS -2'!$A$17:$F$100,6,FALSE))=TRUE,"0",VLOOKUP($C23,'NorAm Mammoth SS -2'!$A$17:$F$100,6,FALSE))</f>
        <v>0</v>
      </c>
      <c r="L23" s="131" t="str">
        <f>IF(ISNA(VLOOKUP($C23,'Groms GP'!$A$17:$F$100,6,FALSE))=TRUE,"0",VLOOKUP($C23,'Groms GP'!$A$17:$F$100,6,FALSE))</f>
        <v>0</v>
      </c>
      <c r="M23" s="131">
        <f>IF(ISNA(VLOOKUP($C23,'CC SunPeaks SS'!$A$17:$F$100,6,FALSE))=TRUE,"0",VLOOKUP($C23,'CC SunPeaks SS'!$A$17:$F$100,6,FALSE))</f>
        <v>36</v>
      </c>
      <c r="N23" s="131">
        <f>IF(ISNA(VLOOKUP($C23,'CC SunPeaks BA'!$A$17:$F$100,6,FALSE))=TRUE,"0",VLOOKUP($C23,'CC SunPeaks BA'!$A$17:$F$100,6,FALSE))</f>
        <v>51</v>
      </c>
      <c r="O23" s="131" t="str">
        <f>IF(ISNA(VLOOKUP($C23,'NorAm Calgary SS'!$A$17:$F$100,6,FALSE))=TRUE,"0",VLOOKUP($C23,'NorAm Calgary SS'!$A$17:$F$100,6,FALSE))</f>
        <v>0</v>
      </c>
      <c r="P23" s="131" t="str">
        <f>IF(ISNA(VLOOKUP($C23,'NorAm Calgary BA'!$A$17:$F$100,6,FALSE))=TRUE,"0",VLOOKUP($C23,'NorAm Calgary BA'!$A$17:$F$100,6,FALSE))</f>
        <v>0</v>
      </c>
      <c r="Q23" s="131" t="str">
        <f>IF(ISNA(VLOOKUP($C23,'FzFest CF'!$A$17:$F$100,6,FALSE))=TRUE,"0",VLOOKUP($C23,'FzFest CF'!$A$17:$F$100,6,FALSE))</f>
        <v>0</v>
      </c>
      <c r="R23" s="131" t="str">
        <f>IF(ISNA(VLOOKUP($C23,'Groms BV'!$A$17:$F$100,6,FALSE))=TRUE,"0",VLOOKUP($C23,'Groms BV'!$A$17:$F$100,6,FALSE))</f>
        <v>0</v>
      </c>
      <c r="S23" s="131" t="str">
        <f>IF(ISNA(VLOOKUP($C23,'NorAm Aspen BA'!$A$17:$F$100,6,FALSE))=TRUE,"0",VLOOKUP($C23,'NorAm Aspen BA'!$A$17:$F$100,6,FALSE))</f>
        <v>0</v>
      </c>
      <c r="T23" s="131" t="str">
        <f>IF(ISNA(VLOOKUP($C23,'NorAm Aspen SS'!$A$17:$F$100,6,FALSE))=TRUE,"0",VLOOKUP($C23,'NorAm Aspen SS'!$A$17:$F$100,6,FALSE))</f>
        <v>0</v>
      </c>
      <c r="U23" s="131" t="str">
        <f>IF(ISNA(VLOOKUP($C23,'JJ Evergreen'!$A$17:$F$100,6,FALSE))=TRUE,"0",VLOOKUP($C23,'JJ Evergreen'!$A$17:$F$100,6,FALSE))</f>
        <v>0</v>
      </c>
      <c r="V23" s="131" t="str">
        <f>IF(ISNA(VLOOKUP($C23,'TT Horseshoe -1'!$A$17:$F$100,6,FALSE))=TRUE,"0",VLOOKUP($C23,'TT Horseshoe -1'!$A$17:$F$100,6,FALSE))</f>
        <v>0</v>
      </c>
      <c r="W23" s="131" t="str">
        <f>IF(ISNA(VLOOKUP($C23,'TT PROV SS'!$A$17:$F$100,6,FALSE))=TRUE,"0",VLOOKUP($C23,'TT PROV SS'!$A$17:$F$100,6,FALSE))</f>
        <v>0</v>
      </c>
      <c r="X23" s="131" t="str">
        <f>IF(ISNA(VLOOKUP($C23,'TT PROV BA'!$A$17:$F$100,6,FALSE))=TRUE,"0",VLOOKUP($C23,'TT PROV BA'!$A$17:$F$100,6,FALSE))</f>
        <v>0</v>
      </c>
      <c r="Y23" s="131">
        <f>IF(ISNA(VLOOKUP($C23,'CC Horseshoe SS'!$A$17:$F$100,6,FALSE))=TRUE,"0",VLOOKUP($C23,'CC Horseshoe SS'!$A$17:$F$100,6,FALSE))</f>
        <v>13</v>
      </c>
      <c r="Z23" s="131">
        <f>IF(ISNA(VLOOKUP($C23,'CC Horseshoe BA'!$A$17:$F$100,6,FALSE))=TRUE,"0",VLOOKUP($C23,'CC Horseshoe BA'!$A$17:$F$100,6,FALSE))</f>
        <v>34</v>
      </c>
      <c r="AA23" s="131" t="str">
        <f>IF(ISNA(VLOOKUP($C23,'NorAm Stoneham SS'!$A$17:$F$100,6,FALSE))=TRUE,"0",VLOOKUP($C23,'NorAm Stoneham SS'!$A$17:$F$100,6,FALSE))</f>
        <v>0</v>
      </c>
      <c r="AB23" s="131" t="str">
        <f>IF(ISNA(VLOOKUP($C23,'NorAm Stoneham BA'!$A$17:$F$100,6,FALSE))=TRUE,"0",VLOOKUP($C23,'NorAm Stoneham BA'!$A$17:$F$100,6,FALSE))</f>
        <v>0</v>
      </c>
      <c r="AC23" s="131">
        <f>IF(ISNA(VLOOKUP($C23,'JrNats HP'!$A$17:$F$100,6,FALSE))=TRUE,"0",VLOOKUP($C23,'JrNats HP'!$A$17:$F$100,6,FALSE))</f>
        <v>11</v>
      </c>
      <c r="AD23" s="131">
        <f>IF(ISNA(VLOOKUP($C23,'JrNats SS'!$A$17:$F$100,6,FALSE))=TRUE,"0",VLOOKUP($C23,'JrNats SS'!$A$17:$F$100,6,FALSE))</f>
        <v>7</v>
      </c>
      <c r="AE23" s="131">
        <f>IF(ISNA(VLOOKUP($C23,'JrNats BA'!$A$17:$F$100,6,FALSE))=TRUE,"0",VLOOKUP($C23,'JrNats BA'!$A$17:$F$100,6,FALSE))</f>
        <v>66</v>
      </c>
      <c r="AF23" s="131"/>
    </row>
    <row r="24" spans="1:32" ht="19" customHeight="1" x14ac:dyDescent="0.15">
      <c r="A24" s="98" t="s">
        <v>229</v>
      </c>
      <c r="B24" s="98" t="s">
        <v>112</v>
      </c>
      <c r="C24" s="99" t="s">
        <v>64</v>
      </c>
      <c r="D24" s="62">
        <f>IF(ISNA(VLOOKUP($C24,'Ontario Rankings'!$C$6:$K$119,3,FALSE))=TRUE,"0",VLOOKUP($C24,'Ontario Rankings'!$C$6:$K$119,3,FALSE))</f>
        <v>14</v>
      </c>
      <c r="E24" s="131" t="str">
        <f>IF(ISNA(VLOOKUP($C24,'CC Calgary BA'!$A$17:$F$73,6,FALSE))=TRUE,"0",VLOOKUP($C24,'CC Calgary BA'!$A$17:$F$73,6,FALSE))</f>
        <v>0</v>
      </c>
      <c r="F24" s="131" t="str">
        <f>IF(ISNA(VLOOKUP($C24,'CC Calgary HP'!$A$17:$F$100,6,FALSE))=TRUE,"0",VLOOKUP($C24,'CC Calgary HP'!$A$17:$F$100,6,FALSE))</f>
        <v>0</v>
      </c>
      <c r="G24" s="131" t="str">
        <f>IF(ISNA(VLOOKUP($C24,'CC Calgary SS'!$A$17:$F$74,6,FALSE))=TRUE,"0",VLOOKUP($C24,'CC Calgary SS'!$A$17:$F$74,6,FALSE))</f>
        <v>0</v>
      </c>
      <c r="H24" s="131">
        <f>IF(ISNA(VLOOKUP($C24,'TT MSLM -1'!$A$17:$F$100,6,FALSE))=TRUE,"0",VLOOKUP($C24,'TT MSLM -1'!$A$17:$F$100,6,FALSE))</f>
        <v>2</v>
      </c>
      <c r="I24" s="131">
        <f>IF(ISNA(VLOOKUP($C24,'TT MSLM -2'!$A$17:$F$100,6,FALSE))=TRUE,"0",VLOOKUP($C24,'TT MSLM -2'!$A$17:$F$100,6,FALSE))</f>
        <v>3</v>
      </c>
      <c r="J24" s="131" t="str">
        <f>IF(ISNA(VLOOKUP($C24,'NorAm Mammoth SS -1'!$A$17:$F$100,6,FALSE))=TRUE,"0",VLOOKUP($C24,'NorAm Mammoth SS -1'!$A$17:$F$100,6,FALSE))</f>
        <v>0</v>
      </c>
      <c r="K24" s="131" t="str">
        <f>IF(ISNA(VLOOKUP($C24,'NorAm Mammoth SS -2'!$A$17:$F$100,6,FALSE))=TRUE,"0",VLOOKUP($C24,'NorAm Mammoth SS -2'!$A$17:$F$100,6,FALSE))</f>
        <v>0</v>
      </c>
      <c r="L24" s="131" t="str">
        <f>IF(ISNA(VLOOKUP($C24,'Groms GP'!$A$17:$F$100,6,FALSE))=TRUE,"0",VLOOKUP($C24,'Groms GP'!$A$17:$F$100,6,FALSE))</f>
        <v>0</v>
      </c>
      <c r="M24" s="131">
        <f>IF(ISNA(VLOOKUP($C24,'CC SunPeaks SS'!$A$17:$F$100,6,FALSE))=TRUE,"0",VLOOKUP($C24,'CC SunPeaks SS'!$A$17:$F$100,6,FALSE))</f>
        <v>40</v>
      </c>
      <c r="N24" s="131">
        <f>IF(ISNA(VLOOKUP($C24,'CC SunPeaks BA'!$A$17:$F$100,6,FALSE))=TRUE,"0",VLOOKUP($C24,'CC SunPeaks BA'!$A$17:$F$100,6,FALSE))</f>
        <v>41</v>
      </c>
      <c r="O24" s="131" t="str">
        <f>IF(ISNA(VLOOKUP($C24,'NorAm Calgary SS'!$A$17:$F$100,6,FALSE))=TRUE,"0",VLOOKUP($C24,'NorAm Calgary SS'!$A$17:$F$100,6,FALSE))</f>
        <v>0</v>
      </c>
      <c r="P24" s="131" t="str">
        <f>IF(ISNA(VLOOKUP($C24,'NorAm Calgary BA'!$A$17:$F$100,6,FALSE))=TRUE,"0",VLOOKUP($C24,'NorAm Calgary BA'!$A$17:$F$100,6,FALSE))</f>
        <v>0</v>
      </c>
      <c r="Q24" s="131" t="str">
        <f>IF(ISNA(VLOOKUP($C24,'FzFest CF'!$A$17:$F$100,6,FALSE))=TRUE,"0",VLOOKUP($C24,'FzFest CF'!$A$17:$F$100,6,FALSE))</f>
        <v>0</v>
      </c>
      <c r="R24" s="131" t="str">
        <f>IF(ISNA(VLOOKUP($C24,'Groms BV'!$A$17:$F$100,6,FALSE))=TRUE,"0",VLOOKUP($C24,'Groms BV'!$A$17:$F$100,6,FALSE))</f>
        <v>0</v>
      </c>
      <c r="S24" s="131" t="str">
        <f>IF(ISNA(VLOOKUP($C24,'NorAm Aspen BA'!$A$17:$F$100,6,FALSE))=TRUE,"0",VLOOKUP($C24,'NorAm Aspen BA'!$A$17:$F$100,6,FALSE))</f>
        <v>0</v>
      </c>
      <c r="T24" s="131" t="str">
        <f>IF(ISNA(VLOOKUP($C24,'NorAm Aspen SS'!$A$17:$F$100,6,FALSE))=TRUE,"0",VLOOKUP($C24,'NorAm Aspen SS'!$A$17:$F$100,6,FALSE))</f>
        <v>0</v>
      </c>
      <c r="U24" s="131" t="str">
        <f>IF(ISNA(VLOOKUP($C24,'JJ Evergreen'!$A$17:$F$100,6,FALSE))=TRUE,"0",VLOOKUP($C24,'JJ Evergreen'!$A$17:$F$100,6,FALSE))</f>
        <v>0</v>
      </c>
      <c r="V24" s="131" t="str">
        <f>IF(ISNA(VLOOKUP($C24,'TT Horseshoe -1'!$A$17:$F$100,6,FALSE))=TRUE,"0",VLOOKUP($C24,'TT Horseshoe -1'!$A$17:$F$100,6,FALSE))</f>
        <v>0</v>
      </c>
      <c r="W24" s="131" t="str">
        <f>IF(ISNA(VLOOKUP($C24,'TT PROV SS'!$A$17:$F$100,6,FALSE))=TRUE,"0",VLOOKUP($C24,'TT PROV SS'!$A$17:$F$100,6,FALSE))</f>
        <v>0</v>
      </c>
      <c r="X24" s="131" t="str">
        <f>IF(ISNA(VLOOKUP($C24,'TT PROV BA'!$A$17:$F$100,6,FALSE))=TRUE,"0",VLOOKUP($C24,'TT PROV BA'!$A$17:$F$100,6,FALSE))</f>
        <v>0</v>
      </c>
      <c r="Y24" s="131" t="str">
        <f>IF(ISNA(VLOOKUP($C24,'CC Horseshoe SS'!$A$17:$F$100,6,FALSE))=TRUE,"0",VLOOKUP($C24,'CC Horseshoe SS'!$A$17:$F$100,6,FALSE))</f>
        <v>dns</v>
      </c>
      <c r="Z24" s="131">
        <f>IF(ISNA(VLOOKUP($C24,'CC Horseshoe BA'!$A$17:$F$100,6,FALSE))=TRUE,"0",VLOOKUP($C24,'CC Horseshoe BA'!$A$17:$F$100,6,FALSE))</f>
        <v>26</v>
      </c>
      <c r="AA24" s="131">
        <f>IF(ISNA(VLOOKUP($C24,'NorAm Stoneham SS'!$A$17:$F$100,6,FALSE))=TRUE,"0",VLOOKUP($C24,'NorAm Stoneham SS'!$A$17:$F$100,6,FALSE))</f>
        <v>46</v>
      </c>
      <c r="AB24" s="131">
        <f>IF(ISNA(VLOOKUP($C24,'NorAm Stoneham BA'!$A$17:$F$100,6,FALSE))=TRUE,"0",VLOOKUP($C24,'NorAm Stoneham BA'!$A$17:$F$100,6,FALSE))</f>
        <v>38</v>
      </c>
      <c r="AC24" s="131">
        <f>IF(ISNA(VLOOKUP($C24,'JrNats HP'!$A$17:$F$100,6,FALSE))=TRUE,"0",VLOOKUP($C24,'JrNats HP'!$A$17:$F$100,6,FALSE))</f>
        <v>37</v>
      </c>
      <c r="AD24" s="131">
        <f>IF(ISNA(VLOOKUP($C24,'JrNats SS'!$A$17:$F$100,6,FALSE))=TRUE,"0",VLOOKUP($C24,'JrNats SS'!$A$17:$F$100,6,FALSE))</f>
        <v>55</v>
      </c>
      <c r="AE24" s="131">
        <f>IF(ISNA(VLOOKUP($C24,'JrNats BA'!$A$17:$F$100,6,FALSE))=TRUE,"0",VLOOKUP($C24,'JrNats BA'!$A$17:$F$100,6,FALSE))</f>
        <v>70</v>
      </c>
      <c r="AF24" s="131"/>
    </row>
    <row r="25" spans="1:32" ht="19" customHeight="1" x14ac:dyDescent="0.15">
      <c r="A25" s="98" t="s">
        <v>231</v>
      </c>
      <c r="B25" s="98" t="s">
        <v>112</v>
      </c>
      <c r="C25" s="99" t="s">
        <v>86</v>
      </c>
      <c r="D25" s="62">
        <f>IF(ISNA(VLOOKUP($C25,'Ontario Rankings'!$C$6:$K$119,3,FALSE))=TRUE,"0",VLOOKUP($C25,'Ontario Rankings'!$C$6:$K$119,3,FALSE))</f>
        <v>15</v>
      </c>
      <c r="E25" s="131" t="str">
        <f>IF(ISNA(VLOOKUP($C25,'CC Calgary BA'!$A$17:$F$73,6,FALSE))=TRUE,"0",VLOOKUP($C25,'CC Calgary BA'!$A$17:$F$73,6,FALSE))</f>
        <v>0</v>
      </c>
      <c r="F25" s="131" t="str">
        <f>IF(ISNA(VLOOKUP($C25,'CC Calgary HP'!$A$17:$F$100,6,FALSE))=TRUE,"0",VLOOKUP($C25,'CC Calgary HP'!$A$17:$F$100,6,FALSE))</f>
        <v>0</v>
      </c>
      <c r="G25" s="131" t="str">
        <f>IF(ISNA(VLOOKUP($C25,'CC Calgary SS'!$A$17:$F$74,6,FALSE))=TRUE,"0",VLOOKUP($C25,'CC Calgary SS'!$A$17:$F$74,6,FALSE))</f>
        <v>0</v>
      </c>
      <c r="H25" s="131">
        <f>IF(ISNA(VLOOKUP($C25,'TT MSLM -1'!$A$17:$F$100,6,FALSE))=TRUE,"0",VLOOKUP($C25,'TT MSLM -1'!$A$17:$F$100,6,FALSE))</f>
        <v>25</v>
      </c>
      <c r="I25" s="131">
        <f>IF(ISNA(VLOOKUP($C25,'TT MSLM -2'!$A$17:$F$100,6,FALSE))=TRUE,"0",VLOOKUP($C25,'TT MSLM -2'!$A$17:$F$100,6,FALSE))</f>
        <v>11</v>
      </c>
      <c r="J25" s="131" t="str">
        <f>IF(ISNA(VLOOKUP($C25,'NorAm Mammoth SS -1'!$A$17:$F$100,6,FALSE))=TRUE,"0",VLOOKUP($C25,'NorAm Mammoth SS -1'!$A$17:$F$100,6,FALSE))</f>
        <v>0</v>
      </c>
      <c r="K25" s="131" t="str">
        <f>IF(ISNA(VLOOKUP($C25,'NorAm Mammoth SS -2'!$A$17:$F$100,6,FALSE))=TRUE,"0",VLOOKUP($C25,'NorAm Mammoth SS -2'!$A$17:$F$100,6,FALSE))</f>
        <v>0</v>
      </c>
      <c r="L25" s="131" t="str">
        <f>IF(ISNA(VLOOKUP($C25,'Groms GP'!$A$17:$F$100,6,FALSE))=TRUE,"0",VLOOKUP($C25,'Groms GP'!$A$17:$F$100,6,FALSE))</f>
        <v>0</v>
      </c>
      <c r="M25" s="131">
        <f>IF(ISNA(VLOOKUP($C25,'CC SunPeaks SS'!$A$17:$F$100,6,FALSE))=TRUE,"0",VLOOKUP($C25,'CC SunPeaks SS'!$A$17:$F$100,6,FALSE))</f>
        <v>60</v>
      </c>
      <c r="N25" s="131">
        <f>IF(ISNA(VLOOKUP($C25,'CC SunPeaks BA'!$A$17:$F$100,6,FALSE))=TRUE,"0",VLOOKUP($C25,'CC SunPeaks BA'!$A$17:$F$100,6,FALSE))</f>
        <v>20</v>
      </c>
      <c r="O25" s="131" t="str">
        <f>IF(ISNA(VLOOKUP($C25,'NorAm Calgary SS'!$A$17:$F$100,6,FALSE))=TRUE,"0",VLOOKUP($C25,'NorAm Calgary SS'!$A$17:$F$100,6,FALSE))</f>
        <v>0</v>
      </c>
      <c r="P25" s="131" t="str">
        <f>IF(ISNA(VLOOKUP($C25,'NorAm Calgary BA'!$A$17:$F$100,6,FALSE))=TRUE,"0",VLOOKUP($C25,'NorAm Calgary BA'!$A$17:$F$100,6,FALSE))</f>
        <v>0</v>
      </c>
      <c r="Q25" s="131" t="str">
        <f>IF(ISNA(VLOOKUP($C25,'FzFest CF'!$A$17:$F$100,6,FALSE))=TRUE,"0",VLOOKUP($C25,'FzFest CF'!$A$17:$F$100,6,FALSE))</f>
        <v>0</v>
      </c>
      <c r="R25" s="131" t="str">
        <f>IF(ISNA(VLOOKUP($C25,'Groms BV'!$A$17:$F$100,6,FALSE))=TRUE,"0",VLOOKUP($C25,'Groms BV'!$A$17:$F$100,6,FALSE))</f>
        <v>0</v>
      </c>
      <c r="S25" s="131" t="str">
        <f>IF(ISNA(VLOOKUP($C25,'NorAm Aspen BA'!$A$17:$F$100,6,FALSE))=TRUE,"0",VLOOKUP($C25,'NorAm Aspen BA'!$A$17:$F$100,6,FALSE))</f>
        <v>0</v>
      </c>
      <c r="T25" s="131" t="str">
        <f>IF(ISNA(VLOOKUP($C25,'NorAm Aspen SS'!$A$17:$F$100,6,FALSE))=TRUE,"0",VLOOKUP($C25,'NorAm Aspen SS'!$A$17:$F$100,6,FALSE))</f>
        <v>0</v>
      </c>
      <c r="U25" s="131" t="str">
        <f>IF(ISNA(VLOOKUP($C25,'JJ Evergreen'!$A$17:$F$100,6,FALSE))=TRUE,"0",VLOOKUP($C25,'JJ Evergreen'!$A$17:$F$100,6,FALSE))</f>
        <v>0</v>
      </c>
      <c r="V25" s="131">
        <f>IF(ISNA(VLOOKUP($C25,'TT Horseshoe -1'!$A$17:$F$100,6,FALSE))=TRUE,"0",VLOOKUP($C25,'TT Horseshoe -1'!$A$17:$F$100,6,FALSE))</f>
        <v>8</v>
      </c>
      <c r="W25" s="131" t="str">
        <f>IF(ISNA(VLOOKUP($C25,'TT PROV SS'!$A$17:$F$100,6,FALSE))=TRUE,"0",VLOOKUP($C25,'TT PROV SS'!$A$17:$F$100,6,FALSE))</f>
        <v>0</v>
      </c>
      <c r="X25" s="131">
        <f>IF(ISNA(VLOOKUP($C25,'TT PROV BA'!$A$17:$F$100,6,FALSE))=TRUE,"0",VLOOKUP($C25,'TT PROV BA'!$A$17:$F$100,6,FALSE))</f>
        <v>5</v>
      </c>
      <c r="Y25" s="131">
        <f>IF(ISNA(VLOOKUP($C25,'CC Horseshoe SS'!$A$17:$F$100,6,FALSE))=TRUE,"0",VLOOKUP($C25,'CC Horseshoe SS'!$A$17:$F$100,6,FALSE))</f>
        <v>28</v>
      </c>
      <c r="Z25" s="131">
        <f>IF(ISNA(VLOOKUP($C25,'CC Horseshoe BA'!$A$17:$F$100,6,FALSE))=TRUE,"0",VLOOKUP($C25,'CC Horseshoe BA'!$A$17:$F$100,6,FALSE))</f>
        <v>22</v>
      </c>
      <c r="AA25" s="131" t="str">
        <f>IF(ISNA(VLOOKUP($C25,'NorAm Stoneham SS'!$A$17:$F$100,6,FALSE))=TRUE,"0",VLOOKUP($C25,'NorAm Stoneham SS'!$A$17:$F$100,6,FALSE))</f>
        <v>0</v>
      </c>
      <c r="AB25" s="131" t="str">
        <f>IF(ISNA(VLOOKUP($C25,'NorAm Stoneham BA'!$A$17:$F$100,6,FALSE))=TRUE,"0",VLOOKUP($C25,'NorAm Stoneham BA'!$A$17:$F$100,6,FALSE))</f>
        <v>0</v>
      </c>
      <c r="AC25" s="131" t="str">
        <f>IF(ISNA(VLOOKUP($C25,'JrNats HP'!$A$17:$F$100,6,FALSE))=TRUE,"0",VLOOKUP($C25,'JrNats HP'!$A$17:$F$100,6,FALSE))</f>
        <v>0</v>
      </c>
      <c r="AD25" s="131" t="str">
        <f>IF(ISNA(VLOOKUP($C25,'JrNats SS'!$A$17:$F$100,6,FALSE))=TRUE,"0",VLOOKUP($C25,'JrNats SS'!$A$17:$F$100,6,FALSE))</f>
        <v>0</v>
      </c>
      <c r="AE25" s="131" t="str">
        <f>IF(ISNA(VLOOKUP($C25,'JrNats BA'!$A$17:$F$100,6,FALSE))=TRUE,"0",VLOOKUP($C25,'JrNats BA'!$A$17:$F$100,6,FALSE))</f>
        <v>0</v>
      </c>
      <c r="AF25" s="131"/>
    </row>
    <row r="26" spans="1:32" ht="19" customHeight="1" x14ac:dyDescent="0.15">
      <c r="A26" s="98" t="s">
        <v>92</v>
      </c>
      <c r="B26" s="98" t="s">
        <v>112</v>
      </c>
      <c r="C26" s="99" t="s">
        <v>69</v>
      </c>
      <c r="D26" s="62">
        <f>IF(ISNA(VLOOKUP($C26,'Ontario Rankings'!$C$6:$K$119,3,FALSE))=TRUE,"0",VLOOKUP($C26,'Ontario Rankings'!$C$6:$K$119,3,FALSE))</f>
        <v>16</v>
      </c>
      <c r="E26" s="131" t="str">
        <f>IF(ISNA(VLOOKUP($C26,'CC Calgary BA'!$A$17:$F$73,6,FALSE))=TRUE,"0",VLOOKUP($C26,'CC Calgary BA'!$A$17:$F$73,6,FALSE))</f>
        <v>0</v>
      </c>
      <c r="F26" s="131" t="str">
        <f>IF(ISNA(VLOOKUP($C26,'CC Calgary HP'!$A$17:$F$100,6,FALSE))=TRUE,"0",VLOOKUP($C26,'CC Calgary HP'!$A$17:$F$100,6,FALSE))</f>
        <v>0</v>
      </c>
      <c r="G26" s="131" t="str">
        <f>IF(ISNA(VLOOKUP($C26,'CC Calgary SS'!$A$17:$F$74,6,FALSE))=TRUE,"0",VLOOKUP($C26,'CC Calgary SS'!$A$17:$F$74,6,FALSE))</f>
        <v>0</v>
      </c>
      <c r="H26" s="131">
        <f>IF(ISNA(VLOOKUP($C26,'TT MSLM -1'!$A$17:$F$100,6,FALSE))=TRUE,"0",VLOOKUP($C26,'TT MSLM -1'!$A$17:$F$100,6,FALSE))</f>
        <v>7</v>
      </c>
      <c r="I26" s="131">
        <f>IF(ISNA(VLOOKUP($C26,'TT MSLM -2'!$A$17:$F$100,6,FALSE))=TRUE,"0",VLOOKUP($C26,'TT MSLM -2'!$A$17:$F$100,6,FALSE))</f>
        <v>12</v>
      </c>
      <c r="J26" s="131" t="str">
        <f>IF(ISNA(VLOOKUP($C26,'NorAm Mammoth SS -1'!$A$17:$F$100,6,FALSE))=TRUE,"0",VLOOKUP($C26,'NorAm Mammoth SS -1'!$A$17:$F$100,6,FALSE))</f>
        <v>0</v>
      </c>
      <c r="K26" s="131" t="str">
        <f>IF(ISNA(VLOOKUP($C26,'NorAm Mammoth SS -2'!$A$17:$F$100,6,FALSE))=TRUE,"0",VLOOKUP($C26,'NorAm Mammoth SS -2'!$A$17:$F$100,6,FALSE))</f>
        <v>0</v>
      </c>
      <c r="L26" s="131" t="str">
        <f>IF(ISNA(VLOOKUP($C26,'Groms GP'!$A$17:$F$100,6,FALSE))=TRUE,"0",VLOOKUP($C26,'Groms GP'!$A$17:$F$100,6,FALSE))</f>
        <v>0</v>
      </c>
      <c r="M26" s="131" t="str">
        <f>IF(ISNA(VLOOKUP($C26,'CC SunPeaks SS'!$A$17:$F$100,6,FALSE))=TRUE,"0",VLOOKUP($C26,'CC SunPeaks SS'!$A$17:$F$100,6,FALSE))</f>
        <v>0</v>
      </c>
      <c r="N26" s="131" t="str">
        <f>IF(ISNA(VLOOKUP($C26,'CC SunPeaks BA'!$A$17:$F$100,6,FALSE))=TRUE,"0",VLOOKUP($C26,'CC SunPeaks BA'!$A$17:$F$100,6,FALSE))</f>
        <v>0</v>
      </c>
      <c r="O26" s="131" t="str">
        <f>IF(ISNA(VLOOKUP($C26,'NorAm Calgary SS'!$A$17:$F$100,6,FALSE))=TRUE,"0",VLOOKUP($C26,'NorAm Calgary SS'!$A$17:$F$100,6,FALSE))</f>
        <v>0</v>
      </c>
      <c r="P26" s="131" t="str">
        <f>IF(ISNA(VLOOKUP($C26,'NorAm Calgary BA'!$A$17:$F$100,6,FALSE))=TRUE,"0",VLOOKUP($C26,'NorAm Calgary BA'!$A$17:$F$100,6,FALSE))</f>
        <v>0</v>
      </c>
      <c r="Q26" s="131" t="str">
        <f>IF(ISNA(VLOOKUP($C26,'FzFest CF'!$A$17:$F$100,6,FALSE))=TRUE,"0",VLOOKUP($C26,'FzFest CF'!$A$17:$F$100,6,FALSE))</f>
        <v>0</v>
      </c>
      <c r="R26" s="131" t="str">
        <f>IF(ISNA(VLOOKUP($C26,'Groms BV'!$A$17:$F$100,6,FALSE))=TRUE,"0",VLOOKUP($C26,'Groms BV'!$A$17:$F$100,6,FALSE))</f>
        <v>0</v>
      </c>
      <c r="S26" s="131" t="str">
        <f>IF(ISNA(VLOOKUP($C26,'NorAm Aspen BA'!$A$17:$F$100,6,FALSE))=TRUE,"0",VLOOKUP($C26,'NorAm Aspen BA'!$A$17:$F$100,6,FALSE))</f>
        <v>0</v>
      </c>
      <c r="T26" s="131" t="str">
        <f>IF(ISNA(VLOOKUP($C26,'NorAm Aspen SS'!$A$17:$F$100,6,FALSE))=TRUE,"0",VLOOKUP($C26,'NorAm Aspen SS'!$A$17:$F$100,6,FALSE))</f>
        <v>0</v>
      </c>
      <c r="U26" s="131" t="str">
        <f>IF(ISNA(VLOOKUP($C26,'JJ Evergreen'!$A$17:$F$100,6,FALSE))=TRUE,"0",VLOOKUP($C26,'JJ Evergreen'!$A$17:$F$100,6,FALSE))</f>
        <v>0</v>
      </c>
      <c r="V26" s="131">
        <f>IF(ISNA(VLOOKUP($C26,'TT Horseshoe -1'!$A$17:$F$100,6,FALSE))=TRUE,"0",VLOOKUP($C26,'TT Horseshoe -1'!$A$17:$F$100,6,FALSE))</f>
        <v>17</v>
      </c>
      <c r="W26" s="131">
        <f>IF(ISNA(VLOOKUP($C26,'TT PROV SS'!$A$17:$F$100,6,FALSE))=TRUE,"0",VLOOKUP($C26,'TT PROV SS'!$A$17:$F$100,6,FALSE))</f>
        <v>1</v>
      </c>
      <c r="X26" s="131">
        <f>IF(ISNA(VLOOKUP($C26,'TT PROV BA'!$A$17:$F$100,6,FALSE))=TRUE,"0",VLOOKUP($C26,'TT PROV BA'!$A$17:$F$100,6,FALSE))</f>
        <v>2</v>
      </c>
      <c r="Y26" s="131">
        <f>IF(ISNA(VLOOKUP($C26,'CC Horseshoe SS'!$A$17:$F$100,6,FALSE))=TRUE,"0",VLOOKUP($C26,'CC Horseshoe SS'!$A$17:$F$100,6,FALSE))</f>
        <v>24</v>
      </c>
      <c r="Z26" s="131">
        <f>IF(ISNA(VLOOKUP($C26,'CC Horseshoe BA'!$A$17:$F$100,6,FALSE))=TRUE,"0",VLOOKUP($C26,'CC Horseshoe BA'!$A$17:$F$100,6,FALSE))</f>
        <v>33</v>
      </c>
      <c r="AA26" s="131" t="str">
        <f>IF(ISNA(VLOOKUP($C26,'NorAm Stoneham SS'!$A$17:$F$100,6,FALSE))=TRUE,"0",VLOOKUP($C26,'NorAm Stoneham SS'!$A$17:$F$100,6,FALSE))</f>
        <v>0</v>
      </c>
      <c r="AB26" s="131" t="str">
        <f>IF(ISNA(VLOOKUP($C26,'NorAm Stoneham BA'!$A$17:$F$100,6,FALSE))=TRUE,"0",VLOOKUP($C26,'NorAm Stoneham BA'!$A$17:$F$100,6,FALSE))</f>
        <v>0</v>
      </c>
      <c r="AC26" s="131">
        <f>IF(ISNA(VLOOKUP($C26,'JrNats HP'!$A$17:$F$100,6,FALSE))=TRUE,"0",VLOOKUP($C26,'JrNats HP'!$A$17:$F$100,6,FALSE))</f>
        <v>25</v>
      </c>
      <c r="AD26" s="131">
        <f>IF(ISNA(VLOOKUP($C26,'JrNats SS'!$A$17:$F$100,6,FALSE))=TRUE,"0",VLOOKUP($C26,'JrNats SS'!$A$17:$F$100,6,FALSE))</f>
        <v>72</v>
      </c>
      <c r="AE26" s="131">
        <f>IF(ISNA(VLOOKUP($C26,'JrNats BA'!$A$17:$F$100,6,FALSE))=TRUE,"0",VLOOKUP($C26,'JrNats BA'!$A$17:$F$100,6,FALSE))</f>
        <v>25</v>
      </c>
      <c r="AF26" s="131"/>
    </row>
    <row r="27" spans="1:32" ht="19" customHeight="1" x14ac:dyDescent="0.15">
      <c r="A27" s="98" t="s">
        <v>225</v>
      </c>
      <c r="B27" s="98" t="s">
        <v>112</v>
      </c>
      <c r="C27" s="99" t="s">
        <v>215</v>
      </c>
      <c r="D27" s="62">
        <f>IF(ISNA(VLOOKUP($C27,'Ontario Rankings'!$C$6:$K$119,3,FALSE))=TRUE,"0",VLOOKUP($C27,'Ontario Rankings'!$C$6:$K$119,3,FALSE))</f>
        <v>17</v>
      </c>
      <c r="E27" s="131" t="str">
        <f>IF(ISNA(VLOOKUP($C27,'CC Calgary BA'!$A$17:$F$73,6,FALSE))=TRUE,"0",VLOOKUP($C27,'CC Calgary BA'!$A$17:$F$73,6,FALSE))</f>
        <v>0</v>
      </c>
      <c r="F27" s="131" t="str">
        <f>IF(ISNA(VLOOKUP($C27,'CC Calgary HP'!$A$17:$F$100,6,FALSE))=TRUE,"0",VLOOKUP($C27,'CC Calgary HP'!$A$17:$F$100,6,FALSE))</f>
        <v>0</v>
      </c>
      <c r="G27" s="131" t="str">
        <f>IF(ISNA(VLOOKUP($C27,'CC Calgary SS'!$A$17:$F$74,6,FALSE))=TRUE,"0",VLOOKUP($C27,'CC Calgary SS'!$A$17:$F$74,6,FALSE))</f>
        <v>0</v>
      </c>
      <c r="H27" s="131" t="str">
        <f>IF(ISNA(VLOOKUP($C27,'TT MSLM -1'!$A$17:$F$100,6,FALSE))=TRUE,"0",VLOOKUP($C27,'TT MSLM -1'!$A$17:$F$100,6,FALSE))</f>
        <v>0</v>
      </c>
      <c r="I27" s="131" t="str">
        <f>IF(ISNA(VLOOKUP($C27,'TT MSLM -2'!$A$17:$F$100,6,FALSE))=TRUE,"0",VLOOKUP($C27,'TT MSLM -2'!$A$17:$F$100,6,FALSE))</f>
        <v>0</v>
      </c>
      <c r="J27" s="131" t="str">
        <f>IF(ISNA(VLOOKUP($C27,'NorAm Mammoth SS -1'!$A$17:$F$100,6,FALSE))=TRUE,"0",VLOOKUP($C27,'NorAm Mammoth SS -1'!$A$17:$F$100,6,FALSE))</f>
        <v>0</v>
      </c>
      <c r="K27" s="131" t="str">
        <f>IF(ISNA(VLOOKUP($C27,'NorAm Mammoth SS -2'!$A$17:$F$100,6,FALSE))=TRUE,"0",VLOOKUP($C27,'NorAm Mammoth SS -2'!$A$17:$F$100,6,FALSE))</f>
        <v>0</v>
      </c>
      <c r="L27" s="131" t="str">
        <f>IF(ISNA(VLOOKUP($C27,'Groms GP'!$A$17:$F$100,6,FALSE))=TRUE,"0",VLOOKUP($C27,'Groms GP'!$A$17:$F$100,6,FALSE))</f>
        <v>0</v>
      </c>
      <c r="M27" s="131" t="str">
        <f>IF(ISNA(VLOOKUP($C27,'CC SunPeaks SS'!$A$17:$F$100,6,FALSE))=TRUE,"0",VLOOKUP($C27,'CC SunPeaks SS'!$A$17:$F$100,6,FALSE))</f>
        <v>0</v>
      </c>
      <c r="N27" s="131" t="str">
        <f>IF(ISNA(VLOOKUP($C27,'CC SunPeaks BA'!$A$17:$F$100,6,FALSE))=TRUE,"0",VLOOKUP($C27,'CC SunPeaks BA'!$A$17:$F$100,6,FALSE))</f>
        <v>0</v>
      </c>
      <c r="O27" s="131" t="str">
        <f>IF(ISNA(VLOOKUP($C27,'NorAm Calgary SS'!$A$17:$F$100,6,FALSE))=TRUE,"0",VLOOKUP($C27,'NorAm Calgary SS'!$A$17:$F$100,6,FALSE))</f>
        <v>0</v>
      </c>
      <c r="P27" s="131" t="str">
        <f>IF(ISNA(VLOOKUP($C27,'NorAm Calgary BA'!$A$17:$F$100,6,FALSE))=TRUE,"0",VLOOKUP($C27,'NorAm Calgary BA'!$A$17:$F$100,6,FALSE))</f>
        <v>0</v>
      </c>
      <c r="Q27" s="131" t="str">
        <f>IF(ISNA(VLOOKUP($C27,'FzFest CF'!$A$17:$F$100,6,FALSE))=TRUE,"0",VLOOKUP($C27,'FzFest CF'!$A$17:$F$100,6,FALSE))</f>
        <v>0</v>
      </c>
      <c r="R27" s="131" t="str">
        <f>IF(ISNA(VLOOKUP($C27,'Groms BV'!$A$17:$F$100,6,FALSE))=TRUE,"0",VLOOKUP($C27,'Groms BV'!$A$17:$F$100,6,FALSE))</f>
        <v>0</v>
      </c>
      <c r="S27" s="131" t="str">
        <f>IF(ISNA(VLOOKUP($C27,'NorAm Aspen BA'!$A$17:$F$100,6,FALSE))=TRUE,"0",VLOOKUP($C27,'NorAm Aspen BA'!$A$17:$F$100,6,FALSE))</f>
        <v>0</v>
      </c>
      <c r="T27" s="131" t="str">
        <f>IF(ISNA(VLOOKUP($C27,'NorAm Aspen SS'!$A$17:$F$100,6,FALSE))=TRUE,"0",VLOOKUP($C27,'NorAm Aspen SS'!$A$17:$F$100,6,FALSE))</f>
        <v>0</v>
      </c>
      <c r="U27" s="131" t="str">
        <f>IF(ISNA(VLOOKUP($C27,'JJ Evergreen'!$A$17:$F$100,6,FALSE))=TRUE,"0",VLOOKUP($C27,'JJ Evergreen'!$A$17:$F$100,6,FALSE))</f>
        <v>0</v>
      </c>
      <c r="V27" s="131">
        <f>IF(ISNA(VLOOKUP($C27,'TT Horseshoe -1'!$A$17:$F$100,6,FALSE))=TRUE,"0",VLOOKUP($C27,'TT Horseshoe -1'!$A$17:$F$100,6,FALSE))</f>
        <v>3</v>
      </c>
      <c r="W27" s="131" t="str">
        <f>IF(ISNA(VLOOKUP($C27,'TT PROV SS'!$A$17:$F$100,6,FALSE))=TRUE,"0",VLOOKUP($C27,'TT PROV SS'!$A$17:$F$100,6,FALSE))</f>
        <v>0</v>
      </c>
      <c r="X27" s="131" t="str">
        <f>IF(ISNA(VLOOKUP($C27,'TT PROV BA'!$A$17:$F$100,6,FALSE))=TRUE,"0",VLOOKUP($C27,'TT PROV BA'!$A$17:$F$100,6,FALSE))</f>
        <v>0</v>
      </c>
      <c r="Y27" s="131" t="str">
        <f>IF(ISNA(VLOOKUP($C27,'CC Horseshoe SS'!$A$17:$F$100,6,FALSE))=TRUE,"0",VLOOKUP($C27,'CC Horseshoe SS'!$A$17:$F$100,6,FALSE))</f>
        <v>0</v>
      </c>
      <c r="Z27" s="131" t="str">
        <f>IF(ISNA(VLOOKUP($C27,'CC Horseshoe BA'!$A$17:$F$100,6,FALSE))=TRUE,"0",VLOOKUP($C27,'CC Horseshoe BA'!$A$17:$F$100,6,FALSE))</f>
        <v>0</v>
      </c>
      <c r="AA27" s="131" t="str">
        <f>IF(ISNA(VLOOKUP($C27,'NorAm Stoneham SS'!$A$17:$F$100,6,FALSE))=TRUE,"0",VLOOKUP($C27,'NorAm Stoneham SS'!$A$17:$F$100,6,FALSE))</f>
        <v>0</v>
      </c>
      <c r="AB27" s="131" t="str">
        <f>IF(ISNA(VLOOKUP($C27,'NorAm Stoneham BA'!$A$17:$F$100,6,FALSE))=TRUE,"0",VLOOKUP($C27,'NorAm Stoneham BA'!$A$17:$F$100,6,FALSE))</f>
        <v>0</v>
      </c>
      <c r="AC27" s="131">
        <f>IF(ISNA(VLOOKUP($C27,'JrNats HP'!$A$17:$F$100,6,FALSE))=TRUE,"0",VLOOKUP($C27,'JrNats HP'!$A$17:$F$100,6,FALSE))</f>
        <v>31</v>
      </c>
      <c r="AD27" s="131">
        <f>IF(ISNA(VLOOKUP($C27,'JrNats SS'!$A$17:$F$100,6,FALSE))=TRUE,"0",VLOOKUP($C27,'JrNats SS'!$A$17:$F$100,6,FALSE))</f>
        <v>11</v>
      </c>
      <c r="AE27" s="131">
        <f>IF(ISNA(VLOOKUP($C27,'JrNats BA'!$A$17:$F$100,6,FALSE))=TRUE,"0",VLOOKUP($C27,'JrNats BA'!$A$17:$F$100,6,FALSE))</f>
        <v>15</v>
      </c>
      <c r="AF27" s="131"/>
    </row>
    <row r="28" spans="1:32" ht="19" customHeight="1" x14ac:dyDescent="0.15">
      <c r="A28" s="98" t="s">
        <v>230</v>
      </c>
      <c r="B28" s="98" t="s">
        <v>111</v>
      </c>
      <c r="C28" s="99" t="s">
        <v>106</v>
      </c>
      <c r="D28" s="62">
        <f>IF(ISNA(VLOOKUP($C28,'Ontario Rankings'!$C$6:$K$119,3,FALSE))=TRUE,"0",VLOOKUP($C28,'Ontario Rankings'!$C$6:$K$119,3,FALSE))</f>
        <v>18</v>
      </c>
      <c r="E28" s="131" t="str">
        <f>IF(ISNA(VLOOKUP($C28,'CC Calgary BA'!$A$17:$F$73,6,FALSE))=TRUE,"0",VLOOKUP($C28,'CC Calgary BA'!$A$17:$F$73,6,FALSE))</f>
        <v>0</v>
      </c>
      <c r="F28" s="131" t="str">
        <f>IF(ISNA(VLOOKUP($C28,'CC Calgary HP'!$A$17:$F$100,6,FALSE))=TRUE,"0",VLOOKUP($C28,'CC Calgary HP'!$A$17:$F$100,6,FALSE))</f>
        <v>0</v>
      </c>
      <c r="G28" s="131" t="str">
        <f>IF(ISNA(VLOOKUP($C28,'CC Calgary SS'!$A$17:$F$74,6,FALSE))=TRUE,"0",VLOOKUP($C28,'CC Calgary SS'!$A$17:$F$74,6,FALSE))</f>
        <v>0</v>
      </c>
      <c r="H28" s="131" t="str">
        <f>IF(ISNA(VLOOKUP($C28,'TT MSLM -1'!$A$17:$F$100,6,FALSE))=TRUE,"0",VLOOKUP($C28,'TT MSLM -1'!$A$17:$F$100,6,FALSE))</f>
        <v>0</v>
      </c>
      <c r="I28" s="131">
        <f>IF(ISNA(VLOOKUP($C28,'TT MSLM -2'!$A$17:$F$100,6,FALSE))=TRUE,"0",VLOOKUP($C28,'TT MSLM -2'!$A$17:$F$100,6,FALSE))</f>
        <v>5</v>
      </c>
      <c r="J28" s="131" t="str">
        <f>IF(ISNA(VLOOKUP($C28,'NorAm Mammoth SS -1'!$A$17:$F$100,6,FALSE))=TRUE,"0",VLOOKUP($C28,'NorAm Mammoth SS -1'!$A$17:$F$100,6,FALSE))</f>
        <v>0</v>
      </c>
      <c r="K28" s="131" t="str">
        <f>IF(ISNA(VLOOKUP($C28,'NorAm Mammoth SS -2'!$A$17:$F$100,6,FALSE))=TRUE,"0",VLOOKUP($C28,'NorAm Mammoth SS -2'!$A$17:$F$100,6,FALSE))</f>
        <v>0</v>
      </c>
      <c r="L28" s="131" t="str">
        <f>IF(ISNA(VLOOKUP($C28,'Groms GP'!$A$17:$F$100,6,FALSE))=TRUE,"0",VLOOKUP($C28,'Groms GP'!$A$17:$F$100,6,FALSE))</f>
        <v>0</v>
      </c>
      <c r="M28" s="131">
        <f>IF(ISNA(VLOOKUP($C28,'CC SunPeaks SS'!$A$17:$F$100,6,FALSE))=TRUE,"0",VLOOKUP($C28,'CC SunPeaks SS'!$A$17:$F$100,6,FALSE))</f>
        <v>38</v>
      </c>
      <c r="N28" s="131">
        <f>IF(ISNA(VLOOKUP($C28,'CC SunPeaks BA'!$A$17:$F$100,6,FALSE))=TRUE,"0",VLOOKUP($C28,'CC SunPeaks BA'!$A$17:$F$100,6,FALSE))</f>
        <v>62</v>
      </c>
      <c r="O28" s="131" t="str">
        <f>IF(ISNA(VLOOKUP($C28,'NorAm Calgary SS'!$A$17:$F$100,6,FALSE))=TRUE,"0",VLOOKUP($C28,'NorAm Calgary SS'!$A$17:$F$100,6,FALSE))</f>
        <v>0</v>
      </c>
      <c r="P28" s="131" t="str">
        <f>IF(ISNA(VLOOKUP($C28,'NorAm Calgary BA'!$A$17:$F$100,6,FALSE))=TRUE,"0",VLOOKUP($C28,'NorAm Calgary BA'!$A$17:$F$100,6,FALSE))</f>
        <v>0</v>
      </c>
      <c r="Q28" s="131" t="str">
        <f>IF(ISNA(VLOOKUP($C28,'FzFest CF'!$A$17:$F$100,6,FALSE))=TRUE,"0",VLOOKUP($C28,'FzFest CF'!$A$17:$F$100,6,FALSE))</f>
        <v>0</v>
      </c>
      <c r="R28" s="131" t="str">
        <f>IF(ISNA(VLOOKUP($C28,'Groms BV'!$A$17:$F$100,6,FALSE))=TRUE,"0",VLOOKUP($C28,'Groms BV'!$A$17:$F$100,6,FALSE))</f>
        <v>0</v>
      </c>
      <c r="S28" s="131" t="str">
        <f>IF(ISNA(VLOOKUP($C28,'NorAm Aspen BA'!$A$17:$F$100,6,FALSE))=TRUE,"0",VLOOKUP($C28,'NorAm Aspen BA'!$A$17:$F$100,6,FALSE))</f>
        <v>0</v>
      </c>
      <c r="T28" s="131" t="str">
        <f>IF(ISNA(VLOOKUP($C28,'NorAm Aspen SS'!$A$17:$F$100,6,FALSE))=TRUE,"0",VLOOKUP($C28,'NorAm Aspen SS'!$A$17:$F$100,6,FALSE))</f>
        <v>0</v>
      </c>
      <c r="U28" s="131" t="str">
        <f>IF(ISNA(VLOOKUP($C28,'JJ Evergreen'!$A$17:$F$100,6,FALSE))=TRUE,"0",VLOOKUP($C28,'JJ Evergreen'!$A$17:$F$100,6,FALSE))</f>
        <v>0</v>
      </c>
      <c r="V28" s="131">
        <f>IF(ISNA(VLOOKUP($C28,'TT Horseshoe -1'!$A$17:$F$100,6,FALSE))=TRUE,"0",VLOOKUP($C28,'TT Horseshoe -1'!$A$17:$F$100,6,FALSE))</f>
        <v>5</v>
      </c>
      <c r="W28" s="131">
        <f>IF(ISNA(VLOOKUP($C28,'TT PROV SS'!$A$17:$F$100,6,FALSE))=TRUE,"0",VLOOKUP($C28,'TT PROV SS'!$A$17:$F$100,6,FALSE))</f>
        <v>24</v>
      </c>
      <c r="X28" s="131">
        <f>IF(ISNA(VLOOKUP($C28,'TT PROV BA'!$A$17:$F$100,6,FALSE))=TRUE,"0",VLOOKUP($C28,'TT PROV BA'!$A$17:$F$100,6,FALSE))</f>
        <v>3</v>
      </c>
      <c r="Y28" s="131" t="str">
        <f>IF(ISNA(VLOOKUP($C28,'CC Horseshoe SS'!$A$17:$F$100,6,FALSE))=TRUE,"0",VLOOKUP($C28,'CC Horseshoe SS'!$A$17:$F$100,6,FALSE))</f>
        <v>0</v>
      </c>
      <c r="Z28" s="131" t="str">
        <f>IF(ISNA(VLOOKUP($C28,'CC Horseshoe BA'!$A$17:$F$100,6,FALSE))=TRUE,"0",VLOOKUP($C28,'CC Horseshoe BA'!$A$17:$F$100,6,FALSE))</f>
        <v>0</v>
      </c>
      <c r="AA28" s="131" t="str">
        <f>IF(ISNA(VLOOKUP($C28,'NorAm Stoneham SS'!$A$17:$F$100,6,FALSE))=TRUE,"0",VLOOKUP($C28,'NorAm Stoneham SS'!$A$17:$F$100,6,FALSE))</f>
        <v>0</v>
      </c>
      <c r="AB28" s="131" t="str">
        <f>IF(ISNA(VLOOKUP($C28,'NorAm Stoneham BA'!$A$17:$F$100,6,FALSE))=TRUE,"0",VLOOKUP($C28,'NorAm Stoneham BA'!$A$17:$F$100,6,FALSE))</f>
        <v>0</v>
      </c>
      <c r="AC28" s="131" t="str">
        <f>IF(ISNA(VLOOKUP($C28,'JrNats HP'!$A$17:$F$100,6,FALSE))=TRUE,"0",VLOOKUP($C28,'JrNats HP'!$A$17:$F$100,6,FALSE))</f>
        <v>0</v>
      </c>
      <c r="AD28" s="131" t="str">
        <f>IF(ISNA(VLOOKUP($C28,'JrNats SS'!$A$17:$F$100,6,FALSE))=TRUE,"0",VLOOKUP($C28,'JrNats SS'!$A$17:$F$100,6,FALSE))</f>
        <v>0</v>
      </c>
      <c r="AE28" s="131">
        <f>IF(ISNA(VLOOKUP($C28,'JrNats BA'!$A$17:$F$100,6,FALSE))=TRUE,"0",VLOOKUP($C28,'JrNats BA'!$A$17:$F$100,6,FALSE))</f>
        <v>14</v>
      </c>
      <c r="AF28" s="131"/>
    </row>
    <row r="29" spans="1:32" ht="19" customHeight="1" x14ac:dyDescent="0.15">
      <c r="A29" s="98" t="s">
        <v>230</v>
      </c>
      <c r="B29" s="98" t="s">
        <v>111</v>
      </c>
      <c r="C29" s="99" t="s">
        <v>68</v>
      </c>
      <c r="D29" s="62">
        <f>IF(ISNA(VLOOKUP($C29,'Ontario Rankings'!$C$6:$K$119,3,FALSE))=TRUE,"0",VLOOKUP($C29,'Ontario Rankings'!$C$6:$K$119,3,FALSE))</f>
        <v>19</v>
      </c>
      <c r="E29" s="131" t="str">
        <f>IF(ISNA(VLOOKUP($C29,'CC Calgary BA'!$A$17:$F$73,6,FALSE))=TRUE,"0",VLOOKUP($C29,'CC Calgary BA'!$A$17:$F$73,6,FALSE))</f>
        <v>0</v>
      </c>
      <c r="F29" s="131" t="str">
        <f>IF(ISNA(VLOOKUP($C29,'CC Calgary HP'!$A$17:$F$100,6,FALSE))=TRUE,"0",VLOOKUP($C29,'CC Calgary HP'!$A$17:$F$100,6,FALSE))</f>
        <v>0</v>
      </c>
      <c r="G29" s="131" t="str">
        <f>IF(ISNA(VLOOKUP($C29,'CC Calgary SS'!$A$17:$F$74,6,FALSE))=TRUE,"0",VLOOKUP($C29,'CC Calgary SS'!$A$17:$F$74,6,FALSE))</f>
        <v>0</v>
      </c>
      <c r="H29" s="131">
        <f>IF(ISNA(VLOOKUP($C29,'TT MSLM -1'!$A$17:$F$100,6,FALSE))=TRUE,"0",VLOOKUP($C29,'TT MSLM -1'!$A$17:$F$100,6,FALSE))</f>
        <v>6</v>
      </c>
      <c r="I29" s="131">
        <f>IF(ISNA(VLOOKUP($C29,'TT MSLM -2'!$A$17:$F$100,6,FALSE))=TRUE,"0",VLOOKUP($C29,'TT MSLM -2'!$A$17:$F$100,6,FALSE))</f>
        <v>10</v>
      </c>
      <c r="J29" s="131" t="str">
        <f>IF(ISNA(VLOOKUP($C29,'NorAm Mammoth SS -1'!$A$17:$F$100,6,FALSE))=TRUE,"0",VLOOKUP($C29,'NorAm Mammoth SS -1'!$A$17:$F$100,6,FALSE))</f>
        <v>0</v>
      </c>
      <c r="K29" s="131" t="str">
        <f>IF(ISNA(VLOOKUP($C29,'NorAm Mammoth SS -2'!$A$17:$F$100,6,FALSE))=TRUE,"0",VLOOKUP($C29,'NorAm Mammoth SS -2'!$A$17:$F$100,6,FALSE))</f>
        <v>0</v>
      </c>
      <c r="L29" s="131" t="str">
        <f>IF(ISNA(VLOOKUP($C29,'Groms GP'!$A$17:$F$100,6,FALSE))=TRUE,"0",VLOOKUP($C29,'Groms GP'!$A$17:$F$100,6,FALSE))</f>
        <v>0</v>
      </c>
      <c r="M29" s="131">
        <f>IF(ISNA(VLOOKUP($C29,'CC SunPeaks SS'!$A$17:$F$100,6,FALSE))=TRUE,"0",VLOOKUP($C29,'CC SunPeaks SS'!$A$17:$F$100,6,FALSE))</f>
        <v>42</v>
      </c>
      <c r="N29" s="131">
        <f>IF(ISNA(VLOOKUP($C29,'CC SunPeaks BA'!$A$17:$F$100,6,FALSE))=TRUE,"0",VLOOKUP($C29,'CC SunPeaks BA'!$A$17:$F$100,6,FALSE))</f>
        <v>60</v>
      </c>
      <c r="O29" s="131" t="str">
        <f>IF(ISNA(VLOOKUP($C29,'NorAm Calgary SS'!$A$17:$F$100,6,FALSE))=TRUE,"0",VLOOKUP($C29,'NorAm Calgary SS'!$A$17:$F$100,6,FALSE))</f>
        <v>0</v>
      </c>
      <c r="P29" s="131" t="str">
        <f>IF(ISNA(VLOOKUP($C29,'NorAm Calgary BA'!$A$17:$F$100,6,FALSE))=TRUE,"0",VLOOKUP($C29,'NorAm Calgary BA'!$A$17:$F$100,6,FALSE))</f>
        <v>0</v>
      </c>
      <c r="Q29" s="131" t="str">
        <f>IF(ISNA(VLOOKUP($C29,'FzFest CF'!$A$17:$F$100,6,FALSE))=TRUE,"0",VLOOKUP($C29,'FzFest CF'!$A$17:$F$100,6,FALSE))</f>
        <v>0</v>
      </c>
      <c r="R29" s="131" t="str">
        <f>IF(ISNA(VLOOKUP($C29,'Groms BV'!$A$17:$F$100,6,FALSE))=TRUE,"0",VLOOKUP($C29,'Groms BV'!$A$17:$F$100,6,FALSE))</f>
        <v>0</v>
      </c>
      <c r="S29" s="131" t="str">
        <f>IF(ISNA(VLOOKUP($C29,'NorAm Aspen BA'!$A$17:$F$100,6,FALSE))=TRUE,"0",VLOOKUP($C29,'NorAm Aspen BA'!$A$17:$F$100,6,FALSE))</f>
        <v>0</v>
      </c>
      <c r="T29" s="131" t="str">
        <f>IF(ISNA(VLOOKUP($C29,'NorAm Aspen SS'!$A$17:$F$100,6,FALSE))=TRUE,"0",VLOOKUP($C29,'NorAm Aspen SS'!$A$17:$F$100,6,FALSE))</f>
        <v>0</v>
      </c>
      <c r="U29" s="131" t="str">
        <f>IF(ISNA(VLOOKUP($C29,'JJ Evergreen'!$A$17:$F$100,6,FALSE))=TRUE,"0",VLOOKUP($C29,'JJ Evergreen'!$A$17:$F$100,6,FALSE))</f>
        <v>0</v>
      </c>
      <c r="V29" s="131">
        <f>IF(ISNA(VLOOKUP($C29,'TT Horseshoe -1'!$A$17:$F$100,6,FALSE))=TRUE,"0",VLOOKUP($C29,'TT Horseshoe -1'!$A$17:$F$100,6,FALSE))</f>
        <v>37</v>
      </c>
      <c r="W29" s="131">
        <f>IF(ISNA(VLOOKUP($C29,'TT PROV SS'!$A$17:$F$100,6,FALSE))=TRUE,"0",VLOOKUP($C29,'TT PROV SS'!$A$17:$F$100,6,FALSE))</f>
        <v>4</v>
      </c>
      <c r="X29" s="131">
        <f>IF(ISNA(VLOOKUP($C29,'TT PROV BA'!$A$17:$F$100,6,FALSE))=TRUE,"0",VLOOKUP($C29,'TT PROV BA'!$A$17:$F$100,6,FALSE))</f>
        <v>14</v>
      </c>
      <c r="Y29" s="131">
        <f>IF(ISNA(VLOOKUP($C29,'CC Horseshoe SS'!$A$17:$F$100,6,FALSE))=TRUE,"0",VLOOKUP($C29,'CC Horseshoe SS'!$A$17:$F$100,6,FALSE))</f>
        <v>26</v>
      </c>
      <c r="Z29" s="131">
        <f>IF(ISNA(VLOOKUP($C29,'CC Horseshoe BA'!$A$17:$F$100,6,FALSE))=TRUE,"0",VLOOKUP($C29,'CC Horseshoe BA'!$A$17:$F$100,6,FALSE))</f>
        <v>31</v>
      </c>
      <c r="AA29" s="131" t="str">
        <f>IF(ISNA(VLOOKUP($C29,'NorAm Stoneham SS'!$A$17:$F$100,6,FALSE))=TRUE,"0",VLOOKUP($C29,'NorAm Stoneham SS'!$A$17:$F$100,6,FALSE))</f>
        <v>0</v>
      </c>
      <c r="AB29" s="131" t="str">
        <f>IF(ISNA(VLOOKUP($C29,'NorAm Stoneham BA'!$A$17:$F$100,6,FALSE))=TRUE,"0",VLOOKUP($C29,'NorAm Stoneham BA'!$A$17:$F$100,6,FALSE))</f>
        <v>0</v>
      </c>
      <c r="AC29" s="131" t="str">
        <f>IF(ISNA(VLOOKUP($C29,'JrNats HP'!$A$17:$F$100,6,FALSE))=TRUE,"0",VLOOKUP($C29,'JrNats HP'!$A$17:$F$100,6,FALSE))</f>
        <v>0</v>
      </c>
      <c r="AD29" s="131" t="str">
        <f>IF(ISNA(VLOOKUP($C29,'JrNats SS'!$A$17:$F$100,6,FALSE))=TRUE,"0",VLOOKUP($C29,'JrNats SS'!$A$17:$F$100,6,FALSE))</f>
        <v>0</v>
      </c>
      <c r="AE29" s="131" t="str">
        <f>IF(ISNA(VLOOKUP($C29,'JrNats BA'!$A$17:$F$100,6,FALSE))=TRUE,"0",VLOOKUP($C29,'JrNats BA'!$A$17:$F$100,6,FALSE))</f>
        <v>0</v>
      </c>
      <c r="AF29" s="131"/>
    </row>
    <row r="30" spans="1:32" ht="19" customHeight="1" x14ac:dyDescent="0.15">
      <c r="A30" s="98" t="s">
        <v>228</v>
      </c>
      <c r="B30" s="98" t="s">
        <v>111</v>
      </c>
      <c r="C30" s="99" t="s">
        <v>119</v>
      </c>
      <c r="D30" s="62">
        <f>IF(ISNA(VLOOKUP($C30,'Ontario Rankings'!$C$6:$K$119,3,FALSE))=TRUE,"0",VLOOKUP($C30,'Ontario Rankings'!$C$6:$K$119,3,FALSE))</f>
        <v>20</v>
      </c>
      <c r="E30" s="131" t="str">
        <f>IF(ISNA(VLOOKUP($C30,'CC Calgary BA'!$A$17:$F$73,6,FALSE))=TRUE,"0",VLOOKUP($C30,'CC Calgary BA'!$A$17:$F$73,6,FALSE))</f>
        <v>0</v>
      </c>
      <c r="F30" s="131" t="str">
        <f>IF(ISNA(VLOOKUP($C30,'CC Calgary HP'!$A$17:$F$100,6,FALSE))=TRUE,"0",VLOOKUP($C30,'CC Calgary HP'!$A$17:$F$100,6,FALSE))</f>
        <v>0</v>
      </c>
      <c r="G30" s="131" t="str">
        <f>IF(ISNA(VLOOKUP($C30,'CC Calgary SS'!$A$17:$F$74,6,FALSE))=TRUE,"0",VLOOKUP($C30,'CC Calgary SS'!$A$17:$F$74,6,FALSE))</f>
        <v>0</v>
      </c>
      <c r="H30" s="131" t="str">
        <f>IF(ISNA(VLOOKUP($C30,'TT MSLM -1'!$A$17:$F$100,6,FALSE))=TRUE,"0",VLOOKUP($C30,'TT MSLM -1'!$A$17:$F$100,6,FALSE))</f>
        <v>0</v>
      </c>
      <c r="I30" s="131" t="str">
        <f>IF(ISNA(VLOOKUP($C30,'TT MSLM -2'!$A$17:$F$100,6,FALSE))=TRUE,"0",VLOOKUP($C30,'TT MSLM -2'!$A$17:$F$100,6,FALSE))</f>
        <v>0</v>
      </c>
      <c r="J30" s="131" t="str">
        <f>IF(ISNA(VLOOKUP($C30,'NorAm Mammoth SS -1'!$A$17:$F$100,6,FALSE))=TRUE,"0",VLOOKUP($C30,'NorAm Mammoth SS -1'!$A$17:$F$100,6,FALSE))</f>
        <v>0</v>
      </c>
      <c r="K30" s="131" t="str">
        <f>IF(ISNA(VLOOKUP($C30,'NorAm Mammoth SS -2'!$A$17:$F$100,6,FALSE))=TRUE,"0",VLOOKUP($C30,'NorAm Mammoth SS -2'!$A$17:$F$100,6,FALSE))</f>
        <v>0</v>
      </c>
      <c r="L30" s="131" t="str">
        <f>IF(ISNA(VLOOKUP($C30,'Groms GP'!$A$17:$F$100,6,FALSE))=TRUE,"0",VLOOKUP($C30,'Groms GP'!$A$17:$F$100,6,FALSE))</f>
        <v>0</v>
      </c>
      <c r="M30" s="131">
        <f>IF(ISNA(VLOOKUP($C30,'CC SunPeaks SS'!$A$17:$F$100,6,FALSE))=TRUE,"0",VLOOKUP($C30,'CC SunPeaks SS'!$A$17:$F$100,6,FALSE))</f>
        <v>26</v>
      </c>
      <c r="N30" s="131">
        <f>IF(ISNA(VLOOKUP($C30,'CC SunPeaks BA'!$A$17:$F$100,6,FALSE))=TRUE,"0",VLOOKUP($C30,'CC SunPeaks BA'!$A$17:$F$100,6,FALSE))</f>
        <v>48</v>
      </c>
      <c r="O30" s="131" t="str">
        <f>IF(ISNA(VLOOKUP($C30,'NorAm Calgary SS'!$A$17:$F$100,6,FALSE))=TRUE,"0",VLOOKUP($C30,'NorAm Calgary SS'!$A$17:$F$100,6,FALSE))</f>
        <v>0</v>
      </c>
      <c r="P30" s="131" t="str">
        <f>IF(ISNA(VLOOKUP($C30,'NorAm Calgary BA'!$A$17:$F$100,6,FALSE))=TRUE,"0",VLOOKUP($C30,'NorAm Calgary BA'!$A$17:$F$100,6,FALSE))</f>
        <v>0</v>
      </c>
      <c r="Q30" s="131" t="str">
        <f>IF(ISNA(VLOOKUP($C30,'FzFest CF'!$A$17:$F$100,6,FALSE))=TRUE,"0",VLOOKUP($C30,'FzFest CF'!$A$17:$F$100,6,FALSE))</f>
        <v>0</v>
      </c>
      <c r="R30" s="131" t="str">
        <f>IF(ISNA(VLOOKUP($C30,'Groms BV'!$A$17:$F$100,6,FALSE))=TRUE,"0",VLOOKUP($C30,'Groms BV'!$A$17:$F$100,6,FALSE))</f>
        <v>0</v>
      </c>
      <c r="S30" s="131" t="str">
        <f>IF(ISNA(VLOOKUP($C30,'NorAm Aspen BA'!$A$17:$F$100,6,FALSE))=TRUE,"0",VLOOKUP($C30,'NorAm Aspen BA'!$A$17:$F$100,6,FALSE))</f>
        <v>0</v>
      </c>
      <c r="T30" s="131" t="str">
        <f>IF(ISNA(VLOOKUP($C30,'NorAm Aspen SS'!$A$17:$F$100,6,FALSE))=TRUE,"0",VLOOKUP($C30,'NorAm Aspen SS'!$A$17:$F$100,6,FALSE))</f>
        <v>0</v>
      </c>
      <c r="U30" s="131" t="str">
        <f>IF(ISNA(VLOOKUP($C30,'JJ Evergreen'!$A$17:$F$100,6,FALSE))=TRUE,"0",VLOOKUP($C30,'JJ Evergreen'!$A$17:$F$100,6,FALSE))</f>
        <v>0</v>
      </c>
      <c r="V30" s="131" t="str">
        <f>IF(ISNA(VLOOKUP($C30,'TT Horseshoe -1'!$A$17:$F$100,6,FALSE))=TRUE,"0",VLOOKUP($C30,'TT Horseshoe -1'!$A$17:$F$100,6,FALSE))</f>
        <v>0</v>
      </c>
      <c r="W30" s="131" t="str">
        <f>IF(ISNA(VLOOKUP($C30,'TT PROV SS'!$A$17:$F$100,6,FALSE))=TRUE,"0",VLOOKUP($C30,'TT PROV SS'!$A$17:$F$100,6,FALSE))</f>
        <v>0</v>
      </c>
      <c r="X30" s="131" t="str">
        <f>IF(ISNA(VLOOKUP($C30,'TT PROV BA'!$A$17:$F$100,6,FALSE))=TRUE,"0",VLOOKUP($C30,'TT PROV BA'!$A$17:$F$100,6,FALSE))</f>
        <v>0</v>
      </c>
      <c r="Y30" s="131">
        <f>IF(ISNA(VLOOKUP($C30,'CC Horseshoe SS'!$A$17:$F$100,6,FALSE))=TRUE,"0",VLOOKUP($C30,'CC Horseshoe SS'!$A$17:$F$100,6,FALSE))</f>
        <v>36</v>
      </c>
      <c r="Z30" s="131" t="str">
        <f>IF(ISNA(VLOOKUP($C30,'CC Horseshoe BA'!$A$17:$F$100,6,FALSE))=TRUE,"0",VLOOKUP($C30,'CC Horseshoe BA'!$A$17:$F$100,6,FALSE))</f>
        <v>dns</v>
      </c>
      <c r="AA30" s="131" t="str">
        <f>IF(ISNA(VLOOKUP($C30,'NorAm Stoneham SS'!$A$17:$F$100,6,FALSE))=TRUE,"0",VLOOKUP($C30,'NorAm Stoneham SS'!$A$17:$F$100,6,FALSE))</f>
        <v>0</v>
      </c>
      <c r="AB30" s="131" t="str">
        <f>IF(ISNA(VLOOKUP($C30,'NorAm Stoneham BA'!$A$17:$F$100,6,FALSE))=TRUE,"0",VLOOKUP($C30,'NorAm Stoneham BA'!$A$17:$F$100,6,FALSE))</f>
        <v>0</v>
      </c>
      <c r="AC30" s="131">
        <f>IF(ISNA(VLOOKUP($C30,'JrNats HP'!$A$17:$F$100,6,FALSE))=TRUE,"0",VLOOKUP($C30,'JrNats HP'!$A$17:$F$100,6,FALSE))</f>
        <v>12</v>
      </c>
      <c r="AD30" s="131">
        <f>IF(ISNA(VLOOKUP($C30,'JrNats SS'!$A$17:$F$100,6,FALSE))=TRUE,"0",VLOOKUP($C30,'JrNats SS'!$A$17:$F$100,6,FALSE))</f>
        <v>30</v>
      </c>
      <c r="AE30" s="131">
        <f>IF(ISNA(VLOOKUP($C30,'JrNats BA'!$A$17:$F$100,6,FALSE))=TRUE,"0",VLOOKUP($C30,'JrNats BA'!$A$17:$F$100,6,FALSE))</f>
        <v>60</v>
      </c>
      <c r="AF30" s="131"/>
    </row>
    <row r="31" spans="1:32" ht="19" customHeight="1" x14ac:dyDescent="0.15">
      <c r="A31" s="98" t="s">
        <v>93</v>
      </c>
      <c r="B31" s="98" t="s">
        <v>112</v>
      </c>
      <c r="C31" s="99" t="s">
        <v>65</v>
      </c>
      <c r="D31" s="62">
        <f>IF(ISNA(VLOOKUP($C31,'Ontario Rankings'!$C$6:$K$119,3,FALSE))=TRUE,"0",VLOOKUP($C31,'Ontario Rankings'!$C$6:$K$119,3,FALSE))</f>
        <v>21</v>
      </c>
      <c r="E31" s="131" t="str">
        <f>IF(ISNA(VLOOKUP($C31,'CC Calgary BA'!$A$17:$F$73,6,FALSE))=TRUE,"0",VLOOKUP($C31,'CC Calgary BA'!$A$17:$F$73,6,FALSE))</f>
        <v>0</v>
      </c>
      <c r="F31" s="131" t="str">
        <f>IF(ISNA(VLOOKUP($C31,'CC Calgary HP'!$A$17:$F$100,6,FALSE))=TRUE,"0",VLOOKUP($C31,'CC Calgary HP'!$A$17:$F$100,6,FALSE))</f>
        <v>0</v>
      </c>
      <c r="G31" s="131" t="str">
        <f>IF(ISNA(VLOOKUP($C31,'CC Calgary SS'!$A$17:$F$74,6,FALSE))=TRUE,"0",VLOOKUP($C31,'CC Calgary SS'!$A$17:$F$74,6,FALSE))</f>
        <v>0</v>
      </c>
      <c r="H31" s="131">
        <f>IF(ISNA(VLOOKUP($C31,'TT MSLM -1'!$A$17:$F$100,6,FALSE))=TRUE,"0",VLOOKUP($C31,'TT MSLM -1'!$A$17:$F$100,6,FALSE))</f>
        <v>3</v>
      </c>
      <c r="I31" s="131">
        <f>IF(ISNA(VLOOKUP($C31,'TT MSLM -2'!$A$17:$F$100,6,FALSE))=TRUE,"0",VLOOKUP($C31,'TT MSLM -2'!$A$17:$F$100,6,FALSE))</f>
        <v>8</v>
      </c>
      <c r="J31" s="131" t="str">
        <f>IF(ISNA(VLOOKUP($C31,'NorAm Mammoth SS -1'!$A$17:$F$100,6,FALSE))=TRUE,"0",VLOOKUP($C31,'NorAm Mammoth SS -1'!$A$17:$F$100,6,FALSE))</f>
        <v>0</v>
      </c>
      <c r="K31" s="131" t="str">
        <f>IF(ISNA(VLOOKUP($C31,'NorAm Mammoth SS -2'!$A$17:$F$100,6,FALSE))=TRUE,"0",VLOOKUP($C31,'NorAm Mammoth SS -2'!$A$17:$F$100,6,FALSE))</f>
        <v>0</v>
      </c>
      <c r="L31" s="131" t="str">
        <f>IF(ISNA(VLOOKUP($C31,'Groms GP'!$A$17:$F$100,6,FALSE))=TRUE,"0",VLOOKUP($C31,'Groms GP'!$A$17:$F$100,6,FALSE))</f>
        <v>0</v>
      </c>
      <c r="M31" s="131" t="str">
        <f>IF(ISNA(VLOOKUP($C31,'CC SunPeaks SS'!$A$17:$F$100,6,FALSE))=TRUE,"0",VLOOKUP($C31,'CC SunPeaks SS'!$A$17:$F$100,6,FALSE))</f>
        <v>0</v>
      </c>
      <c r="N31" s="131" t="str">
        <f>IF(ISNA(VLOOKUP($C31,'CC SunPeaks BA'!$A$17:$F$100,6,FALSE))=TRUE,"0",VLOOKUP($C31,'CC SunPeaks BA'!$A$17:$F$100,6,FALSE))</f>
        <v>0</v>
      </c>
      <c r="O31" s="131" t="str">
        <f>IF(ISNA(VLOOKUP($C31,'NorAm Calgary SS'!$A$17:$F$100,6,FALSE))=TRUE,"0",VLOOKUP($C31,'NorAm Calgary SS'!$A$17:$F$100,6,FALSE))</f>
        <v>0</v>
      </c>
      <c r="P31" s="131" t="str">
        <f>IF(ISNA(VLOOKUP($C31,'NorAm Calgary BA'!$A$17:$F$100,6,FALSE))=TRUE,"0",VLOOKUP($C31,'NorAm Calgary BA'!$A$17:$F$100,6,FALSE))</f>
        <v>0</v>
      </c>
      <c r="Q31" s="131" t="str">
        <f>IF(ISNA(VLOOKUP($C31,'FzFest CF'!$A$17:$F$100,6,FALSE))=TRUE,"0",VLOOKUP($C31,'FzFest CF'!$A$17:$F$100,6,FALSE))</f>
        <v>0</v>
      </c>
      <c r="R31" s="131" t="str">
        <f>IF(ISNA(VLOOKUP($C31,'Groms BV'!$A$17:$F$100,6,FALSE))=TRUE,"0",VLOOKUP($C31,'Groms BV'!$A$17:$F$100,6,FALSE))</f>
        <v>0</v>
      </c>
      <c r="S31" s="131" t="str">
        <f>IF(ISNA(VLOOKUP($C31,'NorAm Aspen BA'!$A$17:$F$100,6,FALSE))=TRUE,"0",VLOOKUP($C31,'NorAm Aspen BA'!$A$17:$F$100,6,FALSE))</f>
        <v>0</v>
      </c>
      <c r="T31" s="131" t="str">
        <f>IF(ISNA(VLOOKUP($C31,'NorAm Aspen SS'!$A$17:$F$100,6,FALSE))=TRUE,"0",VLOOKUP($C31,'NorAm Aspen SS'!$A$17:$F$100,6,FALSE))</f>
        <v>0</v>
      </c>
      <c r="U31" s="131" t="str">
        <f>IF(ISNA(VLOOKUP($C31,'JJ Evergreen'!$A$17:$F$100,6,FALSE))=TRUE,"0",VLOOKUP($C31,'JJ Evergreen'!$A$17:$F$100,6,FALSE))</f>
        <v>0</v>
      </c>
      <c r="V31" s="131">
        <f>IF(ISNA(VLOOKUP($C31,'TT Horseshoe -1'!$A$17:$F$100,6,FALSE))=TRUE,"0",VLOOKUP($C31,'TT Horseshoe -1'!$A$17:$F$100,6,FALSE))</f>
        <v>11</v>
      </c>
      <c r="W31" s="131">
        <f>IF(ISNA(VLOOKUP($C31,'TT PROV SS'!$A$17:$F$100,6,FALSE))=TRUE,"0",VLOOKUP($C31,'TT PROV SS'!$A$17:$F$100,6,FALSE))</f>
        <v>2</v>
      </c>
      <c r="X31" s="131">
        <f>IF(ISNA(VLOOKUP($C31,'TT PROV BA'!$A$17:$F$100,6,FALSE))=TRUE,"0",VLOOKUP($C31,'TT PROV BA'!$A$17:$F$100,6,FALSE))</f>
        <v>22</v>
      </c>
      <c r="Y31" s="131" t="str">
        <f>IF(ISNA(VLOOKUP($C31,'CC Horseshoe SS'!$A$17:$F$100,6,FALSE))=TRUE,"0",VLOOKUP($C31,'CC Horseshoe SS'!$A$17:$F$100,6,FALSE))</f>
        <v>0</v>
      </c>
      <c r="Z31" s="131" t="str">
        <f>IF(ISNA(VLOOKUP($C31,'CC Horseshoe BA'!$A$17:$F$100,6,FALSE))=TRUE,"0",VLOOKUP($C31,'CC Horseshoe BA'!$A$17:$F$100,6,FALSE))</f>
        <v>0</v>
      </c>
      <c r="AA31" s="131" t="str">
        <f>IF(ISNA(VLOOKUP($C31,'NorAm Stoneham SS'!$A$17:$F$100,6,FALSE))=TRUE,"0",VLOOKUP($C31,'NorAm Stoneham SS'!$A$17:$F$100,6,FALSE))</f>
        <v>0</v>
      </c>
      <c r="AB31" s="131" t="str">
        <f>IF(ISNA(VLOOKUP($C31,'NorAm Stoneham BA'!$A$17:$F$100,6,FALSE))=TRUE,"0",VLOOKUP($C31,'NorAm Stoneham BA'!$A$17:$F$100,6,FALSE))</f>
        <v>0</v>
      </c>
      <c r="AC31" s="131">
        <f>IF(ISNA(VLOOKUP($C31,'JrNats HP'!$A$17:$F$100,6,FALSE))=TRUE,"0",VLOOKUP($C31,'JrNats HP'!$A$17:$F$100,6,FALSE))</f>
        <v>30</v>
      </c>
      <c r="AD31" s="131">
        <f>IF(ISNA(VLOOKUP($C31,'JrNats SS'!$A$17:$F$100,6,FALSE))=TRUE,"0",VLOOKUP($C31,'JrNats SS'!$A$17:$F$100,6,FALSE))</f>
        <v>46</v>
      </c>
      <c r="AE31" s="131">
        <f>IF(ISNA(VLOOKUP($C31,'JrNats BA'!$A$17:$F$100,6,FALSE))=TRUE,"0",VLOOKUP($C31,'JrNats BA'!$A$17:$F$100,6,FALSE))</f>
        <v>63</v>
      </c>
      <c r="AF31" s="131"/>
    </row>
    <row r="32" spans="1:32" ht="19" customHeight="1" x14ac:dyDescent="0.15">
      <c r="A32" s="98" t="s">
        <v>94</v>
      </c>
      <c r="B32" s="98" t="s">
        <v>113</v>
      </c>
      <c r="C32" s="99" t="s">
        <v>70</v>
      </c>
      <c r="D32" s="62">
        <f>IF(ISNA(VLOOKUP($C32,'Ontario Rankings'!$C$6:$K$119,3,FALSE))=TRUE,"0",VLOOKUP($C32,'Ontario Rankings'!$C$6:$K$119,3,FALSE))</f>
        <v>22</v>
      </c>
      <c r="E32" s="131" t="str">
        <f>IF(ISNA(VLOOKUP($C32,'CC Calgary BA'!$A$17:$F$73,6,FALSE))=TRUE,"0",VLOOKUP($C32,'CC Calgary BA'!$A$17:$F$73,6,FALSE))</f>
        <v>0</v>
      </c>
      <c r="F32" s="131" t="str">
        <f>IF(ISNA(VLOOKUP($C32,'CC Calgary HP'!$A$17:$F$100,6,FALSE))=TRUE,"0",VLOOKUP($C32,'CC Calgary HP'!$A$17:$F$100,6,FALSE))</f>
        <v>0</v>
      </c>
      <c r="G32" s="131" t="str">
        <f>IF(ISNA(VLOOKUP($C32,'CC Calgary SS'!$A$17:$F$74,6,FALSE))=TRUE,"0",VLOOKUP($C32,'CC Calgary SS'!$A$17:$F$74,6,FALSE))</f>
        <v>0</v>
      </c>
      <c r="H32" s="131">
        <f>IF(ISNA(VLOOKUP($C32,'TT MSLM -1'!$A$17:$F$100,6,FALSE))=TRUE,"0",VLOOKUP($C32,'TT MSLM -1'!$A$17:$F$100,6,FALSE))</f>
        <v>8</v>
      </c>
      <c r="I32" s="131">
        <f>IF(ISNA(VLOOKUP($C32,'TT MSLM -2'!$A$17:$F$100,6,FALSE))=TRUE,"0",VLOOKUP($C32,'TT MSLM -2'!$A$17:$F$100,6,FALSE))</f>
        <v>4</v>
      </c>
      <c r="J32" s="131" t="str">
        <f>IF(ISNA(VLOOKUP($C32,'NorAm Mammoth SS -1'!$A$17:$F$100,6,FALSE))=TRUE,"0",VLOOKUP($C32,'NorAm Mammoth SS -1'!$A$17:$F$100,6,FALSE))</f>
        <v>0</v>
      </c>
      <c r="K32" s="131" t="str">
        <f>IF(ISNA(VLOOKUP($C32,'NorAm Mammoth SS -2'!$A$17:$F$100,6,FALSE))=TRUE,"0",VLOOKUP($C32,'NorAm Mammoth SS -2'!$A$17:$F$100,6,FALSE))</f>
        <v>0</v>
      </c>
      <c r="L32" s="131" t="str">
        <f>IF(ISNA(VLOOKUP($C32,'Groms GP'!$A$17:$F$100,6,FALSE))=TRUE,"0",VLOOKUP($C32,'Groms GP'!$A$17:$F$100,6,FALSE))</f>
        <v>0</v>
      </c>
      <c r="M32" s="131" t="str">
        <f>IF(ISNA(VLOOKUP($C32,'CC SunPeaks SS'!$A$17:$F$100,6,FALSE))=TRUE,"0",VLOOKUP($C32,'CC SunPeaks SS'!$A$17:$F$100,6,FALSE))</f>
        <v>0</v>
      </c>
      <c r="N32" s="131" t="str">
        <f>IF(ISNA(VLOOKUP($C32,'CC SunPeaks BA'!$A$17:$F$100,6,FALSE))=TRUE,"0",VLOOKUP($C32,'CC SunPeaks BA'!$A$17:$F$100,6,FALSE))</f>
        <v>0</v>
      </c>
      <c r="O32" s="131" t="str">
        <f>IF(ISNA(VLOOKUP($C32,'NorAm Calgary SS'!$A$17:$F$100,6,FALSE))=TRUE,"0",VLOOKUP($C32,'NorAm Calgary SS'!$A$17:$F$100,6,FALSE))</f>
        <v>0</v>
      </c>
      <c r="P32" s="131" t="str">
        <f>IF(ISNA(VLOOKUP($C32,'NorAm Calgary BA'!$A$17:$F$100,6,FALSE))=TRUE,"0",VLOOKUP($C32,'NorAm Calgary BA'!$A$17:$F$100,6,FALSE))</f>
        <v>0</v>
      </c>
      <c r="Q32" s="131" t="str">
        <f>IF(ISNA(VLOOKUP($C32,'FzFest CF'!$A$17:$F$100,6,FALSE))=TRUE,"0",VLOOKUP($C32,'FzFest CF'!$A$17:$F$100,6,FALSE))</f>
        <v>0</v>
      </c>
      <c r="R32" s="131" t="str">
        <f>IF(ISNA(VLOOKUP($C32,'Groms BV'!$A$17:$F$100,6,FALSE))=TRUE,"0",VLOOKUP($C32,'Groms BV'!$A$17:$F$100,6,FALSE))</f>
        <v>0</v>
      </c>
      <c r="S32" s="131" t="str">
        <f>IF(ISNA(VLOOKUP($C32,'NorAm Aspen BA'!$A$17:$F$100,6,FALSE))=TRUE,"0",VLOOKUP($C32,'NorAm Aspen BA'!$A$17:$F$100,6,FALSE))</f>
        <v>0</v>
      </c>
      <c r="T32" s="131" t="str">
        <f>IF(ISNA(VLOOKUP($C32,'NorAm Aspen SS'!$A$17:$F$100,6,FALSE))=TRUE,"0",VLOOKUP($C32,'NorAm Aspen SS'!$A$17:$F$100,6,FALSE))</f>
        <v>0</v>
      </c>
      <c r="U32" s="131" t="str">
        <f>IF(ISNA(VLOOKUP($C32,'JJ Evergreen'!$A$17:$F$100,6,FALSE))=TRUE,"0",VLOOKUP($C32,'JJ Evergreen'!$A$17:$F$100,6,FALSE))</f>
        <v>0</v>
      </c>
      <c r="V32" s="131">
        <f>IF(ISNA(VLOOKUP($C32,'TT Horseshoe -1'!$A$17:$F$100,6,FALSE))=TRUE,"0",VLOOKUP($C32,'TT Horseshoe -1'!$A$17:$F$100,6,FALSE))</f>
        <v>34</v>
      </c>
      <c r="W32" s="131">
        <f>IF(ISNA(VLOOKUP($C32,'TT PROV SS'!$A$17:$F$100,6,FALSE))=TRUE,"0",VLOOKUP($C32,'TT PROV SS'!$A$17:$F$100,6,FALSE))</f>
        <v>8</v>
      </c>
      <c r="X32" s="131">
        <f>IF(ISNA(VLOOKUP($C32,'TT PROV BA'!$A$17:$F$100,6,FALSE))=TRUE,"0",VLOOKUP($C32,'TT PROV BA'!$A$17:$F$100,6,FALSE))</f>
        <v>4</v>
      </c>
      <c r="Y32" s="131" t="str">
        <f>IF(ISNA(VLOOKUP($C32,'CC Horseshoe SS'!$A$17:$F$100,6,FALSE))=TRUE,"0",VLOOKUP($C32,'CC Horseshoe SS'!$A$17:$F$100,6,FALSE))</f>
        <v>dns</v>
      </c>
      <c r="Z32" s="131" t="str">
        <f>IF(ISNA(VLOOKUP($C32,'CC Horseshoe BA'!$A$17:$F$100,6,FALSE))=TRUE,"0",VLOOKUP($C32,'CC Horseshoe BA'!$A$17:$F$100,6,FALSE))</f>
        <v>0</v>
      </c>
      <c r="AA32" s="131" t="str">
        <f>IF(ISNA(VLOOKUP($C32,'NorAm Stoneham SS'!$A$17:$F$100,6,FALSE))=TRUE,"0",VLOOKUP($C32,'NorAm Stoneham SS'!$A$17:$F$100,6,FALSE))</f>
        <v>0</v>
      </c>
      <c r="AB32" s="131" t="str">
        <f>IF(ISNA(VLOOKUP($C32,'NorAm Stoneham BA'!$A$17:$F$100,6,FALSE))=TRUE,"0",VLOOKUP($C32,'NorAm Stoneham BA'!$A$17:$F$100,6,FALSE))</f>
        <v>0</v>
      </c>
      <c r="AC32" s="131" t="str">
        <f>IF(ISNA(VLOOKUP($C32,'JrNats HP'!$A$17:$F$100,6,FALSE))=TRUE,"0",VLOOKUP($C32,'JrNats HP'!$A$17:$F$100,6,FALSE))</f>
        <v>0</v>
      </c>
      <c r="AD32" s="131" t="str">
        <f>IF(ISNA(VLOOKUP($C32,'JrNats SS'!$A$17:$F$100,6,FALSE))=TRUE,"0",VLOOKUP($C32,'JrNats SS'!$A$17:$F$100,6,FALSE))</f>
        <v>0</v>
      </c>
      <c r="AE32" s="131" t="str">
        <f>IF(ISNA(VLOOKUP($C32,'JrNats BA'!$A$17:$F$100,6,FALSE))=TRUE,"0",VLOOKUP($C32,'JrNats BA'!$A$17:$F$100,6,FALSE))</f>
        <v>0</v>
      </c>
      <c r="AF32" s="131"/>
    </row>
    <row r="33" spans="1:32" ht="19" customHeight="1" x14ac:dyDescent="0.15">
      <c r="A33" s="98" t="s">
        <v>91</v>
      </c>
      <c r="B33" s="98" t="s">
        <v>113</v>
      </c>
      <c r="C33" s="99" t="s">
        <v>67</v>
      </c>
      <c r="D33" s="62">
        <f>IF(ISNA(VLOOKUP($C33,'Ontario Rankings'!$C$6:$K$119,3,FALSE))=TRUE,"0",VLOOKUP($C33,'Ontario Rankings'!$C$6:$K$119,3,FALSE))</f>
        <v>23</v>
      </c>
      <c r="E33" s="131" t="str">
        <f>IF(ISNA(VLOOKUP($C33,'CC Calgary BA'!$A$17:$F$73,6,FALSE))=TRUE,"0",VLOOKUP($C33,'CC Calgary BA'!$A$17:$F$73,6,FALSE))</f>
        <v>0</v>
      </c>
      <c r="F33" s="131" t="str">
        <f>IF(ISNA(VLOOKUP($C33,'CC Calgary HP'!$A$17:$F$100,6,FALSE))=TRUE,"0",VLOOKUP($C33,'CC Calgary HP'!$A$17:$F$100,6,FALSE))</f>
        <v>0</v>
      </c>
      <c r="G33" s="131" t="str">
        <f>IF(ISNA(VLOOKUP($C33,'CC Calgary SS'!$A$17:$F$74,6,FALSE))=TRUE,"0",VLOOKUP($C33,'CC Calgary SS'!$A$17:$F$74,6,FALSE))</f>
        <v>0</v>
      </c>
      <c r="H33" s="131">
        <f>IF(ISNA(VLOOKUP($C33,'TT MSLM -1'!$A$17:$F$100,6,FALSE))=TRUE,"0",VLOOKUP($C33,'TT MSLM -1'!$A$17:$F$100,6,FALSE))</f>
        <v>5</v>
      </c>
      <c r="I33" s="131">
        <f>IF(ISNA(VLOOKUP($C33,'TT MSLM -2'!$A$17:$F$100,6,FALSE))=TRUE,"0",VLOOKUP($C33,'TT MSLM -2'!$A$17:$F$100,6,FALSE))</f>
        <v>6</v>
      </c>
      <c r="J33" s="131" t="str">
        <f>IF(ISNA(VLOOKUP($C33,'NorAm Mammoth SS -1'!$A$17:$F$100,6,FALSE))=TRUE,"0",VLOOKUP($C33,'NorAm Mammoth SS -1'!$A$17:$F$100,6,FALSE))</f>
        <v>0</v>
      </c>
      <c r="K33" s="131" t="str">
        <f>IF(ISNA(VLOOKUP($C33,'NorAm Mammoth SS -2'!$A$17:$F$100,6,FALSE))=TRUE,"0",VLOOKUP($C33,'NorAm Mammoth SS -2'!$A$17:$F$100,6,FALSE))</f>
        <v>0</v>
      </c>
      <c r="L33" s="131" t="str">
        <f>IF(ISNA(VLOOKUP($C33,'Groms GP'!$A$17:$F$100,6,FALSE))=TRUE,"0",VLOOKUP($C33,'Groms GP'!$A$17:$F$100,6,FALSE))</f>
        <v>0</v>
      </c>
      <c r="M33" s="131" t="str">
        <f>IF(ISNA(VLOOKUP($C33,'CC SunPeaks SS'!$A$17:$F$100,6,FALSE))=TRUE,"0",VLOOKUP($C33,'CC SunPeaks SS'!$A$17:$F$100,6,FALSE))</f>
        <v>0</v>
      </c>
      <c r="N33" s="131" t="str">
        <f>IF(ISNA(VLOOKUP($C33,'CC SunPeaks BA'!$A$17:$F$100,6,FALSE))=TRUE,"0",VLOOKUP($C33,'CC SunPeaks BA'!$A$17:$F$100,6,FALSE))</f>
        <v>0</v>
      </c>
      <c r="O33" s="131" t="str">
        <f>IF(ISNA(VLOOKUP($C33,'NorAm Calgary SS'!$A$17:$F$100,6,FALSE))=TRUE,"0",VLOOKUP($C33,'NorAm Calgary SS'!$A$17:$F$100,6,FALSE))</f>
        <v>0</v>
      </c>
      <c r="P33" s="131" t="str">
        <f>IF(ISNA(VLOOKUP($C33,'NorAm Calgary BA'!$A$17:$F$100,6,FALSE))=TRUE,"0",VLOOKUP($C33,'NorAm Calgary BA'!$A$17:$F$100,6,FALSE))</f>
        <v>0</v>
      </c>
      <c r="Q33" s="131" t="str">
        <f>IF(ISNA(VLOOKUP($C33,'FzFest CF'!$A$17:$F$100,6,FALSE))=TRUE,"0",VLOOKUP($C33,'FzFest CF'!$A$17:$F$100,6,FALSE))</f>
        <v>0</v>
      </c>
      <c r="R33" s="131" t="str">
        <f>IF(ISNA(VLOOKUP($C33,'Groms BV'!$A$17:$F$100,6,FALSE))=TRUE,"0",VLOOKUP($C33,'Groms BV'!$A$17:$F$100,6,FALSE))</f>
        <v>0</v>
      </c>
      <c r="S33" s="131" t="str">
        <f>IF(ISNA(VLOOKUP($C33,'NorAm Aspen BA'!$A$17:$F$100,6,FALSE))=TRUE,"0",VLOOKUP($C33,'NorAm Aspen BA'!$A$17:$F$100,6,FALSE))</f>
        <v>0</v>
      </c>
      <c r="T33" s="131" t="str">
        <f>IF(ISNA(VLOOKUP($C33,'NorAm Aspen SS'!$A$17:$F$100,6,FALSE))=TRUE,"0",VLOOKUP($C33,'NorAm Aspen SS'!$A$17:$F$100,6,FALSE))</f>
        <v>0</v>
      </c>
      <c r="U33" s="131" t="str">
        <f>IF(ISNA(VLOOKUP($C33,'JJ Evergreen'!$A$17:$F$100,6,FALSE))=TRUE,"0",VLOOKUP($C33,'JJ Evergreen'!$A$17:$F$100,6,FALSE))</f>
        <v>0</v>
      </c>
      <c r="V33" s="131">
        <f>IF(ISNA(VLOOKUP($C33,'TT Horseshoe -1'!$A$17:$F$100,6,FALSE))=TRUE,"0",VLOOKUP($C33,'TT Horseshoe -1'!$A$17:$F$100,6,FALSE))</f>
        <v>10</v>
      </c>
      <c r="W33" s="131">
        <f>IF(ISNA(VLOOKUP($C33,'TT PROV SS'!$A$17:$F$100,6,FALSE))=TRUE,"0",VLOOKUP($C33,'TT PROV SS'!$A$17:$F$100,6,FALSE))</f>
        <v>5</v>
      </c>
      <c r="X33" s="131">
        <f>IF(ISNA(VLOOKUP($C33,'TT PROV BA'!$A$17:$F$100,6,FALSE))=TRUE,"0",VLOOKUP($C33,'TT PROV BA'!$A$17:$F$100,6,FALSE))</f>
        <v>6</v>
      </c>
      <c r="Y33" s="131" t="str">
        <f>IF(ISNA(VLOOKUP($C33,'CC Horseshoe SS'!$A$17:$F$100,6,FALSE))=TRUE,"0",VLOOKUP($C33,'CC Horseshoe SS'!$A$17:$F$100,6,FALSE))</f>
        <v>0</v>
      </c>
      <c r="Z33" s="131" t="str">
        <f>IF(ISNA(VLOOKUP($C33,'CC Horseshoe BA'!$A$17:$F$100,6,FALSE))=TRUE,"0",VLOOKUP($C33,'CC Horseshoe BA'!$A$17:$F$100,6,FALSE))</f>
        <v>0</v>
      </c>
      <c r="AA33" s="131" t="str">
        <f>IF(ISNA(VLOOKUP($C33,'NorAm Stoneham SS'!$A$17:$F$100,6,FALSE))=TRUE,"0",VLOOKUP($C33,'NorAm Stoneham SS'!$A$17:$F$100,6,FALSE))</f>
        <v>0</v>
      </c>
      <c r="AB33" s="131" t="str">
        <f>IF(ISNA(VLOOKUP($C33,'NorAm Stoneham BA'!$A$17:$F$100,6,FALSE))=TRUE,"0",VLOOKUP($C33,'NorAm Stoneham BA'!$A$17:$F$100,6,FALSE))</f>
        <v>0</v>
      </c>
      <c r="AC33" s="131" t="str">
        <f>IF(ISNA(VLOOKUP($C33,'JrNats HP'!$A$17:$F$100,6,FALSE))=TRUE,"0",VLOOKUP($C33,'JrNats HP'!$A$17:$F$100,6,FALSE))</f>
        <v>0</v>
      </c>
      <c r="AD33" s="131" t="str">
        <f>IF(ISNA(VLOOKUP($C33,'JrNats SS'!$A$17:$F$100,6,FALSE))=TRUE,"0",VLOOKUP($C33,'JrNats SS'!$A$17:$F$100,6,FALSE))</f>
        <v>0</v>
      </c>
      <c r="AE33" s="131" t="str">
        <f>IF(ISNA(VLOOKUP($C33,'JrNats BA'!$A$17:$F$100,6,FALSE))=TRUE,"0",VLOOKUP($C33,'JrNats BA'!$A$17:$F$100,6,FALSE))</f>
        <v>0</v>
      </c>
      <c r="AF33" s="131"/>
    </row>
    <row r="34" spans="1:32" ht="19" customHeight="1" x14ac:dyDescent="0.15">
      <c r="A34" s="98" t="s">
        <v>91</v>
      </c>
      <c r="B34" s="98" t="s">
        <v>113</v>
      </c>
      <c r="C34" s="99" t="s">
        <v>72</v>
      </c>
      <c r="D34" s="62">
        <f>IF(ISNA(VLOOKUP($C34,'Ontario Rankings'!$C$6:$K$119,3,FALSE))=TRUE,"0",VLOOKUP($C34,'Ontario Rankings'!$C$6:$K$119,3,FALSE))</f>
        <v>24</v>
      </c>
      <c r="E34" s="131" t="str">
        <f>IF(ISNA(VLOOKUP($C34,'CC Calgary BA'!$A$17:$F$73,6,FALSE))=TRUE,"0",VLOOKUP($C34,'CC Calgary BA'!$A$17:$F$73,6,FALSE))</f>
        <v>0</v>
      </c>
      <c r="F34" s="131" t="str">
        <f>IF(ISNA(VLOOKUP($C34,'CC Calgary HP'!$A$17:$F$100,6,FALSE))=TRUE,"0",VLOOKUP($C34,'CC Calgary HP'!$A$17:$F$100,6,FALSE))</f>
        <v>0</v>
      </c>
      <c r="G34" s="131" t="str">
        <f>IF(ISNA(VLOOKUP($C34,'CC Calgary SS'!$A$17:$F$74,6,FALSE))=TRUE,"0",VLOOKUP($C34,'CC Calgary SS'!$A$17:$F$74,6,FALSE))</f>
        <v>0</v>
      </c>
      <c r="H34" s="131">
        <f>IF(ISNA(VLOOKUP($C34,'TT MSLM -1'!$A$17:$F$100,6,FALSE))=TRUE,"0",VLOOKUP($C34,'TT MSLM -1'!$A$17:$F$100,6,FALSE))</f>
        <v>10</v>
      </c>
      <c r="I34" s="131">
        <f>IF(ISNA(VLOOKUP($C34,'TT MSLM -2'!$A$17:$F$100,6,FALSE))=TRUE,"0",VLOOKUP($C34,'TT MSLM -2'!$A$17:$F$100,6,FALSE))</f>
        <v>7</v>
      </c>
      <c r="J34" s="131" t="str">
        <f>IF(ISNA(VLOOKUP($C34,'NorAm Mammoth SS -1'!$A$17:$F$100,6,FALSE))=TRUE,"0",VLOOKUP($C34,'NorAm Mammoth SS -1'!$A$17:$F$100,6,FALSE))</f>
        <v>0</v>
      </c>
      <c r="K34" s="131" t="str">
        <f>IF(ISNA(VLOOKUP($C34,'NorAm Mammoth SS -2'!$A$17:$F$100,6,FALSE))=TRUE,"0",VLOOKUP($C34,'NorAm Mammoth SS -2'!$A$17:$F$100,6,FALSE))</f>
        <v>0</v>
      </c>
      <c r="L34" s="131" t="str">
        <f>IF(ISNA(VLOOKUP($C34,'Groms GP'!$A$17:$F$100,6,FALSE))=TRUE,"0",VLOOKUP($C34,'Groms GP'!$A$17:$F$100,6,FALSE))</f>
        <v>0</v>
      </c>
      <c r="M34" s="131" t="str">
        <f>IF(ISNA(VLOOKUP($C34,'CC SunPeaks SS'!$A$17:$F$100,6,FALSE))=TRUE,"0",VLOOKUP($C34,'CC SunPeaks SS'!$A$17:$F$100,6,FALSE))</f>
        <v>0</v>
      </c>
      <c r="N34" s="131" t="str">
        <f>IF(ISNA(VLOOKUP($C34,'CC SunPeaks BA'!$A$17:$F$100,6,FALSE))=TRUE,"0",VLOOKUP($C34,'CC SunPeaks BA'!$A$17:$F$100,6,FALSE))</f>
        <v>0</v>
      </c>
      <c r="O34" s="131" t="str">
        <f>IF(ISNA(VLOOKUP($C34,'NorAm Calgary SS'!$A$17:$F$100,6,FALSE))=TRUE,"0",VLOOKUP($C34,'NorAm Calgary SS'!$A$17:$F$100,6,FALSE))</f>
        <v>0</v>
      </c>
      <c r="P34" s="131" t="str">
        <f>IF(ISNA(VLOOKUP($C34,'NorAm Calgary BA'!$A$17:$F$100,6,FALSE))=TRUE,"0",VLOOKUP($C34,'NorAm Calgary BA'!$A$17:$F$100,6,FALSE))</f>
        <v>0</v>
      </c>
      <c r="Q34" s="131" t="str">
        <f>IF(ISNA(VLOOKUP($C34,'FzFest CF'!$A$17:$F$100,6,FALSE))=TRUE,"0",VLOOKUP($C34,'FzFest CF'!$A$17:$F$100,6,FALSE))</f>
        <v>0</v>
      </c>
      <c r="R34" s="131" t="str">
        <f>IF(ISNA(VLOOKUP($C34,'Groms BV'!$A$17:$F$100,6,FALSE))=TRUE,"0",VLOOKUP($C34,'Groms BV'!$A$17:$F$100,6,FALSE))</f>
        <v>0</v>
      </c>
      <c r="S34" s="131" t="str">
        <f>IF(ISNA(VLOOKUP($C34,'NorAm Aspen BA'!$A$17:$F$100,6,FALSE))=TRUE,"0",VLOOKUP($C34,'NorAm Aspen BA'!$A$17:$F$100,6,FALSE))</f>
        <v>0</v>
      </c>
      <c r="T34" s="131" t="str">
        <f>IF(ISNA(VLOOKUP($C34,'NorAm Aspen SS'!$A$17:$F$100,6,FALSE))=TRUE,"0",VLOOKUP($C34,'NorAm Aspen SS'!$A$17:$F$100,6,FALSE))</f>
        <v>0</v>
      </c>
      <c r="U34" s="131" t="str">
        <f>IF(ISNA(VLOOKUP($C34,'JJ Evergreen'!$A$17:$F$100,6,FALSE))=TRUE,"0",VLOOKUP($C34,'JJ Evergreen'!$A$17:$F$100,6,FALSE))</f>
        <v>0</v>
      </c>
      <c r="V34" s="131">
        <f>IF(ISNA(VLOOKUP($C34,'TT Horseshoe -1'!$A$17:$F$100,6,FALSE))=TRUE,"0",VLOOKUP($C34,'TT Horseshoe -1'!$A$17:$F$100,6,FALSE))</f>
        <v>1</v>
      </c>
      <c r="W34" s="131">
        <f>IF(ISNA(VLOOKUP($C34,'TT PROV SS'!$A$17:$F$100,6,FALSE))=TRUE,"0",VLOOKUP($C34,'TT PROV SS'!$A$17:$F$100,6,FALSE))</f>
        <v>7</v>
      </c>
      <c r="X34" s="131">
        <f>IF(ISNA(VLOOKUP($C34,'TT PROV BA'!$A$17:$F$100,6,FALSE))=TRUE,"0",VLOOKUP($C34,'TT PROV BA'!$A$17:$F$100,6,FALSE))</f>
        <v>10</v>
      </c>
      <c r="Y34" s="131" t="str">
        <f>IF(ISNA(VLOOKUP($C34,'CC Horseshoe SS'!$A$17:$F$100,6,FALSE))=TRUE,"0",VLOOKUP($C34,'CC Horseshoe SS'!$A$17:$F$100,6,FALSE))</f>
        <v>0</v>
      </c>
      <c r="Z34" s="131" t="str">
        <f>IF(ISNA(VLOOKUP($C34,'CC Horseshoe BA'!$A$17:$F$100,6,FALSE))=TRUE,"0",VLOOKUP($C34,'CC Horseshoe BA'!$A$17:$F$100,6,FALSE))</f>
        <v>0</v>
      </c>
      <c r="AA34" s="131" t="str">
        <f>IF(ISNA(VLOOKUP($C34,'NorAm Stoneham SS'!$A$17:$F$100,6,FALSE))=TRUE,"0",VLOOKUP($C34,'NorAm Stoneham SS'!$A$17:$F$100,6,FALSE))</f>
        <v>0</v>
      </c>
      <c r="AB34" s="131" t="str">
        <f>IF(ISNA(VLOOKUP($C34,'NorAm Stoneham BA'!$A$17:$F$100,6,FALSE))=TRUE,"0",VLOOKUP($C34,'NorAm Stoneham BA'!$A$17:$F$100,6,FALSE))</f>
        <v>0</v>
      </c>
      <c r="AC34" s="131" t="str">
        <f>IF(ISNA(VLOOKUP($C34,'JrNats HP'!$A$17:$F$100,6,FALSE))=TRUE,"0",VLOOKUP($C34,'JrNats HP'!$A$17:$F$100,6,FALSE))</f>
        <v>0</v>
      </c>
      <c r="AD34" s="131" t="str">
        <f>IF(ISNA(VLOOKUP($C34,'JrNats SS'!$A$17:$F$100,6,FALSE))=TRUE,"0",VLOOKUP($C34,'JrNats SS'!$A$17:$F$100,6,FALSE))</f>
        <v>0</v>
      </c>
      <c r="AE34" s="131" t="str">
        <f>IF(ISNA(VLOOKUP($C34,'JrNats BA'!$A$17:$F$100,6,FALSE))=TRUE,"0",VLOOKUP($C34,'JrNats BA'!$A$17:$F$100,6,FALSE))</f>
        <v>0</v>
      </c>
      <c r="AF34" s="131"/>
    </row>
    <row r="35" spans="1:32" ht="19" customHeight="1" x14ac:dyDescent="0.15">
      <c r="A35" s="98" t="s">
        <v>93</v>
      </c>
      <c r="B35" s="98" t="s">
        <v>111</v>
      </c>
      <c r="C35" s="99" t="s">
        <v>78</v>
      </c>
      <c r="D35" s="62">
        <f>IF(ISNA(VLOOKUP($C35,'Ontario Rankings'!$C$6:$K$119,3,FALSE))=TRUE,"0",VLOOKUP($C35,'Ontario Rankings'!$C$6:$K$119,3,FALSE))</f>
        <v>25</v>
      </c>
      <c r="E35" s="131" t="str">
        <f>IF(ISNA(VLOOKUP($C35,'CC Calgary BA'!$A$17:$F$73,6,FALSE))=TRUE,"0",VLOOKUP($C35,'CC Calgary BA'!$A$17:$F$73,6,FALSE))</f>
        <v>0</v>
      </c>
      <c r="F35" s="131" t="str">
        <f>IF(ISNA(VLOOKUP($C35,'CC Calgary HP'!$A$17:$F$100,6,FALSE))=TRUE,"0",VLOOKUP($C35,'CC Calgary HP'!$A$17:$F$100,6,FALSE))</f>
        <v>0</v>
      </c>
      <c r="G35" s="131" t="str">
        <f>IF(ISNA(VLOOKUP($C35,'CC Calgary SS'!$A$17:$F$74,6,FALSE))=TRUE,"0",VLOOKUP($C35,'CC Calgary SS'!$A$17:$F$74,6,FALSE))</f>
        <v>0</v>
      </c>
      <c r="H35" s="131">
        <f>IF(ISNA(VLOOKUP($C35,'TT MSLM -1'!$A$17:$F$100,6,FALSE))=TRUE,"0",VLOOKUP($C35,'TT MSLM -1'!$A$17:$F$100,6,FALSE))</f>
        <v>16</v>
      </c>
      <c r="I35" s="131">
        <f>IF(ISNA(VLOOKUP($C35,'TT MSLM -2'!$A$17:$F$100,6,FALSE))=TRUE,"0",VLOOKUP($C35,'TT MSLM -2'!$A$17:$F$100,6,FALSE))</f>
        <v>25</v>
      </c>
      <c r="J35" s="131" t="str">
        <f>IF(ISNA(VLOOKUP($C35,'NorAm Mammoth SS -1'!$A$17:$F$100,6,FALSE))=TRUE,"0",VLOOKUP($C35,'NorAm Mammoth SS -1'!$A$17:$F$100,6,FALSE))</f>
        <v>0</v>
      </c>
      <c r="K35" s="131" t="str">
        <f>IF(ISNA(VLOOKUP($C35,'NorAm Mammoth SS -2'!$A$17:$F$100,6,FALSE))=TRUE,"0",VLOOKUP($C35,'NorAm Mammoth SS -2'!$A$17:$F$100,6,FALSE))</f>
        <v>0</v>
      </c>
      <c r="L35" s="131" t="str">
        <f>IF(ISNA(VLOOKUP($C35,'Groms GP'!$A$17:$F$100,6,FALSE))=TRUE,"0",VLOOKUP($C35,'Groms GP'!$A$17:$F$100,6,FALSE))</f>
        <v>0</v>
      </c>
      <c r="M35" s="131" t="str">
        <f>IF(ISNA(VLOOKUP($C35,'CC SunPeaks SS'!$A$17:$F$100,6,FALSE))=TRUE,"0",VLOOKUP($C35,'CC SunPeaks SS'!$A$17:$F$100,6,FALSE))</f>
        <v>0</v>
      </c>
      <c r="N35" s="131" t="str">
        <f>IF(ISNA(VLOOKUP($C35,'CC SunPeaks BA'!$A$17:$F$100,6,FALSE))=TRUE,"0",VLOOKUP($C35,'CC SunPeaks BA'!$A$17:$F$100,6,FALSE))</f>
        <v>0</v>
      </c>
      <c r="O35" s="131" t="str">
        <f>IF(ISNA(VLOOKUP($C35,'NorAm Calgary SS'!$A$17:$F$100,6,FALSE))=TRUE,"0",VLOOKUP($C35,'NorAm Calgary SS'!$A$17:$F$100,6,FALSE))</f>
        <v>0</v>
      </c>
      <c r="P35" s="131" t="str">
        <f>IF(ISNA(VLOOKUP($C35,'NorAm Calgary BA'!$A$17:$F$100,6,FALSE))=TRUE,"0",VLOOKUP($C35,'NorAm Calgary BA'!$A$17:$F$100,6,FALSE))</f>
        <v>0</v>
      </c>
      <c r="Q35" s="131" t="str">
        <f>IF(ISNA(VLOOKUP($C35,'FzFest CF'!$A$17:$F$100,6,FALSE))=TRUE,"0",VLOOKUP($C35,'FzFest CF'!$A$17:$F$100,6,FALSE))</f>
        <v>0</v>
      </c>
      <c r="R35" s="131" t="str">
        <f>IF(ISNA(VLOOKUP($C35,'Groms BV'!$A$17:$F$100,6,FALSE))=TRUE,"0",VLOOKUP($C35,'Groms BV'!$A$17:$F$100,6,FALSE))</f>
        <v>0</v>
      </c>
      <c r="S35" s="131" t="str">
        <f>IF(ISNA(VLOOKUP($C35,'NorAm Aspen BA'!$A$17:$F$100,6,FALSE))=TRUE,"0",VLOOKUP($C35,'NorAm Aspen BA'!$A$17:$F$100,6,FALSE))</f>
        <v>0</v>
      </c>
      <c r="T35" s="131" t="str">
        <f>IF(ISNA(VLOOKUP($C35,'NorAm Aspen SS'!$A$17:$F$100,6,FALSE))=TRUE,"0",VLOOKUP($C35,'NorAm Aspen SS'!$A$17:$F$100,6,FALSE))</f>
        <v>0</v>
      </c>
      <c r="U35" s="131" t="str">
        <f>IF(ISNA(VLOOKUP($C35,'JJ Evergreen'!$A$17:$F$100,6,FALSE))=TRUE,"0",VLOOKUP($C35,'JJ Evergreen'!$A$17:$F$100,6,FALSE))</f>
        <v>0</v>
      </c>
      <c r="V35" s="131">
        <f>IF(ISNA(VLOOKUP($C35,'TT Horseshoe -1'!$A$17:$F$100,6,FALSE))=TRUE,"0",VLOOKUP($C35,'TT Horseshoe -1'!$A$17:$F$100,6,FALSE))</f>
        <v>7</v>
      </c>
      <c r="W35" s="131">
        <f>IF(ISNA(VLOOKUP($C35,'TT PROV SS'!$A$17:$F$100,6,FALSE))=TRUE,"0",VLOOKUP($C35,'TT PROV SS'!$A$17:$F$100,6,FALSE))</f>
        <v>6</v>
      </c>
      <c r="X35" s="131">
        <f>IF(ISNA(VLOOKUP($C35,'TT PROV BA'!$A$17:$F$100,6,FALSE))=TRUE,"0",VLOOKUP($C35,'TT PROV BA'!$A$17:$F$100,6,FALSE))</f>
        <v>7</v>
      </c>
      <c r="Y35" s="131" t="str">
        <f>IF(ISNA(VLOOKUP($C35,'CC Horseshoe SS'!$A$17:$F$100,6,FALSE))=TRUE,"0",VLOOKUP($C35,'CC Horseshoe SS'!$A$17:$F$100,6,FALSE))</f>
        <v>0</v>
      </c>
      <c r="Z35" s="131" t="str">
        <f>IF(ISNA(VLOOKUP($C35,'CC Horseshoe BA'!$A$17:$F$100,6,FALSE))=TRUE,"0",VLOOKUP($C35,'CC Horseshoe BA'!$A$17:$F$100,6,FALSE))</f>
        <v>0</v>
      </c>
      <c r="AA35" s="131" t="str">
        <f>IF(ISNA(VLOOKUP($C35,'NorAm Stoneham SS'!$A$17:$F$100,6,FALSE))=TRUE,"0",VLOOKUP($C35,'NorAm Stoneham SS'!$A$17:$F$100,6,FALSE))</f>
        <v>0</v>
      </c>
      <c r="AB35" s="131" t="str">
        <f>IF(ISNA(VLOOKUP($C35,'NorAm Stoneham BA'!$A$17:$F$100,6,FALSE))=TRUE,"0",VLOOKUP($C35,'NorAm Stoneham BA'!$A$17:$F$100,6,FALSE))</f>
        <v>0</v>
      </c>
      <c r="AC35" s="131" t="str">
        <f>IF(ISNA(VLOOKUP($C35,'JrNats HP'!$A$17:$F$100,6,FALSE))=TRUE,"0",VLOOKUP($C35,'JrNats HP'!$A$17:$F$100,6,FALSE))</f>
        <v>0</v>
      </c>
      <c r="AD35" s="131" t="str">
        <f>IF(ISNA(VLOOKUP($C35,'JrNats SS'!$A$17:$F$100,6,FALSE))=TRUE,"0",VLOOKUP($C35,'JrNats SS'!$A$17:$F$100,6,FALSE))</f>
        <v>0</v>
      </c>
      <c r="AE35" s="131" t="str">
        <f>IF(ISNA(VLOOKUP($C35,'JrNats BA'!$A$17:$F$100,6,FALSE))=TRUE,"0",VLOOKUP($C35,'JrNats BA'!$A$17:$F$100,6,FALSE))</f>
        <v>0</v>
      </c>
      <c r="AF35" s="131"/>
    </row>
    <row r="36" spans="1:32" ht="19" customHeight="1" x14ac:dyDescent="0.15">
      <c r="A36" s="98" t="s">
        <v>94</v>
      </c>
      <c r="B36" s="98" t="s">
        <v>113</v>
      </c>
      <c r="C36" s="99" t="s">
        <v>73</v>
      </c>
      <c r="D36" s="62">
        <f>IF(ISNA(VLOOKUP($C36,'Ontario Rankings'!$C$6:$K$119,3,FALSE))=TRUE,"0",VLOOKUP($C36,'Ontario Rankings'!$C$6:$K$119,3,FALSE))</f>
        <v>26</v>
      </c>
      <c r="E36" s="131" t="str">
        <f>IF(ISNA(VLOOKUP($C36,'CC Calgary BA'!$A$17:$F$73,6,FALSE))=TRUE,"0",VLOOKUP($C36,'CC Calgary BA'!$A$17:$F$73,6,FALSE))</f>
        <v>0</v>
      </c>
      <c r="F36" s="131" t="str">
        <f>IF(ISNA(VLOOKUP($C36,'CC Calgary HP'!$A$17:$F$100,6,FALSE))=TRUE,"0",VLOOKUP($C36,'CC Calgary HP'!$A$17:$F$100,6,FALSE))</f>
        <v>0</v>
      </c>
      <c r="G36" s="131" t="str">
        <f>IF(ISNA(VLOOKUP($C36,'CC Calgary SS'!$A$17:$F$74,6,FALSE))=TRUE,"0",VLOOKUP($C36,'CC Calgary SS'!$A$17:$F$74,6,FALSE))</f>
        <v>0</v>
      </c>
      <c r="H36" s="131">
        <f>IF(ISNA(VLOOKUP($C36,'TT MSLM -1'!$A$17:$F$100,6,FALSE))=TRUE,"0",VLOOKUP($C36,'TT MSLM -1'!$A$17:$F$100,6,FALSE))</f>
        <v>11</v>
      </c>
      <c r="I36" s="131">
        <f>IF(ISNA(VLOOKUP($C36,'TT MSLM -2'!$A$17:$F$100,6,FALSE))=TRUE,"0",VLOOKUP($C36,'TT MSLM -2'!$A$17:$F$100,6,FALSE))</f>
        <v>28</v>
      </c>
      <c r="J36" s="131" t="str">
        <f>IF(ISNA(VLOOKUP($C36,'NorAm Mammoth SS -1'!$A$17:$F$100,6,FALSE))=TRUE,"0",VLOOKUP($C36,'NorAm Mammoth SS -1'!$A$17:$F$100,6,FALSE))</f>
        <v>0</v>
      </c>
      <c r="K36" s="131" t="str">
        <f>IF(ISNA(VLOOKUP($C36,'NorAm Mammoth SS -2'!$A$17:$F$100,6,FALSE))=TRUE,"0",VLOOKUP($C36,'NorAm Mammoth SS -2'!$A$17:$F$100,6,FALSE))</f>
        <v>0</v>
      </c>
      <c r="L36" s="131" t="str">
        <f>IF(ISNA(VLOOKUP($C36,'Groms GP'!$A$17:$F$100,6,FALSE))=TRUE,"0",VLOOKUP($C36,'Groms GP'!$A$17:$F$100,6,FALSE))</f>
        <v>0</v>
      </c>
      <c r="M36" s="131" t="str">
        <f>IF(ISNA(VLOOKUP($C36,'CC SunPeaks SS'!$A$17:$F$100,6,FALSE))=TRUE,"0",VLOOKUP($C36,'CC SunPeaks SS'!$A$17:$F$100,6,FALSE))</f>
        <v>0</v>
      </c>
      <c r="N36" s="131" t="str">
        <f>IF(ISNA(VLOOKUP($C36,'CC SunPeaks BA'!$A$17:$F$100,6,FALSE))=TRUE,"0",VLOOKUP($C36,'CC SunPeaks BA'!$A$17:$F$100,6,FALSE))</f>
        <v>0</v>
      </c>
      <c r="O36" s="131" t="str">
        <f>IF(ISNA(VLOOKUP($C36,'NorAm Calgary SS'!$A$17:$F$100,6,FALSE))=TRUE,"0",VLOOKUP($C36,'NorAm Calgary SS'!$A$17:$F$100,6,FALSE))</f>
        <v>0</v>
      </c>
      <c r="P36" s="131" t="str">
        <f>IF(ISNA(VLOOKUP($C36,'NorAm Calgary BA'!$A$17:$F$100,6,FALSE))=TRUE,"0",VLOOKUP($C36,'NorAm Calgary BA'!$A$17:$F$100,6,FALSE))</f>
        <v>0</v>
      </c>
      <c r="Q36" s="131" t="str">
        <f>IF(ISNA(VLOOKUP($C36,'FzFest CF'!$A$17:$F$100,6,FALSE))=TRUE,"0",VLOOKUP($C36,'FzFest CF'!$A$17:$F$100,6,FALSE))</f>
        <v>0</v>
      </c>
      <c r="R36" s="131" t="str">
        <f>IF(ISNA(VLOOKUP($C36,'Groms BV'!$A$17:$F$100,6,FALSE))=TRUE,"0",VLOOKUP($C36,'Groms BV'!$A$17:$F$100,6,FALSE))</f>
        <v>0</v>
      </c>
      <c r="S36" s="131" t="str">
        <f>IF(ISNA(VLOOKUP($C36,'NorAm Aspen BA'!$A$17:$F$100,6,FALSE))=TRUE,"0",VLOOKUP($C36,'NorAm Aspen BA'!$A$17:$F$100,6,FALSE))</f>
        <v>0</v>
      </c>
      <c r="T36" s="131" t="str">
        <f>IF(ISNA(VLOOKUP($C36,'NorAm Aspen SS'!$A$17:$F$100,6,FALSE))=TRUE,"0",VLOOKUP($C36,'NorAm Aspen SS'!$A$17:$F$100,6,FALSE))</f>
        <v>0</v>
      </c>
      <c r="U36" s="131" t="str">
        <f>IF(ISNA(VLOOKUP($C36,'JJ Evergreen'!$A$17:$F$100,6,FALSE))=TRUE,"0",VLOOKUP($C36,'JJ Evergreen'!$A$17:$F$100,6,FALSE))</f>
        <v>0</v>
      </c>
      <c r="V36" s="131">
        <f>IF(ISNA(VLOOKUP($C36,'TT Horseshoe -1'!$A$17:$F$100,6,FALSE))=TRUE,"0",VLOOKUP($C36,'TT Horseshoe -1'!$A$17:$F$100,6,FALSE))</f>
        <v>19</v>
      </c>
      <c r="W36" s="131">
        <f>IF(ISNA(VLOOKUP($C36,'TT PROV SS'!$A$17:$F$100,6,FALSE))=TRUE,"0",VLOOKUP($C36,'TT PROV SS'!$A$17:$F$100,6,FALSE))</f>
        <v>10</v>
      </c>
      <c r="X36" s="131">
        <f>IF(ISNA(VLOOKUP($C36,'TT PROV BA'!$A$17:$F$100,6,FALSE))=TRUE,"0",VLOOKUP($C36,'TT PROV BA'!$A$17:$F$100,6,FALSE))</f>
        <v>9</v>
      </c>
      <c r="Y36" s="131" t="str">
        <f>IF(ISNA(VLOOKUP($C36,'CC Horseshoe SS'!$A$17:$F$100,6,FALSE))=TRUE,"0",VLOOKUP($C36,'CC Horseshoe SS'!$A$17:$F$100,6,FALSE))</f>
        <v>0</v>
      </c>
      <c r="Z36" s="131" t="str">
        <f>IF(ISNA(VLOOKUP($C36,'CC Horseshoe BA'!$A$17:$F$100,6,FALSE))=TRUE,"0",VLOOKUP($C36,'CC Horseshoe BA'!$A$17:$F$100,6,FALSE))</f>
        <v>0</v>
      </c>
      <c r="AA36" s="131" t="str">
        <f>IF(ISNA(VLOOKUP($C36,'NorAm Stoneham SS'!$A$17:$F$100,6,FALSE))=TRUE,"0",VLOOKUP($C36,'NorAm Stoneham SS'!$A$17:$F$100,6,FALSE))</f>
        <v>0</v>
      </c>
      <c r="AB36" s="131" t="str">
        <f>IF(ISNA(VLOOKUP($C36,'NorAm Stoneham BA'!$A$17:$F$100,6,FALSE))=TRUE,"0",VLOOKUP($C36,'NorAm Stoneham BA'!$A$17:$F$100,6,FALSE))</f>
        <v>0</v>
      </c>
      <c r="AC36" s="131" t="str">
        <f>IF(ISNA(VLOOKUP($C36,'JrNats HP'!$A$17:$F$100,6,FALSE))=TRUE,"0",VLOOKUP($C36,'JrNats HP'!$A$17:$F$100,6,FALSE))</f>
        <v>0</v>
      </c>
      <c r="AD36" s="131" t="str">
        <f>IF(ISNA(VLOOKUP($C36,'JrNats SS'!$A$17:$F$100,6,FALSE))=TRUE,"0",VLOOKUP($C36,'JrNats SS'!$A$17:$F$100,6,FALSE))</f>
        <v>0</v>
      </c>
      <c r="AE36" s="131" t="str">
        <f>IF(ISNA(VLOOKUP($C36,'JrNats BA'!$A$17:$F$100,6,FALSE))=TRUE,"0",VLOOKUP($C36,'JrNats BA'!$A$17:$F$100,6,FALSE))</f>
        <v>0</v>
      </c>
      <c r="AF36" s="131"/>
    </row>
    <row r="37" spans="1:32" ht="19" customHeight="1" x14ac:dyDescent="0.15">
      <c r="A37" s="98" t="s">
        <v>92</v>
      </c>
      <c r="B37" s="98" t="s">
        <v>113</v>
      </c>
      <c r="C37" s="99" t="s">
        <v>82</v>
      </c>
      <c r="D37" s="62">
        <f>IF(ISNA(VLOOKUP($C37,'Ontario Rankings'!$C$6:$K$119,3,FALSE))=TRUE,"0",VLOOKUP($C37,'Ontario Rankings'!$C$6:$K$119,3,FALSE))</f>
        <v>27</v>
      </c>
      <c r="E37" s="131" t="str">
        <f>IF(ISNA(VLOOKUP($C37,'CC Calgary BA'!$A$17:$F$73,6,FALSE))=TRUE,"0",VLOOKUP($C37,'CC Calgary BA'!$A$17:$F$73,6,FALSE))</f>
        <v>0</v>
      </c>
      <c r="F37" s="131" t="str">
        <f>IF(ISNA(VLOOKUP($C37,'CC Calgary HP'!$A$17:$F$100,6,FALSE))=TRUE,"0",VLOOKUP($C37,'CC Calgary HP'!$A$17:$F$100,6,FALSE))</f>
        <v>0</v>
      </c>
      <c r="G37" s="131" t="str">
        <f>IF(ISNA(VLOOKUP($C37,'CC Calgary SS'!$A$17:$F$74,6,FALSE))=TRUE,"0",VLOOKUP($C37,'CC Calgary SS'!$A$17:$F$74,6,FALSE))</f>
        <v>0</v>
      </c>
      <c r="H37" s="131">
        <f>IF(ISNA(VLOOKUP($C37,'TT MSLM -1'!$A$17:$F$100,6,FALSE))=TRUE,"0",VLOOKUP($C37,'TT MSLM -1'!$A$17:$F$100,6,FALSE))</f>
        <v>21</v>
      </c>
      <c r="I37" s="131">
        <f>IF(ISNA(VLOOKUP($C37,'TT MSLM -2'!$A$17:$F$100,6,FALSE))=TRUE,"0",VLOOKUP($C37,'TT MSLM -2'!$A$17:$F$100,6,FALSE))</f>
        <v>14</v>
      </c>
      <c r="J37" s="131" t="str">
        <f>IF(ISNA(VLOOKUP($C37,'NorAm Mammoth SS -1'!$A$17:$F$100,6,FALSE))=TRUE,"0",VLOOKUP($C37,'NorAm Mammoth SS -1'!$A$17:$F$100,6,FALSE))</f>
        <v>0</v>
      </c>
      <c r="K37" s="131" t="str">
        <f>IF(ISNA(VLOOKUP($C37,'NorAm Mammoth SS -2'!$A$17:$F$100,6,FALSE))=TRUE,"0",VLOOKUP($C37,'NorAm Mammoth SS -2'!$A$17:$F$100,6,FALSE))</f>
        <v>0</v>
      </c>
      <c r="L37" s="131" t="str">
        <f>IF(ISNA(VLOOKUP($C37,'Groms GP'!$A$17:$F$100,6,FALSE))=TRUE,"0",VLOOKUP($C37,'Groms GP'!$A$17:$F$100,6,FALSE))</f>
        <v>0</v>
      </c>
      <c r="M37" s="131" t="str">
        <f>IF(ISNA(VLOOKUP($C37,'CC SunPeaks SS'!$A$17:$F$100,6,FALSE))=TRUE,"0",VLOOKUP($C37,'CC SunPeaks SS'!$A$17:$F$100,6,FALSE))</f>
        <v>0</v>
      </c>
      <c r="N37" s="131" t="str">
        <f>IF(ISNA(VLOOKUP($C37,'CC SunPeaks BA'!$A$17:$F$100,6,FALSE))=TRUE,"0",VLOOKUP($C37,'CC SunPeaks BA'!$A$17:$F$100,6,FALSE))</f>
        <v>0</v>
      </c>
      <c r="O37" s="131" t="str">
        <f>IF(ISNA(VLOOKUP($C37,'NorAm Calgary SS'!$A$17:$F$100,6,FALSE))=TRUE,"0",VLOOKUP($C37,'NorAm Calgary SS'!$A$17:$F$100,6,FALSE))</f>
        <v>0</v>
      </c>
      <c r="P37" s="131" t="str">
        <f>IF(ISNA(VLOOKUP($C37,'NorAm Calgary BA'!$A$17:$F$100,6,FALSE))=TRUE,"0",VLOOKUP($C37,'NorAm Calgary BA'!$A$17:$F$100,6,FALSE))</f>
        <v>0</v>
      </c>
      <c r="Q37" s="131" t="str">
        <f>IF(ISNA(VLOOKUP($C37,'FzFest CF'!$A$17:$F$100,6,FALSE))=TRUE,"0",VLOOKUP($C37,'FzFest CF'!$A$17:$F$100,6,FALSE))</f>
        <v>0</v>
      </c>
      <c r="R37" s="131" t="str">
        <f>IF(ISNA(VLOOKUP($C37,'Groms BV'!$A$17:$F$100,6,FALSE))=TRUE,"0",VLOOKUP($C37,'Groms BV'!$A$17:$F$100,6,FALSE))</f>
        <v>0</v>
      </c>
      <c r="S37" s="131" t="str">
        <f>IF(ISNA(VLOOKUP($C37,'NorAm Aspen BA'!$A$17:$F$100,6,FALSE))=TRUE,"0",VLOOKUP($C37,'NorAm Aspen BA'!$A$17:$F$100,6,FALSE))</f>
        <v>0</v>
      </c>
      <c r="T37" s="131" t="str">
        <f>IF(ISNA(VLOOKUP($C37,'NorAm Aspen SS'!$A$17:$F$100,6,FALSE))=TRUE,"0",VLOOKUP($C37,'NorAm Aspen SS'!$A$17:$F$100,6,FALSE))</f>
        <v>0</v>
      </c>
      <c r="U37" s="131" t="str">
        <f>IF(ISNA(VLOOKUP($C37,'JJ Evergreen'!$A$17:$F$100,6,FALSE))=TRUE,"0",VLOOKUP($C37,'JJ Evergreen'!$A$17:$F$100,6,FALSE))</f>
        <v>0</v>
      </c>
      <c r="V37" s="131">
        <f>IF(ISNA(VLOOKUP($C37,'TT Horseshoe -1'!$A$17:$F$100,6,FALSE))=TRUE,"0",VLOOKUP($C37,'TT Horseshoe -1'!$A$17:$F$100,6,FALSE))</f>
        <v>6</v>
      </c>
      <c r="W37" s="131">
        <f>IF(ISNA(VLOOKUP($C37,'TT PROV SS'!$A$17:$F$100,6,FALSE))=TRUE,"0",VLOOKUP($C37,'TT PROV SS'!$A$17:$F$100,6,FALSE))</f>
        <v>13</v>
      </c>
      <c r="X37" s="131">
        <f>IF(ISNA(VLOOKUP($C37,'TT PROV BA'!$A$17:$F$100,6,FALSE))=TRUE,"0",VLOOKUP($C37,'TT PROV BA'!$A$17:$F$100,6,FALSE))</f>
        <v>16</v>
      </c>
      <c r="Y37" s="131" t="str">
        <f>IF(ISNA(VLOOKUP($C37,'CC Horseshoe SS'!$A$17:$F$100,6,FALSE))=TRUE,"0",VLOOKUP($C37,'CC Horseshoe SS'!$A$17:$F$100,6,FALSE))</f>
        <v>0</v>
      </c>
      <c r="Z37" s="131" t="str">
        <f>IF(ISNA(VLOOKUP($C37,'CC Horseshoe BA'!$A$17:$F$100,6,FALSE))=TRUE,"0",VLOOKUP($C37,'CC Horseshoe BA'!$A$17:$F$100,6,FALSE))</f>
        <v>0</v>
      </c>
      <c r="AA37" s="131" t="str">
        <f>IF(ISNA(VLOOKUP($C37,'NorAm Stoneham SS'!$A$17:$F$100,6,FALSE))=TRUE,"0",VLOOKUP($C37,'NorAm Stoneham SS'!$A$17:$F$100,6,FALSE))</f>
        <v>0</v>
      </c>
      <c r="AB37" s="131" t="str">
        <f>IF(ISNA(VLOOKUP($C37,'NorAm Stoneham BA'!$A$17:$F$100,6,FALSE))=TRUE,"0",VLOOKUP($C37,'NorAm Stoneham BA'!$A$17:$F$100,6,FALSE))</f>
        <v>0</v>
      </c>
      <c r="AC37" s="131" t="str">
        <f>IF(ISNA(VLOOKUP($C37,'JrNats HP'!$A$17:$F$100,6,FALSE))=TRUE,"0",VLOOKUP($C37,'JrNats HP'!$A$17:$F$100,6,FALSE))</f>
        <v>0</v>
      </c>
      <c r="AD37" s="131" t="str">
        <f>IF(ISNA(VLOOKUP($C37,'JrNats SS'!$A$17:$F$100,6,FALSE))=TRUE,"0",VLOOKUP($C37,'JrNats SS'!$A$17:$F$100,6,FALSE))</f>
        <v>0</v>
      </c>
      <c r="AE37" s="131" t="str">
        <f>IF(ISNA(VLOOKUP($C37,'JrNats BA'!$A$17:$F$100,6,FALSE))=TRUE,"0",VLOOKUP($C37,'JrNats BA'!$A$17:$F$100,6,FALSE))</f>
        <v>0</v>
      </c>
      <c r="AF37" s="131"/>
    </row>
    <row r="38" spans="1:32" ht="19" customHeight="1" x14ac:dyDescent="0.15">
      <c r="A38" s="98" t="s">
        <v>91</v>
      </c>
      <c r="B38" s="98" t="s">
        <v>114</v>
      </c>
      <c r="C38" s="99" t="s">
        <v>77</v>
      </c>
      <c r="D38" s="62">
        <f>IF(ISNA(VLOOKUP($C38,'Ontario Rankings'!$C$6:$K$119,3,FALSE))=TRUE,"0",VLOOKUP($C38,'Ontario Rankings'!$C$6:$K$119,3,FALSE))</f>
        <v>28</v>
      </c>
      <c r="E38" s="131" t="str">
        <f>IF(ISNA(VLOOKUP($C38,'CC Calgary BA'!$A$17:$F$73,6,FALSE))=TRUE,"0",VLOOKUP($C38,'CC Calgary BA'!$A$17:$F$73,6,FALSE))</f>
        <v>0</v>
      </c>
      <c r="F38" s="131" t="str">
        <f>IF(ISNA(VLOOKUP($C38,'CC Calgary HP'!$A$17:$F$100,6,FALSE))=TRUE,"0",VLOOKUP($C38,'CC Calgary HP'!$A$17:$F$100,6,FALSE))</f>
        <v>0</v>
      </c>
      <c r="G38" s="131" t="str">
        <f>IF(ISNA(VLOOKUP($C38,'CC Calgary SS'!$A$17:$F$74,6,FALSE))=TRUE,"0",VLOOKUP($C38,'CC Calgary SS'!$A$17:$F$74,6,FALSE))</f>
        <v>0</v>
      </c>
      <c r="H38" s="131">
        <f>IF(ISNA(VLOOKUP($C38,'TT MSLM -1'!$A$17:$F$100,6,FALSE))=TRUE,"0",VLOOKUP($C38,'TT MSLM -1'!$A$17:$F$100,6,FALSE))</f>
        <v>15</v>
      </c>
      <c r="I38" s="131">
        <f>IF(ISNA(VLOOKUP($C38,'TT MSLM -2'!$A$17:$F$100,6,FALSE))=TRUE,"0",VLOOKUP($C38,'TT MSLM -2'!$A$17:$F$100,6,FALSE))</f>
        <v>19</v>
      </c>
      <c r="J38" s="131" t="str">
        <f>IF(ISNA(VLOOKUP($C38,'NorAm Mammoth SS -1'!$A$17:$F$100,6,FALSE))=TRUE,"0",VLOOKUP($C38,'NorAm Mammoth SS -1'!$A$17:$F$100,6,FALSE))</f>
        <v>0</v>
      </c>
      <c r="K38" s="131" t="str">
        <f>IF(ISNA(VLOOKUP($C38,'NorAm Mammoth SS -2'!$A$17:$F$100,6,FALSE))=TRUE,"0",VLOOKUP($C38,'NorAm Mammoth SS -2'!$A$17:$F$100,6,FALSE))</f>
        <v>0</v>
      </c>
      <c r="L38" s="131" t="str">
        <f>IF(ISNA(VLOOKUP($C38,'Groms GP'!$A$17:$F$100,6,FALSE))=TRUE,"0",VLOOKUP($C38,'Groms GP'!$A$17:$F$100,6,FALSE))</f>
        <v>0</v>
      </c>
      <c r="M38" s="131" t="str">
        <f>IF(ISNA(VLOOKUP($C38,'CC SunPeaks SS'!$A$17:$F$100,6,FALSE))=TRUE,"0",VLOOKUP($C38,'CC SunPeaks SS'!$A$17:$F$100,6,FALSE))</f>
        <v>0</v>
      </c>
      <c r="N38" s="131" t="str">
        <f>IF(ISNA(VLOOKUP($C38,'CC SunPeaks BA'!$A$17:$F$100,6,FALSE))=TRUE,"0",VLOOKUP($C38,'CC SunPeaks BA'!$A$17:$F$100,6,FALSE))</f>
        <v>0</v>
      </c>
      <c r="O38" s="131" t="str">
        <f>IF(ISNA(VLOOKUP($C38,'NorAm Calgary SS'!$A$17:$F$100,6,FALSE))=TRUE,"0",VLOOKUP($C38,'NorAm Calgary SS'!$A$17:$F$100,6,FALSE))</f>
        <v>0</v>
      </c>
      <c r="P38" s="131" t="str">
        <f>IF(ISNA(VLOOKUP($C38,'NorAm Calgary BA'!$A$17:$F$100,6,FALSE))=TRUE,"0",VLOOKUP($C38,'NorAm Calgary BA'!$A$17:$F$100,6,FALSE))</f>
        <v>0</v>
      </c>
      <c r="Q38" s="131" t="str">
        <f>IF(ISNA(VLOOKUP($C38,'FzFest CF'!$A$17:$F$100,6,FALSE))=TRUE,"0",VLOOKUP($C38,'FzFest CF'!$A$17:$F$100,6,FALSE))</f>
        <v>0</v>
      </c>
      <c r="R38" s="131" t="str">
        <f>IF(ISNA(VLOOKUP($C38,'Groms BV'!$A$17:$F$100,6,FALSE))=TRUE,"0",VLOOKUP($C38,'Groms BV'!$A$17:$F$100,6,FALSE))</f>
        <v>0</v>
      </c>
      <c r="S38" s="131" t="str">
        <f>IF(ISNA(VLOOKUP($C38,'NorAm Aspen BA'!$A$17:$F$100,6,FALSE))=TRUE,"0",VLOOKUP($C38,'NorAm Aspen BA'!$A$17:$F$100,6,FALSE))</f>
        <v>0</v>
      </c>
      <c r="T38" s="131" t="str">
        <f>IF(ISNA(VLOOKUP($C38,'NorAm Aspen SS'!$A$17:$F$100,6,FALSE))=TRUE,"0",VLOOKUP($C38,'NorAm Aspen SS'!$A$17:$F$100,6,FALSE))</f>
        <v>0</v>
      </c>
      <c r="U38" s="131" t="str">
        <f>IF(ISNA(VLOOKUP($C38,'JJ Evergreen'!$A$17:$F$100,6,FALSE))=TRUE,"0",VLOOKUP($C38,'JJ Evergreen'!$A$17:$F$100,6,FALSE))</f>
        <v>0</v>
      </c>
      <c r="V38" s="131">
        <f>IF(ISNA(VLOOKUP($C38,'TT Horseshoe -1'!$A$17:$F$100,6,FALSE))=TRUE,"0",VLOOKUP($C38,'TT Horseshoe -1'!$A$17:$F$100,6,FALSE))</f>
        <v>16</v>
      </c>
      <c r="W38" s="131">
        <f>IF(ISNA(VLOOKUP($C38,'TT PROV SS'!$A$17:$F$100,6,FALSE))=TRUE,"0",VLOOKUP($C38,'TT PROV SS'!$A$17:$F$100,6,FALSE))</f>
        <v>12</v>
      </c>
      <c r="X38" s="131">
        <f>IF(ISNA(VLOOKUP($C38,'TT PROV BA'!$A$17:$F$100,6,FALSE))=TRUE,"0",VLOOKUP($C38,'TT PROV BA'!$A$17:$F$100,6,FALSE))</f>
        <v>11</v>
      </c>
      <c r="Y38" s="131" t="str">
        <f>IF(ISNA(VLOOKUP($C38,'CC Horseshoe SS'!$A$17:$F$100,6,FALSE))=TRUE,"0",VLOOKUP($C38,'CC Horseshoe SS'!$A$17:$F$100,6,FALSE))</f>
        <v>0</v>
      </c>
      <c r="Z38" s="131" t="str">
        <f>IF(ISNA(VLOOKUP($C38,'CC Horseshoe BA'!$A$17:$F$100,6,FALSE))=TRUE,"0",VLOOKUP($C38,'CC Horseshoe BA'!$A$17:$F$100,6,FALSE))</f>
        <v>0</v>
      </c>
      <c r="AA38" s="131" t="str">
        <f>IF(ISNA(VLOOKUP($C38,'NorAm Stoneham SS'!$A$17:$F$100,6,FALSE))=TRUE,"0",VLOOKUP($C38,'NorAm Stoneham SS'!$A$17:$F$100,6,FALSE))</f>
        <v>0</v>
      </c>
      <c r="AB38" s="131" t="str">
        <f>IF(ISNA(VLOOKUP($C38,'NorAm Stoneham BA'!$A$17:$F$100,6,FALSE))=TRUE,"0",VLOOKUP($C38,'NorAm Stoneham BA'!$A$17:$F$100,6,FALSE))</f>
        <v>0</v>
      </c>
      <c r="AC38" s="131" t="str">
        <f>IF(ISNA(VLOOKUP($C38,'JrNats HP'!$A$17:$F$100,6,FALSE))=TRUE,"0",VLOOKUP($C38,'JrNats HP'!$A$17:$F$100,6,FALSE))</f>
        <v>0</v>
      </c>
      <c r="AD38" s="131" t="str">
        <f>IF(ISNA(VLOOKUP($C38,'JrNats SS'!$A$17:$F$100,6,FALSE))=TRUE,"0",VLOOKUP($C38,'JrNats SS'!$A$17:$F$100,6,FALSE))</f>
        <v>0</v>
      </c>
      <c r="AE38" s="131" t="str">
        <f>IF(ISNA(VLOOKUP($C38,'JrNats BA'!$A$17:$F$100,6,FALSE))=TRUE,"0",VLOOKUP($C38,'JrNats BA'!$A$17:$F$100,6,FALSE))</f>
        <v>0</v>
      </c>
      <c r="AF38" s="131"/>
    </row>
    <row r="39" spans="1:32" ht="19" customHeight="1" x14ac:dyDescent="0.15">
      <c r="A39" s="98" t="s">
        <v>94</v>
      </c>
      <c r="B39" s="98" t="s">
        <v>113</v>
      </c>
      <c r="C39" s="99" t="s">
        <v>80</v>
      </c>
      <c r="D39" s="62">
        <f>IF(ISNA(VLOOKUP($C39,'Ontario Rankings'!$C$6:$K$119,3,FALSE))=TRUE,"0",VLOOKUP($C39,'Ontario Rankings'!$C$6:$K$119,3,FALSE))</f>
        <v>29</v>
      </c>
      <c r="E39" s="131" t="str">
        <f>IF(ISNA(VLOOKUP($C39,'CC Calgary BA'!$A$17:$F$73,6,FALSE))=TRUE,"0",VLOOKUP($C39,'CC Calgary BA'!$A$17:$F$73,6,FALSE))</f>
        <v>0</v>
      </c>
      <c r="F39" s="131" t="str">
        <f>IF(ISNA(VLOOKUP($C39,'CC Calgary HP'!$A$17:$F$100,6,FALSE))=TRUE,"0",VLOOKUP($C39,'CC Calgary HP'!$A$17:$F$100,6,FALSE))</f>
        <v>0</v>
      </c>
      <c r="G39" s="131" t="str">
        <f>IF(ISNA(VLOOKUP($C39,'CC Calgary SS'!$A$17:$F$74,6,FALSE))=TRUE,"0",VLOOKUP($C39,'CC Calgary SS'!$A$17:$F$74,6,FALSE))</f>
        <v>0</v>
      </c>
      <c r="H39" s="131">
        <f>IF(ISNA(VLOOKUP($C39,'TT MSLM -1'!$A$17:$F$100,6,FALSE))=TRUE,"0",VLOOKUP($C39,'TT MSLM -1'!$A$17:$F$100,6,FALSE))</f>
        <v>19</v>
      </c>
      <c r="I39" s="131">
        <f>IF(ISNA(VLOOKUP($C39,'TT MSLM -2'!$A$17:$F$100,6,FALSE))=TRUE,"0",VLOOKUP($C39,'TT MSLM -2'!$A$17:$F$100,6,FALSE))</f>
        <v>21</v>
      </c>
      <c r="J39" s="131" t="str">
        <f>IF(ISNA(VLOOKUP($C39,'NorAm Mammoth SS -1'!$A$17:$F$100,6,FALSE))=TRUE,"0",VLOOKUP($C39,'NorAm Mammoth SS -1'!$A$17:$F$100,6,FALSE))</f>
        <v>0</v>
      </c>
      <c r="K39" s="131" t="str">
        <f>IF(ISNA(VLOOKUP($C39,'NorAm Mammoth SS -2'!$A$17:$F$100,6,FALSE))=TRUE,"0",VLOOKUP($C39,'NorAm Mammoth SS -2'!$A$17:$F$100,6,FALSE))</f>
        <v>0</v>
      </c>
      <c r="L39" s="131" t="str">
        <f>IF(ISNA(VLOOKUP($C39,'Groms GP'!$A$17:$F$100,6,FALSE))=TRUE,"0",VLOOKUP($C39,'Groms GP'!$A$17:$F$100,6,FALSE))</f>
        <v>0</v>
      </c>
      <c r="M39" s="131" t="str">
        <f>IF(ISNA(VLOOKUP($C39,'CC SunPeaks SS'!$A$17:$F$100,6,FALSE))=TRUE,"0",VLOOKUP($C39,'CC SunPeaks SS'!$A$17:$F$100,6,FALSE))</f>
        <v>0</v>
      </c>
      <c r="N39" s="131" t="str">
        <f>IF(ISNA(VLOOKUP($C39,'CC SunPeaks BA'!$A$17:$F$100,6,FALSE))=TRUE,"0",VLOOKUP($C39,'CC SunPeaks BA'!$A$17:$F$100,6,FALSE))</f>
        <v>0</v>
      </c>
      <c r="O39" s="131" t="str">
        <f>IF(ISNA(VLOOKUP($C39,'NorAm Calgary SS'!$A$17:$F$100,6,FALSE))=TRUE,"0",VLOOKUP($C39,'NorAm Calgary SS'!$A$17:$F$100,6,FALSE))</f>
        <v>0</v>
      </c>
      <c r="P39" s="131" t="str">
        <f>IF(ISNA(VLOOKUP($C39,'NorAm Calgary BA'!$A$17:$F$100,6,FALSE))=TRUE,"0",VLOOKUP($C39,'NorAm Calgary BA'!$A$17:$F$100,6,FALSE))</f>
        <v>0</v>
      </c>
      <c r="Q39" s="131" t="str">
        <f>IF(ISNA(VLOOKUP($C39,'FzFest CF'!$A$17:$F$100,6,FALSE))=TRUE,"0",VLOOKUP($C39,'FzFest CF'!$A$17:$F$100,6,FALSE))</f>
        <v>0</v>
      </c>
      <c r="R39" s="131" t="str">
        <f>IF(ISNA(VLOOKUP($C39,'Groms BV'!$A$17:$F$100,6,FALSE))=TRUE,"0",VLOOKUP($C39,'Groms BV'!$A$17:$F$100,6,FALSE))</f>
        <v>0</v>
      </c>
      <c r="S39" s="131" t="str">
        <f>IF(ISNA(VLOOKUP($C39,'NorAm Aspen BA'!$A$17:$F$100,6,FALSE))=TRUE,"0",VLOOKUP($C39,'NorAm Aspen BA'!$A$17:$F$100,6,FALSE))</f>
        <v>0</v>
      </c>
      <c r="T39" s="131" t="str">
        <f>IF(ISNA(VLOOKUP($C39,'NorAm Aspen SS'!$A$17:$F$100,6,FALSE))=TRUE,"0",VLOOKUP($C39,'NorAm Aspen SS'!$A$17:$F$100,6,FALSE))</f>
        <v>0</v>
      </c>
      <c r="U39" s="131" t="str">
        <f>IF(ISNA(VLOOKUP($C39,'JJ Evergreen'!$A$17:$F$100,6,FALSE))=TRUE,"0",VLOOKUP($C39,'JJ Evergreen'!$A$17:$F$100,6,FALSE))</f>
        <v>0</v>
      </c>
      <c r="V39" s="131">
        <f>IF(ISNA(VLOOKUP($C39,'TT Horseshoe -1'!$A$17:$F$100,6,FALSE))=TRUE,"0",VLOOKUP($C39,'TT Horseshoe -1'!$A$17:$F$100,6,FALSE))</f>
        <v>15</v>
      </c>
      <c r="W39" s="131">
        <f>IF(ISNA(VLOOKUP($C39,'TT PROV SS'!$A$17:$F$100,6,FALSE))=TRUE,"0",VLOOKUP($C39,'TT PROV SS'!$A$17:$F$100,6,FALSE))</f>
        <v>14</v>
      </c>
      <c r="X39" s="131">
        <f>IF(ISNA(VLOOKUP($C39,'TT PROV BA'!$A$17:$F$100,6,FALSE))=TRUE,"0",VLOOKUP($C39,'TT PROV BA'!$A$17:$F$100,6,FALSE))</f>
        <v>13</v>
      </c>
      <c r="Y39" s="131" t="str">
        <f>IF(ISNA(VLOOKUP($C39,'CC Horseshoe SS'!$A$17:$F$100,6,FALSE))=TRUE,"0",VLOOKUP($C39,'CC Horseshoe SS'!$A$17:$F$100,6,FALSE))</f>
        <v>0</v>
      </c>
      <c r="Z39" s="131" t="str">
        <f>IF(ISNA(VLOOKUP($C39,'CC Horseshoe BA'!$A$17:$F$100,6,FALSE))=TRUE,"0",VLOOKUP($C39,'CC Horseshoe BA'!$A$17:$F$100,6,FALSE))</f>
        <v>0</v>
      </c>
      <c r="AA39" s="131" t="str">
        <f>IF(ISNA(VLOOKUP($C39,'NorAm Stoneham SS'!$A$17:$F$100,6,FALSE))=TRUE,"0",VLOOKUP($C39,'NorAm Stoneham SS'!$A$17:$F$100,6,FALSE))</f>
        <v>0</v>
      </c>
      <c r="AB39" s="131" t="str">
        <f>IF(ISNA(VLOOKUP($C39,'NorAm Stoneham BA'!$A$17:$F$100,6,FALSE))=TRUE,"0",VLOOKUP($C39,'NorAm Stoneham BA'!$A$17:$F$100,6,FALSE))</f>
        <v>0</v>
      </c>
      <c r="AC39" s="131" t="str">
        <f>IF(ISNA(VLOOKUP($C39,'JrNats HP'!$A$17:$F$100,6,FALSE))=TRUE,"0",VLOOKUP($C39,'JrNats HP'!$A$17:$F$100,6,FALSE))</f>
        <v>0</v>
      </c>
      <c r="AD39" s="131" t="str">
        <f>IF(ISNA(VLOOKUP($C39,'JrNats SS'!$A$17:$F$100,6,FALSE))=TRUE,"0",VLOOKUP($C39,'JrNats SS'!$A$17:$F$100,6,FALSE))</f>
        <v>0</v>
      </c>
      <c r="AE39" s="131" t="str">
        <f>IF(ISNA(VLOOKUP($C39,'JrNats BA'!$A$17:$F$100,6,FALSE))=TRUE,"0",VLOOKUP($C39,'JrNats BA'!$A$17:$F$100,6,FALSE))</f>
        <v>0</v>
      </c>
      <c r="AF39" s="131"/>
    </row>
    <row r="40" spans="1:32" ht="19" customHeight="1" x14ac:dyDescent="0.15">
      <c r="A40" s="98" t="s">
        <v>94</v>
      </c>
      <c r="B40" s="98" t="s">
        <v>112</v>
      </c>
      <c r="C40" s="99" t="s">
        <v>75</v>
      </c>
      <c r="D40" s="62">
        <f>IF(ISNA(VLOOKUP($C40,'Ontario Rankings'!$C$6:$K$119,3,FALSE))=TRUE,"0",VLOOKUP($C40,'Ontario Rankings'!$C$6:$K$119,3,FALSE))</f>
        <v>30</v>
      </c>
      <c r="E40" s="131" t="str">
        <f>IF(ISNA(VLOOKUP($C40,'CC Calgary BA'!$A$17:$F$73,6,FALSE))=TRUE,"0",VLOOKUP($C40,'CC Calgary BA'!$A$17:$F$73,6,FALSE))</f>
        <v>0</v>
      </c>
      <c r="F40" s="131" t="str">
        <f>IF(ISNA(VLOOKUP($C40,'CC Calgary HP'!$A$17:$F$100,6,FALSE))=TRUE,"0",VLOOKUP($C40,'CC Calgary HP'!$A$17:$F$100,6,FALSE))</f>
        <v>0</v>
      </c>
      <c r="G40" s="131" t="str">
        <f>IF(ISNA(VLOOKUP($C40,'CC Calgary SS'!$A$17:$F$74,6,FALSE))=TRUE,"0",VLOOKUP($C40,'CC Calgary SS'!$A$17:$F$74,6,FALSE))</f>
        <v>0</v>
      </c>
      <c r="H40" s="131">
        <f>IF(ISNA(VLOOKUP($C40,'TT MSLM -1'!$A$17:$F$100,6,FALSE))=TRUE,"0",VLOOKUP($C40,'TT MSLM -1'!$A$17:$F$100,6,FALSE))</f>
        <v>13</v>
      </c>
      <c r="I40" s="131">
        <f>IF(ISNA(VLOOKUP($C40,'TT MSLM -2'!$A$17:$F$100,6,FALSE))=TRUE,"0",VLOOKUP($C40,'TT MSLM -2'!$A$17:$F$100,6,FALSE))</f>
        <v>13</v>
      </c>
      <c r="J40" s="131" t="str">
        <f>IF(ISNA(VLOOKUP($C40,'NorAm Mammoth SS -1'!$A$17:$F$100,6,FALSE))=TRUE,"0",VLOOKUP($C40,'NorAm Mammoth SS -1'!$A$17:$F$100,6,FALSE))</f>
        <v>0</v>
      </c>
      <c r="K40" s="131" t="str">
        <f>IF(ISNA(VLOOKUP($C40,'NorAm Mammoth SS -2'!$A$17:$F$100,6,FALSE))=TRUE,"0",VLOOKUP($C40,'NorAm Mammoth SS -2'!$A$17:$F$100,6,FALSE))</f>
        <v>0</v>
      </c>
      <c r="L40" s="131" t="str">
        <f>IF(ISNA(VLOOKUP($C40,'Groms GP'!$A$17:$F$100,6,FALSE))=TRUE,"0",VLOOKUP($C40,'Groms GP'!$A$17:$F$100,6,FALSE))</f>
        <v>0</v>
      </c>
      <c r="M40" s="131" t="str">
        <f>IF(ISNA(VLOOKUP($C40,'CC SunPeaks SS'!$A$17:$F$100,6,FALSE))=TRUE,"0",VLOOKUP($C40,'CC SunPeaks SS'!$A$17:$F$100,6,FALSE))</f>
        <v>0</v>
      </c>
      <c r="N40" s="131" t="str">
        <f>IF(ISNA(VLOOKUP($C40,'CC SunPeaks BA'!$A$17:$F$100,6,FALSE))=TRUE,"0",VLOOKUP($C40,'CC SunPeaks BA'!$A$17:$F$100,6,FALSE))</f>
        <v>0</v>
      </c>
      <c r="O40" s="131" t="str">
        <f>IF(ISNA(VLOOKUP($C40,'NorAm Calgary SS'!$A$17:$F$100,6,FALSE))=TRUE,"0",VLOOKUP($C40,'NorAm Calgary SS'!$A$17:$F$100,6,FALSE))</f>
        <v>0</v>
      </c>
      <c r="P40" s="131" t="str">
        <f>IF(ISNA(VLOOKUP($C40,'NorAm Calgary BA'!$A$17:$F$100,6,FALSE))=TRUE,"0",VLOOKUP($C40,'NorAm Calgary BA'!$A$17:$F$100,6,FALSE))</f>
        <v>0</v>
      </c>
      <c r="Q40" s="131" t="str">
        <f>IF(ISNA(VLOOKUP($C40,'FzFest CF'!$A$17:$F$100,6,FALSE))=TRUE,"0",VLOOKUP($C40,'FzFest CF'!$A$17:$F$100,6,FALSE))</f>
        <v>0</v>
      </c>
      <c r="R40" s="131" t="str">
        <f>IF(ISNA(VLOOKUP($C40,'Groms BV'!$A$17:$F$100,6,FALSE))=TRUE,"0",VLOOKUP($C40,'Groms BV'!$A$17:$F$100,6,FALSE))</f>
        <v>0</v>
      </c>
      <c r="S40" s="131" t="str">
        <f>IF(ISNA(VLOOKUP($C40,'NorAm Aspen BA'!$A$17:$F$100,6,FALSE))=TRUE,"0",VLOOKUP($C40,'NorAm Aspen BA'!$A$17:$F$100,6,FALSE))</f>
        <v>0</v>
      </c>
      <c r="T40" s="131" t="str">
        <f>IF(ISNA(VLOOKUP($C40,'NorAm Aspen SS'!$A$17:$F$100,6,FALSE))=TRUE,"0",VLOOKUP($C40,'NorAm Aspen SS'!$A$17:$F$100,6,FALSE))</f>
        <v>0</v>
      </c>
      <c r="U40" s="131" t="str">
        <f>IF(ISNA(VLOOKUP($C40,'JJ Evergreen'!$A$17:$F$100,6,FALSE))=TRUE,"0",VLOOKUP($C40,'JJ Evergreen'!$A$17:$F$100,6,FALSE))</f>
        <v>0</v>
      </c>
      <c r="V40" s="131">
        <f>IF(ISNA(VLOOKUP($C40,'TT Horseshoe -1'!$A$17:$F$100,6,FALSE))=TRUE,"0",VLOOKUP($C40,'TT Horseshoe -1'!$A$17:$F$100,6,FALSE))</f>
        <v>13</v>
      </c>
      <c r="W40" s="131">
        <f>IF(ISNA(VLOOKUP($C40,'TT PROV SS'!$A$17:$F$100,6,FALSE))=TRUE,"0",VLOOKUP($C40,'TT PROV SS'!$A$17:$F$100,6,FALSE))</f>
        <v>27</v>
      </c>
      <c r="X40" s="131" t="str">
        <f>IF(ISNA(VLOOKUP($C40,'TT PROV BA'!$A$17:$F$100,6,FALSE))=TRUE,"0",VLOOKUP($C40,'TT PROV BA'!$A$17:$F$100,6,FALSE))</f>
        <v>dns</v>
      </c>
      <c r="Y40" s="131" t="str">
        <f>IF(ISNA(VLOOKUP($C40,'CC Horseshoe SS'!$A$17:$F$100,6,FALSE))=TRUE,"0",VLOOKUP($C40,'CC Horseshoe SS'!$A$17:$F$100,6,FALSE))</f>
        <v>0</v>
      </c>
      <c r="Z40" s="131" t="str">
        <f>IF(ISNA(VLOOKUP($C40,'CC Horseshoe BA'!$A$17:$F$100,6,FALSE))=TRUE,"0",VLOOKUP($C40,'CC Horseshoe BA'!$A$17:$F$100,6,FALSE))</f>
        <v>0</v>
      </c>
      <c r="AA40" s="131" t="str">
        <f>IF(ISNA(VLOOKUP($C40,'NorAm Stoneham SS'!$A$17:$F$100,6,FALSE))=TRUE,"0",VLOOKUP($C40,'NorAm Stoneham SS'!$A$17:$F$100,6,FALSE))</f>
        <v>0</v>
      </c>
      <c r="AB40" s="131" t="str">
        <f>IF(ISNA(VLOOKUP($C40,'NorAm Stoneham BA'!$A$17:$F$100,6,FALSE))=TRUE,"0",VLOOKUP($C40,'NorAm Stoneham BA'!$A$17:$F$100,6,FALSE))</f>
        <v>0</v>
      </c>
      <c r="AC40" s="131" t="str">
        <f>IF(ISNA(VLOOKUP($C40,'JrNats HP'!$A$17:$F$100,6,FALSE))=TRUE,"0",VLOOKUP($C40,'JrNats HP'!$A$17:$F$100,6,FALSE))</f>
        <v>0</v>
      </c>
      <c r="AD40" s="131" t="str">
        <f>IF(ISNA(VLOOKUP($C40,'JrNats SS'!$A$17:$F$100,6,FALSE))=TRUE,"0",VLOOKUP($C40,'JrNats SS'!$A$17:$F$100,6,FALSE))</f>
        <v>0</v>
      </c>
      <c r="AE40" s="131" t="str">
        <f>IF(ISNA(VLOOKUP($C40,'JrNats BA'!$A$17:$F$100,6,FALSE))=TRUE,"0",VLOOKUP($C40,'JrNats BA'!$A$17:$F$100,6,FALSE))</f>
        <v>0</v>
      </c>
      <c r="AF40" s="131"/>
    </row>
    <row r="41" spans="1:32" ht="19" customHeight="1" x14ac:dyDescent="0.15">
      <c r="A41" s="98" t="s">
        <v>92</v>
      </c>
      <c r="B41" s="98" t="s">
        <v>113</v>
      </c>
      <c r="C41" s="99" t="s">
        <v>74</v>
      </c>
      <c r="D41" s="62">
        <f>IF(ISNA(VLOOKUP($C41,'Ontario Rankings'!$C$6:$K$119,3,FALSE))=TRUE,"0",VLOOKUP($C41,'Ontario Rankings'!$C$6:$K$119,3,FALSE))</f>
        <v>31</v>
      </c>
      <c r="E41" s="131" t="str">
        <f>IF(ISNA(VLOOKUP($C41,'CC Calgary BA'!$A$17:$F$73,6,FALSE))=TRUE,"0",VLOOKUP($C41,'CC Calgary BA'!$A$17:$F$73,6,FALSE))</f>
        <v>0</v>
      </c>
      <c r="F41" s="131" t="str">
        <f>IF(ISNA(VLOOKUP($C41,'CC Calgary HP'!$A$17:$F$100,6,FALSE))=TRUE,"0",VLOOKUP($C41,'CC Calgary HP'!$A$17:$F$100,6,FALSE))</f>
        <v>0</v>
      </c>
      <c r="G41" s="131" t="str">
        <f>IF(ISNA(VLOOKUP($C41,'CC Calgary SS'!$A$17:$F$74,6,FALSE))=TRUE,"0",VLOOKUP($C41,'CC Calgary SS'!$A$17:$F$74,6,FALSE))</f>
        <v>0</v>
      </c>
      <c r="H41" s="131">
        <f>IF(ISNA(VLOOKUP($C41,'TT MSLM -1'!$A$17:$F$100,6,FALSE))=TRUE,"0",VLOOKUP($C41,'TT MSLM -1'!$A$17:$F$100,6,FALSE))</f>
        <v>12</v>
      </c>
      <c r="I41" s="131">
        <f>IF(ISNA(VLOOKUP($C41,'TT MSLM -2'!$A$17:$F$100,6,FALSE))=TRUE,"0",VLOOKUP($C41,'TT MSLM -2'!$A$17:$F$100,6,FALSE))</f>
        <v>17</v>
      </c>
      <c r="J41" s="131" t="str">
        <f>IF(ISNA(VLOOKUP($C41,'NorAm Mammoth SS -1'!$A$17:$F$100,6,FALSE))=TRUE,"0",VLOOKUP($C41,'NorAm Mammoth SS -1'!$A$17:$F$100,6,FALSE))</f>
        <v>0</v>
      </c>
      <c r="K41" s="131" t="str">
        <f>IF(ISNA(VLOOKUP($C41,'NorAm Mammoth SS -2'!$A$17:$F$100,6,FALSE))=TRUE,"0",VLOOKUP($C41,'NorAm Mammoth SS -2'!$A$17:$F$100,6,FALSE))</f>
        <v>0</v>
      </c>
      <c r="L41" s="131" t="str">
        <f>IF(ISNA(VLOOKUP($C41,'Groms GP'!$A$17:$F$100,6,FALSE))=TRUE,"0",VLOOKUP($C41,'Groms GP'!$A$17:$F$100,6,FALSE))</f>
        <v>0</v>
      </c>
      <c r="M41" s="131" t="str">
        <f>IF(ISNA(VLOOKUP($C41,'CC SunPeaks SS'!$A$17:$F$100,6,FALSE))=TRUE,"0",VLOOKUP($C41,'CC SunPeaks SS'!$A$17:$F$100,6,FALSE))</f>
        <v>0</v>
      </c>
      <c r="N41" s="131" t="str">
        <f>IF(ISNA(VLOOKUP($C41,'CC SunPeaks BA'!$A$17:$F$100,6,FALSE))=TRUE,"0",VLOOKUP($C41,'CC SunPeaks BA'!$A$17:$F$100,6,FALSE))</f>
        <v>0</v>
      </c>
      <c r="O41" s="131" t="str">
        <f>IF(ISNA(VLOOKUP($C41,'NorAm Calgary SS'!$A$17:$F$100,6,FALSE))=TRUE,"0",VLOOKUP($C41,'NorAm Calgary SS'!$A$17:$F$100,6,FALSE))</f>
        <v>0</v>
      </c>
      <c r="P41" s="131" t="str">
        <f>IF(ISNA(VLOOKUP($C41,'NorAm Calgary BA'!$A$17:$F$100,6,FALSE))=TRUE,"0",VLOOKUP($C41,'NorAm Calgary BA'!$A$17:$F$100,6,FALSE))</f>
        <v>0</v>
      </c>
      <c r="Q41" s="131" t="str">
        <f>IF(ISNA(VLOOKUP($C41,'FzFest CF'!$A$17:$F$100,6,FALSE))=TRUE,"0",VLOOKUP($C41,'FzFest CF'!$A$17:$F$100,6,FALSE))</f>
        <v>0</v>
      </c>
      <c r="R41" s="131" t="str">
        <f>IF(ISNA(VLOOKUP($C41,'Groms BV'!$A$17:$F$100,6,FALSE))=TRUE,"0",VLOOKUP($C41,'Groms BV'!$A$17:$F$100,6,FALSE))</f>
        <v>0</v>
      </c>
      <c r="S41" s="131" t="str">
        <f>IF(ISNA(VLOOKUP($C41,'NorAm Aspen BA'!$A$17:$F$100,6,FALSE))=TRUE,"0",VLOOKUP($C41,'NorAm Aspen BA'!$A$17:$F$100,6,FALSE))</f>
        <v>0</v>
      </c>
      <c r="T41" s="131" t="str">
        <f>IF(ISNA(VLOOKUP($C41,'NorAm Aspen SS'!$A$17:$F$100,6,FALSE))=TRUE,"0",VLOOKUP($C41,'NorAm Aspen SS'!$A$17:$F$100,6,FALSE))</f>
        <v>0</v>
      </c>
      <c r="U41" s="131" t="str">
        <f>IF(ISNA(VLOOKUP($C41,'JJ Evergreen'!$A$17:$F$100,6,FALSE))=TRUE,"0",VLOOKUP($C41,'JJ Evergreen'!$A$17:$F$100,6,FALSE))</f>
        <v>0</v>
      </c>
      <c r="V41" s="131">
        <f>IF(ISNA(VLOOKUP($C41,'TT Horseshoe -1'!$A$17:$F$100,6,FALSE))=TRUE,"0",VLOOKUP($C41,'TT Horseshoe -1'!$A$17:$F$100,6,FALSE))</f>
        <v>29</v>
      </c>
      <c r="W41" s="131">
        <f>IF(ISNA(VLOOKUP($C41,'TT PROV SS'!$A$17:$F$100,6,FALSE))=TRUE,"0",VLOOKUP($C41,'TT PROV SS'!$A$17:$F$100,6,FALSE))</f>
        <v>15</v>
      </c>
      <c r="X41" s="131" t="str">
        <f>IF(ISNA(VLOOKUP($C41,'TT PROV BA'!$A$17:$F$100,6,FALSE))=TRUE,"0",VLOOKUP($C41,'TT PROV BA'!$A$17:$F$100,6,FALSE))</f>
        <v>0</v>
      </c>
      <c r="Y41" s="131" t="str">
        <f>IF(ISNA(VLOOKUP($C41,'CC Horseshoe SS'!$A$17:$F$100,6,FALSE))=TRUE,"0",VLOOKUP($C41,'CC Horseshoe SS'!$A$17:$F$100,6,FALSE))</f>
        <v>0</v>
      </c>
      <c r="Z41" s="131" t="str">
        <f>IF(ISNA(VLOOKUP($C41,'CC Horseshoe BA'!$A$17:$F$100,6,FALSE))=TRUE,"0",VLOOKUP($C41,'CC Horseshoe BA'!$A$17:$F$100,6,FALSE))</f>
        <v>0</v>
      </c>
      <c r="AA41" s="131" t="str">
        <f>IF(ISNA(VLOOKUP($C41,'NorAm Stoneham SS'!$A$17:$F$100,6,FALSE))=TRUE,"0",VLOOKUP($C41,'NorAm Stoneham SS'!$A$17:$F$100,6,FALSE))</f>
        <v>0</v>
      </c>
      <c r="AB41" s="131" t="str">
        <f>IF(ISNA(VLOOKUP($C41,'NorAm Stoneham BA'!$A$17:$F$100,6,FALSE))=TRUE,"0",VLOOKUP($C41,'NorAm Stoneham BA'!$A$17:$F$100,6,FALSE))</f>
        <v>0</v>
      </c>
      <c r="AC41" s="131" t="str">
        <f>IF(ISNA(VLOOKUP($C41,'JrNats HP'!$A$17:$F$100,6,FALSE))=TRUE,"0",VLOOKUP($C41,'JrNats HP'!$A$17:$F$100,6,FALSE))</f>
        <v>0</v>
      </c>
      <c r="AD41" s="131" t="str">
        <f>IF(ISNA(VLOOKUP($C41,'JrNats SS'!$A$17:$F$100,6,FALSE))=TRUE,"0",VLOOKUP($C41,'JrNats SS'!$A$17:$F$100,6,FALSE))</f>
        <v>0</v>
      </c>
      <c r="AE41" s="131" t="str">
        <f>IF(ISNA(VLOOKUP($C41,'JrNats BA'!$A$17:$F$100,6,FALSE))=TRUE,"0",VLOOKUP($C41,'JrNats BA'!$A$17:$F$100,6,FALSE))</f>
        <v>0</v>
      </c>
      <c r="AF41" s="131"/>
    </row>
    <row r="42" spans="1:32" ht="19" customHeight="1" x14ac:dyDescent="0.15">
      <c r="A42" s="98" t="s">
        <v>92</v>
      </c>
      <c r="B42" s="98" t="s">
        <v>112</v>
      </c>
      <c r="C42" s="99" t="s">
        <v>81</v>
      </c>
      <c r="D42" s="62">
        <f>IF(ISNA(VLOOKUP($C42,'Ontario Rankings'!$C$6:$K$119,3,FALSE))=TRUE,"0",VLOOKUP($C42,'Ontario Rankings'!$C$6:$K$119,3,FALSE))</f>
        <v>32</v>
      </c>
      <c r="E42" s="131" t="str">
        <f>IF(ISNA(VLOOKUP($C42,'CC Calgary BA'!$A$17:$F$73,6,FALSE))=TRUE,"0",VLOOKUP($C42,'CC Calgary BA'!$A$17:$F$73,6,FALSE))</f>
        <v>0</v>
      </c>
      <c r="F42" s="131" t="str">
        <f>IF(ISNA(VLOOKUP($C42,'CC Calgary HP'!$A$17:$F$100,6,FALSE))=TRUE,"0",VLOOKUP($C42,'CC Calgary HP'!$A$17:$F$100,6,FALSE))</f>
        <v>0</v>
      </c>
      <c r="G42" s="131" t="str">
        <f>IF(ISNA(VLOOKUP($C42,'CC Calgary SS'!$A$17:$F$74,6,FALSE))=TRUE,"0",VLOOKUP($C42,'CC Calgary SS'!$A$17:$F$74,6,FALSE))</f>
        <v>0</v>
      </c>
      <c r="H42" s="131">
        <f>IF(ISNA(VLOOKUP($C42,'TT MSLM -1'!$A$17:$F$100,6,FALSE))=TRUE,"0",VLOOKUP($C42,'TT MSLM -1'!$A$17:$F$100,6,FALSE))</f>
        <v>20</v>
      </c>
      <c r="I42" s="131">
        <f>IF(ISNA(VLOOKUP($C42,'TT MSLM -2'!$A$17:$F$100,6,FALSE))=TRUE,"0",VLOOKUP($C42,'TT MSLM -2'!$A$17:$F$100,6,FALSE))</f>
        <v>23</v>
      </c>
      <c r="J42" s="131" t="str">
        <f>IF(ISNA(VLOOKUP($C42,'NorAm Mammoth SS -1'!$A$17:$F$100,6,FALSE))=TRUE,"0",VLOOKUP($C42,'NorAm Mammoth SS -1'!$A$17:$F$100,6,FALSE))</f>
        <v>0</v>
      </c>
      <c r="K42" s="131" t="str">
        <f>IF(ISNA(VLOOKUP($C42,'NorAm Mammoth SS -2'!$A$17:$F$100,6,FALSE))=TRUE,"0",VLOOKUP($C42,'NorAm Mammoth SS -2'!$A$17:$F$100,6,FALSE))</f>
        <v>0</v>
      </c>
      <c r="L42" s="131" t="str">
        <f>IF(ISNA(VLOOKUP($C42,'Groms GP'!$A$17:$F$100,6,FALSE))=TRUE,"0",VLOOKUP($C42,'Groms GP'!$A$17:$F$100,6,FALSE))</f>
        <v>0</v>
      </c>
      <c r="M42" s="131" t="str">
        <f>IF(ISNA(VLOOKUP($C42,'CC SunPeaks SS'!$A$17:$F$100,6,FALSE))=TRUE,"0",VLOOKUP($C42,'CC SunPeaks SS'!$A$17:$F$100,6,FALSE))</f>
        <v>0</v>
      </c>
      <c r="N42" s="131" t="str">
        <f>IF(ISNA(VLOOKUP($C42,'CC SunPeaks BA'!$A$17:$F$100,6,FALSE))=TRUE,"0",VLOOKUP($C42,'CC SunPeaks BA'!$A$17:$F$100,6,FALSE))</f>
        <v>0</v>
      </c>
      <c r="O42" s="131" t="str">
        <f>IF(ISNA(VLOOKUP($C42,'NorAm Calgary SS'!$A$17:$F$100,6,FALSE))=TRUE,"0",VLOOKUP($C42,'NorAm Calgary SS'!$A$17:$F$100,6,FALSE))</f>
        <v>0</v>
      </c>
      <c r="P42" s="131" t="str">
        <f>IF(ISNA(VLOOKUP($C42,'NorAm Calgary BA'!$A$17:$F$100,6,FALSE))=TRUE,"0",VLOOKUP($C42,'NorAm Calgary BA'!$A$17:$F$100,6,FALSE))</f>
        <v>0</v>
      </c>
      <c r="Q42" s="131" t="str">
        <f>IF(ISNA(VLOOKUP($C42,'FzFest CF'!$A$17:$F$100,6,FALSE))=TRUE,"0",VLOOKUP($C42,'FzFest CF'!$A$17:$F$100,6,FALSE))</f>
        <v>0</v>
      </c>
      <c r="R42" s="131" t="str">
        <f>IF(ISNA(VLOOKUP($C42,'Groms BV'!$A$17:$F$100,6,FALSE))=TRUE,"0",VLOOKUP($C42,'Groms BV'!$A$17:$F$100,6,FALSE))</f>
        <v>0</v>
      </c>
      <c r="S42" s="131" t="str">
        <f>IF(ISNA(VLOOKUP($C42,'NorAm Aspen BA'!$A$17:$F$100,6,FALSE))=TRUE,"0",VLOOKUP($C42,'NorAm Aspen BA'!$A$17:$F$100,6,FALSE))</f>
        <v>0</v>
      </c>
      <c r="T42" s="131" t="str">
        <f>IF(ISNA(VLOOKUP($C42,'NorAm Aspen SS'!$A$17:$F$100,6,FALSE))=TRUE,"0",VLOOKUP($C42,'NorAm Aspen SS'!$A$17:$F$100,6,FALSE))</f>
        <v>0</v>
      </c>
      <c r="U42" s="131" t="str">
        <f>IF(ISNA(VLOOKUP($C42,'JJ Evergreen'!$A$17:$F$100,6,FALSE))=TRUE,"0",VLOOKUP($C42,'JJ Evergreen'!$A$17:$F$100,6,FALSE))</f>
        <v>0</v>
      </c>
      <c r="V42" s="131">
        <f>IF(ISNA(VLOOKUP($C42,'TT Horseshoe -1'!$A$17:$F$100,6,FALSE))=TRUE,"0",VLOOKUP($C42,'TT Horseshoe -1'!$A$17:$F$100,6,FALSE))</f>
        <v>38</v>
      </c>
      <c r="W42" s="131">
        <f>IF(ISNA(VLOOKUP($C42,'TT PROV SS'!$A$17:$F$100,6,FALSE))=TRUE,"0",VLOOKUP($C42,'TT PROV SS'!$A$17:$F$100,6,FALSE))</f>
        <v>9</v>
      </c>
      <c r="X42" s="131" t="str">
        <f>IF(ISNA(VLOOKUP($C42,'TT PROV BA'!$A$17:$F$100,6,FALSE))=TRUE,"0",VLOOKUP($C42,'TT PROV BA'!$A$17:$F$100,6,FALSE))</f>
        <v>0</v>
      </c>
      <c r="Y42" s="131" t="str">
        <f>IF(ISNA(VLOOKUP($C42,'CC Horseshoe SS'!$A$17:$F$100,6,FALSE))=TRUE,"0",VLOOKUP($C42,'CC Horseshoe SS'!$A$17:$F$100,6,FALSE))</f>
        <v>0</v>
      </c>
      <c r="Z42" s="131" t="str">
        <f>IF(ISNA(VLOOKUP($C42,'CC Horseshoe BA'!$A$17:$F$100,6,FALSE))=TRUE,"0",VLOOKUP($C42,'CC Horseshoe BA'!$A$17:$F$100,6,FALSE))</f>
        <v>0</v>
      </c>
      <c r="AA42" s="131" t="str">
        <f>IF(ISNA(VLOOKUP($C42,'NorAm Stoneham SS'!$A$17:$F$100,6,FALSE))=TRUE,"0",VLOOKUP($C42,'NorAm Stoneham SS'!$A$17:$F$100,6,FALSE))</f>
        <v>0</v>
      </c>
      <c r="AB42" s="131" t="str">
        <f>IF(ISNA(VLOOKUP($C42,'NorAm Stoneham BA'!$A$17:$F$100,6,FALSE))=TRUE,"0",VLOOKUP($C42,'NorAm Stoneham BA'!$A$17:$F$100,6,FALSE))</f>
        <v>0</v>
      </c>
      <c r="AC42" s="131" t="str">
        <f>IF(ISNA(VLOOKUP($C42,'JrNats HP'!$A$17:$F$100,6,FALSE))=TRUE,"0",VLOOKUP($C42,'JrNats HP'!$A$17:$F$100,6,FALSE))</f>
        <v>0</v>
      </c>
      <c r="AD42" s="131" t="str">
        <f>IF(ISNA(VLOOKUP($C42,'JrNats SS'!$A$17:$F$100,6,FALSE))=TRUE,"0",VLOOKUP($C42,'JrNats SS'!$A$17:$F$100,6,FALSE))</f>
        <v>0</v>
      </c>
      <c r="AE42" s="131" t="str">
        <f>IF(ISNA(VLOOKUP($C42,'JrNats BA'!$A$17:$F$100,6,FALSE))=TRUE,"0",VLOOKUP($C42,'JrNats BA'!$A$17:$F$100,6,FALSE))</f>
        <v>0</v>
      </c>
      <c r="AF42" s="131"/>
    </row>
    <row r="43" spans="1:32" ht="19" customHeight="1" x14ac:dyDescent="0.15">
      <c r="A43" s="98" t="s">
        <v>91</v>
      </c>
      <c r="B43" s="98" t="s">
        <v>113</v>
      </c>
      <c r="C43" s="99" t="s">
        <v>107</v>
      </c>
      <c r="D43" s="62">
        <f>IF(ISNA(VLOOKUP($C43,'Ontario Rankings'!$C$6:$K$119,3,FALSE))=TRUE,"0",VLOOKUP($C43,'Ontario Rankings'!$C$6:$K$119,3,FALSE))</f>
        <v>33</v>
      </c>
      <c r="E43" s="131" t="str">
        <f>IF(ISNA(VLOOKUP($C43,'CC Calgary BA'!$A$17:$F$73,6,FALSE))=TRUE,"0",VLOOKUP($C43,'CC Calgary BA'!$A$17:$F$73,6,FALSE))</f>
        <v>0</v>
      </c>
      <c r="F43" s="131" t="str">
        <f>IF(ISNA(VLOOKUP($C43,'CC Calgary HP'!$A$17:$F$100,6,FALSE))=TRUE,"0",VLOOKUP($C43,'CC Calgary HP'!$A$17:$F$100,6,FALSE))</f>
        <v>0</v>
      </c>
      <c r="G43" s="131" t="str">
        <f>IF(ISNA(VLOOKUP($C43,'CC Calgary SS'!$A$17:$F$74,6,FALSE))=TRUE,"0",VLOOKUP($C43,'CC Calgary SS'!$A$17:$F$74,6,FALSE))</f>
        <v>0</v>
      </c>
      <c r="H43" s="131">
        <f>IF(ISNA(VLOOKUP($C43,'TT MSLM -1'!$A$17:$F$100,6,FALSE))=TRUE,"0",VLOOKUP($C43,'TT MSLM -1'!$A$17:$F$100,6,FALSE))</f>
        <v>18</v>
      </c>
      <c r="I43" s="131">
        <f>IF(ISNA(VLOOKUP($C43,'TT MSLM -2'!$A$17:$F$100,6,FALSE))=TRUE,"0",VLOOKUP($C43,'TT MSLM -2'!$A$17:$F$100,6,FALSE))</f>
        <v>20</v>
      </c>
      <c r="J43" s="131" t="str">
        <f>IF(ISNA(VLOOKUP($C43,'NorAm Mammoth SS -1'!$A$17:$F$100,6,FALSE))=TRUE,"0",VLOOKUP($C43,'NorAm Mammoth SS -1'!$A$17:$F$100,6,FALSE))</f>
        <v>0</v>
      </c>
      <c r="K43" s="131" t="str">
        <f>IF(ISNA(VLOOKUP($C43,'NorAm Mammoth SS -2'!$A$17:$F$100,6,FALSE))=TRUE,"0",VLOOKUP($C43,'NorAm Mammoth SS -2'!$A$17:$F$100,6,FALSE))</f>
        <v>0</v>
      </c>
      <c r="L43" s="131" t="str">
        <f>IF(ISNA(VLOOKUP($C43,'Groms GP'!$A$17:$F$100,6,FALSE))=TRUE,"0",VLOOKUP($C43,'Groms GP'!$A$17:$F$100,6,FALSE))</f>
        <v>0</v>
      </c>
      <c r="M43" s="131" t="str">
        <f>IF(ISNA(VLOOKUP($C43,'CC SunPeaks SS'!$A$17:$F$100,6,FALSE))=TRUE,"0",VLOOKUP($C43,'CC SunPeaks SS'!$A$17:$F$100,6,FALSE))</f>
        <v>0</v>
      </c>
      <c r="N43" s="131" t="str">
        <f>IF(ISNA(VLOOKUP($C43,'CC SunPeaks BA'!$A$17:$F$100,6,FALSE))=TRUE,"0",VLOOKUP($C43,'CC SunPeaks BA'!$A$17:$F$100,6,FALSE))</f>
        <v>0</v>
      </c>
      <c r="O43" s="131" t="str">
        <f>IF(ISNA(VLOOKUP($C43,'NorAm Calgary SS'!$A$17:$F$100,6,FALSE))=TRUE,"0",VLOOKUP($C43,'NorAm Calgary SS'!$A$17:$F$100,6,FALSE))</f>
        <v>0</v>
      </c>
      <c r="P43" s="131" t="str">
        <f>IF(ISNA(VLOOKUP($C43,'NorAm Calgary BA'!$A$17:$F$100,6,FALSE))=TRUE,"0",VLOOKUP($C43,'NorAm Calgary BA'!$A$17:$F$100,6,FALSE))</f>
        <v>0</v>
      </c>
      <c r="Q43" s="131" t="str">
        <f>IF(ISNA(VLOOKUP($C43,'FzFest CF'!$A$17:$F$100,6,FALSE))=TRUE,"0",VLOOKUP($C43,'FzFest CF'!$A$17:$F$100,6,FALSE))</f>
        <v>0</v>
      </c>
      <c r="R43" s="131" t="str">
        <f>IF(ISNA(VLOOKUP($C43,'Groms BV'!$A$17:$F$100,6,FALSE))=TRUE,"0",VLOOKUP($C43,'Groms BV'!$A$17:$F$100,6,FALSE))</f>
        <v>0</v>
      </c>
      <c r="S43" s="131" t="str">
        <f>IF(ISNA(VLOOKUP($C43,'NorAm Aspen BA'!$A$17:$F$100,6,FALSE))=TRUE,"0",VLOOKUP($C43,'NorAm Aspen BA'!$A$17:$F$100,6,FALSE))</f>
        <v>0</v>
      </c>
      <c r="T43" s="131" t="str">
        <f>IF(ISNA(VLOOKUP($C43,'NorAm Aspen SS'!$A$17:$F$100,6,FALSE))=TRUE,"0",VLOOKUP($C43,'NorAm Aspen SS'!$A$17:$F$100,6,FALSE))</f>
        <v>0</v>
      </c>
      <c r="U43" s="131" t="str">
        <f>IF(ISNA(VLOOKUP($C43,'JJ Evergreen'!$A$17:$F$100,6,FALSE))=TRUE,"0",VLOOKUP($C43,'JJ Evergreen'!$A$17:$F$100,6,FALSE))</f>
        <v>0</v>
      </c>
      <c r="V43" s="131">
        <f>IF(ISNA(VLOOKUP($C43,'TT Horseshoe -1'!$A$17:$F$100,6,FALSE))=TRUE,"0",VLOOKUP($C43,'TT Horseshoe -1'!$A$17:$F$100,6,FALSE))</f>
        <v>22</v>
      </c>
      <c r="W43" s="131">
        <f>IF(ISNA(VLOOKUP($C43,'TT PROV SS'!$A$17:$F$100,6,FALSE))=TRUE,"0",VLOOKUP($C43,'TT PROV SS'!$A$17:$F$100,6,FALSE))</f>
        <v>19</v>
      </c>
      <c r="X43" s="131">
        <f>IF(ISNA(VLOOKUP($C43,'TT PROV BA'!$A$17:$F$100,6,FALSE))=TRUE,"0",VLOOKUP($C43,'TT PROV BA'!$A$17:$F$100,6,FALSE))</f>
        <v>18</v>
      </c>
      <c r="Y43" s="131" t="str">
        <f>IF(ISNA(VLOOKUP($C43,'CC Horseshoe SS'!$A$17:$F$100,6,FALSE))=TRUE,"0",VLOOKUP($C43,'CC Horseshoe SS'!$A$17:$F$100,6,FALSE))</f>
        <v>0</v>
      </c>
      <c r="Z43" s="131" t="str">
        <f>IF(ISNA(VLOOKUP($C43,'CC Horseshoe BA'!$A$17:$F$100,6,FALSE))=TRUE,"0",VLOOKUP($C43,'CC Horseshoe BA'!$A$17:$F$100,6,FALSE))</f>
        <v>0</v>
      </c>
      <c r="AA43" s="131" t="str">
        <f>IF(ISNA(VLOOKUP($C43,'NorAm Stoneham SS'!$A$17:$F$100,6,FALSE))=TRUE,"0",VLOOKUP($C43,'NorAm Stoneham SS'!$A$17:$F$100,6,FALSE))</f>
        <v>0</v>
      </c>
      <c r="AB43" s="131" t="str">
        <f>IF(ISNA(VLOOKUP($C43,'NorAm Stoneham BA'!$A$17:$F$100,6,FALSE))=TRUE,"0",VLOOKUP($C43,'NorAm Stoneham BA'!$A$17:$F$100,6,FALSE))</f>
        <v>0</v>
      </c>
      <c r="AC43" s="131" t="str">
        <f>IF(ISNA(VLOOKUP($C43,'JrNats HP'!$A$17:$F$100,6,FALSE))=TRUE,"0",VLOOKUP($C43,'JrNats HP'!$A$17:$F$100,6,FALSE))</f>
        <v>0</v>
      </c>
      <c r="AD43" s="131" t="str">
        <f>IF(ISNA(VLOOKUP($C43,'JrNats SS'!$A$17:$F$100,6,FALSE))=TRUE,"0",VLOOKUP($C43,'JrNats SS'!$A$17:$F$100,6,FALSE))</f>
        <v>0</v>
      </c>
      <c r="AE43" s="131" t="str">
        <f>IF(ISNA(VLOOKUP($C43,'JrNats BA'!$A$17:$F$100,6,FALSE))=TRUE,"0",VLOOKUP($C43,'JrNats BA'!$A$17:$F$100,6,FALSE))</f>
        <v>0</v>
      </c>
      <c r="AF43" s="131"/>
    </row>
    <row r="44" spans="1:32" ht="19" customHeight="1" x14ac:dyDescent="0.15">
      <c r="A44" s="98" t="s">
        <v>94</v>
      </c>
      <c r="B44" s="98" t="s">
        <v>114</v>
      </c>
      <c r="C44" s="99" t="s">
        <v>83</v>
      </c>
      <c r="D44" s="62">
        <f>IF(ISNA(VLOOKUP($C44,'Ontario Rankings'!$C$6:$K$119,3,FALSE))=TRUE,"0",VLOOKUP($C44,'Ontario Rankings'!$C$6:$K$119,3,FALSE))</f>
        <v>34</v>
      </c>
      <c r="E44" s="131" t="str">
        <f>IF(ISNA(VLOOKUP($C44,'CC Calgary BA'!$A$17:$F$73,6,FALSE))=TRUE,"0",VLOOKUP($C44,'CC Calgary BA'!$A$17:$F$73,6,FALSE))</f>
        <v>0</v>
      </c>
      <c r="F44" s="131" t="str">
        <f>IF(ISNA(VLOOKUP($C44,'CC Calgary HP'!$A$17:$F$100,6,FALSE))=TRUE,"0",VLOOKUP($C44,'CC Calgary HP'!$A$17:$F$100,6,FALSE))</f>
        <v>0</v>
      </c>
      <c r="G44" s="131" t="str">
        <f>IF(ISNA(VLOOKUP($C44,'CC Calgary SS'!$A$17:$F$74,6,FALSE))=TRUE,"0",VLOOKUP($C44,'CC Calgary SS'!$A$17:$F$74,6,FALSE))</f>
        <v>0</v>
      </c>
      <c r="H44" s="131">
        <f>IF(ISNA(VLOOKUP($C44,'TT MSLM -1'!$A$17:$F$100,6,FALSE))=TRUE,"0",VLOOKUP($C44,'TT MSLM -1'!$A$17:$F$100,6,FALSE))</f>
        <v>22</v>
      </c>
      <c r="I44" s="131">
        <f>IF(ISNA(VLOOKUP($C44,'TT MSLM -2'!$A$17:$F$100,6,FALSE))=TRUE,"0",VLOOKUP($C44,'TT MSLM -2'!$A$17:$F$100,6,FALSE))</f>
        <v>22</v>
      </c>
      <c r="J44" s="131" t="str">
        <f>IF(ISNA(VLOOKUP($C44,'NorAm Mammoth SS -1'!$A$17:$F$100,6,FALSE))=TRUE,"0",VLOOKUP($C44,'NorAm Mammoth SS -1'!$A$17:$F$100,6,FALSE))</f>
        <v>0</v>
      </c>
      <c r="K44" s="131" t="str">
        <f>IF(ISNA(VLOOKUP($C44,'NorAm Mammoth SS -2'!$A$17:$F$100,6,FALSE))=TRUE,"0",VLOOKUP($C44,'NorAm Mammoth SS -2'!$A$17:$F$100,6,FALSE))</f>
        <v>0</v>
      </c>
      <c r="L44" s="131" t="str">
        <f>IF(ISNA(VLOOKUP($C44,'Groms GP'!$A$17:$F$100,6,FALSE))=TRUE,"0",VLOOKUP($C44,'Groms GP'!$A$17:$F$100,6,FALSE))</f>
        <v>0</v>
      </c>
      <c r="M44" s="131" t="str">
        <f>IF(ISNA(VLOOKUP($C44,'CC SunPeaks SS'!$A$17:$F$100,6,FALSE))=TRUE,"0",VLOOKUP($C44,'CC SunPeaks SS'!$A$17:$F$100,6,FALSE))</f>
        <v>0</v>
      </c>
      <c r="N44" s="131" t="str">
        <f>IF(ISNA(VLOOKUP($C44,'CC SunPeaks BA'!$A$17:$F$100,6,FALSE))=TRUE,"0",VLOOKUP($C44,'CC SunPeaks BA'!$A$17:$F$100,6,FALSE))</f>
        <v>0</v>
      </c>
      <c r="O44" s="131" t="str">
        <f>IF(ISNA(VLOOKUP($C44,'NorAm Calgary SS'!$A$17:$F$100,6,FALSE))=TRUE,"0",VLOOKUP($C44,'NorAm Calgary SS'!$A$17:$F$100,6,FALSE))</f>
        <v>0</v>
      </c>
      <c r="P44" s="131" t="str">
        <f>IF(ISNA(VLOOKUP($C44,'NorAm Calgary BA'!$A$17:$F$100,6,FALSE))=TRUE,"0",VLOOKUP($C44,'NorAm Calgary BA'!$A$17:$F$100,6,FALSE))</f>
        <v>0</v>
      </c>
      <c r="Q44" s="131" t="str">
        <f>IF(ISNA(VLOOKUP($C44,'FzFest CF'!$A$17:$F$100,6,FALSE))=TRUE,"0",VLOOKUP($C44,'FzFest CF'!$A$17:$F$100,6,FALSE))</f>
        <v>0</v>
      </c>
      <c r="R44" s="131" t="str">
        <f>IF(ISNA(VLOOKUP($C44,'Groms BV'!$A$17:$F$100,6,FALSE))=TRUE,"0",VLOOKUP($C44,'Groms BV'!$A$17:$F$100,6,FALSE))</f>
        <v>0</v>
      </c>
      <c r="S44" s="131" t="str">
        <f>IF(ISNA(VLOOKUP($C44,'NorAm Aspen BA'!$A$17:$F$100,6,FALSE))=TRUE,"0",VLOOKUP($C44,'NorAm Aspen BA'!$A$17:$F$100,6,FALSE))</f>
        <v>0</v>
      </c>
      <c r="T44" s="131" t="str">
        <f>IF(ISNA(VLOOKUP($C44,'NorAm Aspen SS'!$A$17:$F$100,6,FALSE))=TRUE,"0",VLOOKUP($C44,'NorAm Aspen SS'!$A$17:$F$100,6,FALSE))</f>
        <v>0</v>
      </c>
      <c r="U44" s="131" t="str">
        <f>IF(ISNA(VLOOKUP($C44,'JJ Evergreen'!$A$17:$F$100,6,FALSE))=TRUE,"0",VLOOKUP($C44,'JJ Evergreen'!$A$17:$F$100,6,FALSE))</f>
        <v>0</v>
      </c>
      <c r="V44" s="131">
        <f>IF(ISNA(VLOOKUP($C44,'TT Horseshoe -1'!$A$17:$F$100,6,FALSE))=TRUE,"0",VLOOKUP($C44,'TT Horseshoe -1'!$A$17:$F$100,6,FALSE))</f>
        <v>35</v>
      </c>
      <c r="W44" s="131">
        <f>IF(ISNA(VLOOKUP($C44,'TT PROV SS'!$A$17:$F$100,6,FALSE))=TRUE,"0",VLOOKUP($C44,'TT PROV SS'!$A$17:$F$100,6,FALSE))</f>
        <v>25</v>
      </c>
      <c r="X44" s="131">
        <f>IF(ISNA(VLOOKUP($C44,'TT PROV BA'!$A$17:$F$100,6,FALSE))=TRUE,"0",VLOOKUP($C44,'TT PROV BA'!$A$17:$F$100,6,FALSE))</f>
        <v>12</v>
      </c>
      <c r="Y44" s="131" t="str">
        <f>IF(ISNA(VLOOKUP($C44,'CC Horseshoe SS'!$A$17:$F$100,6,FALSE))=TRUE,"0",VLOOKUP($C44,'CC Horseshoe SS'!$A$17:$F$100,6,FALSE))</f>
        <v>0</v>
      </c>
      <c r="Z44" s="131" t="str">
        <f>IF(ISNA(VLOOKUP($C44,'CC Horseshoe BA'!$A$17:$F$100,6,FALSE))=TRUE,"0",VLOOKUP($C44,'CC Horseshoe BA'!$A$17:$F$100,6,FALSE))</f>
        <v>0</v>
      </c>
      <c r="AA44" s="131" t="str">
        <f>IF(ISNA(VLOOKUP($C44,'NorAm Stoneham SS'!$A$17:$F$100,6,FALSE))=TRUE,"0",VLOOKUP($C44,'NorAm Stoneham SS'!$A$17:$F$100,6,FALSE))</f>
        <v>0</v>
      </c>
      <c r="AB44" s="131" t="str">
        <f>IF(ISNA(VLOOKUP($C44,'NorAm Stoneham BA'!$A$17:$F$100,6,FALSE))=TRUE,"0",VLOOKUP($C44,'NorAm Stoneham BA'!$A$17:$F$100,6,FALSE))</f>
        <v>0</v>
      </c>
      <c r="AC44" s="131" t="str">
        <f>IF(ISNA(VLOOKUP($C44,'JrNats HP'!$A$17:$F$100,6,FALSE))=TRUE,"0",VLOOKUP($C44,'JrNats HP'!$A$17:$F$100,6,FALSE))</f>
        <v>0</v>
      </c>
      <c r="AD44" s="131" t="str">
        <f>IF(ISNA(VLOOKUP($C44,'JrNats SS'!$A$17:$F$100,6,FALSE))=TRUE,"0",VLOOKUP($C44,'JrNats SS'!$A$17:$F$100,6,FALSE))</f>
        <v>0</v>
      </c>
      <c r="AE44" s="131" t="str">
        <f>IF(ISNA(VLOOKUP($C44,'JrNats BA'!$A$17:$F$100,6,FALSE))=TRUE,"0",VLOOKUP($C44,'JrNats BA'!$A$17:$F$100,6,FALSE))</f>
        <v>0</v>
      </c>
      <c r="AF44" s="131"/>
    </row>
    <row r="45" spans="1:32" ht="19" customHeight="1" x14ac:dyDescent="0.15">
      <c r="A45" s="98" t="s">
        <v>92</v>
      </c>
      <c r="B45" s="98" t="s">
        <v>114</v>
      </c>
      <c r="C45" s="99" t="s">
        <v>84</v>
      </c>
      <c r="D45" s="62">
        <f>IF(ISNA(VLOOKUP($C45,'Ontario Rankings'!$C$6:$K$119,3,FALSE))=TRUE,"0",VLOOKUP($C45,'Ontario Rankings'!$C$6:$K$119,3,FALSE))</f>
        <v>35</v>
      </c>
      <c r="E45" s="131" t="str">
        <f>IF(ISNA(VLOOKUP($C45,'CC Calgary BA'!$A$17:$F$73,6,FALSE))=TRUE,"0",VLOOKUP($C45,'CC Calgary BA'!$A$17:$F$73,6,FALSE))</f>
        <v>0</v>
      </c>
      <c r="F45" s="131" t="str">
        <f>IF(ISNA(VLOOKUP($C45,'CC Calgary HP'!$A$17:$F$100,6,FALSE))=TRUE,"0",VLOOKUP($C45,'CC Calgary HP'!$A$17:$F$100,6,FALSE))</f>
        <v>0</v>
      </c>
      <c r="G45" s="131" t="str">
        <f>IF(ISNA(VLOOKUP($C45,'CC Calgary SS'!$A$17:$F$74,6,FALSE))=TRUE,"0",VLOOKUP($C45,'CC Calgary SS'!$A$17:$F$74,6,FALSE))</f>
        <v>0</v>
      </c>
      <c r="H45" s="131">
        <f>IF(ISNA(VLOOKUP($C45,'TT MSLM -1'!$A$17:$F$100,6,FALSE))=TRUE,"0",VLOOKUP($C45,'TT MSLM -1'!$A$17:$F$100,6,FALSE))</f>
        <v>23</v>
      </c>
      <c r="I45" s="131">
        <f>IF(ISNA(VLOOKUP($C45,'TT MSLM -2'!$A$17:$F$100,6,FALSE))=TRUE,"0",VLOOKUP($C45,'TT MSLM -2'!$A$17:$F$100,6,FALSE))</f>
        <v>24</v>
      </c>
      <c r="J45" s="131" t="str">
        <f>IF(ISNA(VLOOKUP($C45,'NorAm Mammoth SS -1'!$A$17:$F$100,6,FALSE))=TRUE,"0",VLOOKUP($C45,'NorAm Mammoth SS -1'!$A$17:$F$100,6,FALSE))</f>
        <v>0</v>
      </c>
      <c r="K45" s="131" t="str">
        <f>IF(ISNA(VLOOKUP($C45,'NorAm Mammoth SS -2'!$A$17:$F$100,6,FALSE))=TRUE,"0",VLOOKUP($C45,'NorAm Mammoth SS -2'!$A$17:$F$100,6,FALSE))</f>
        <v>0</v>
      </c>
      <c r="L45" s="131" t="str">
        <f>IF(ISNA(VLOOKUP($C45,'Groms GP'!$A$17:$F$100,6,FALSE))=TRUE,"0",VLOOKUP($C45,'Groms GP'!$A$17:$F$100,6,FALSE))</f>
        <v>0</v>
      </c>
      <c r="M45" s="131" t="str">
        <f>IF(ISNA(VLOOKUP($C45,'CC SunPeaks SS'!$A$17:$F$100,6,FALSE))=TRUE,"0",VLOOKUP($C45,'CC SunPeaks SS'!$A$17:$F$100,6,FALSE))</f>
        <v>0</v>
      </c>
      <c r="N45" s="131" t="str">
        <f>IF(ISNA(VLOOKUP($C45,'CC SunPeaks BA'!$A$17:$F$100,6,FALSE))=TRUE,"0",VLOOKUP($C45,'CC SunPeaks BA'!$A$17:$F$100,6,FALSE))</f>
        <v>0</v>
      </c>
      <c r="O45" s="131" t="str">
        <f>IF(ISNA(VLOOKUP($C45,'NorAm Calgary SS'!$A$17:$F$100,6,FALSE))=TRUE,"0",VLOOKUP($C45,'NorAm Calgary SS'!$A$17:$F$100,6,FALSE))</f>
        <v>0</v>
      </c>
      <c r="P45" s="131" t="str">
        <f>IF(ISNA(VLOOKUP($C45,'NorAm Calgary BA'!$A$17:$F$100,6,FALSE))=TRUE,"0",VLOOKUP($C45,'NorAm Calgary BA'!$A$17:$F$100,6,FALSE))</f>
        <v>0</v>
      </c>
      <c r="Q45" s="131" t="str">
        <f>IF(ISNA(VLOOKUP($C45,'FzFest CF'!$A$17:$F$100,6,FALSE))=TRUE,"0",VLOOKUP($C45,'FzFest CF'!$A$17:$F$100,6,FALSE))</f>
        <v>0</v>
      </c>
      <c r="R45" s="131" t="str">
        <f>IF(ISNA(VLOOKUP($C45,'Groms BV'!$A$17:$F$100,6,FALSE))=TRUE,"0",VLOOKUP($C45,'Groms BV'!$A$17:$F$100,6,FALSE))</f>
        <v>0</v>
      </c>
      <c r="S45" s="131" t="str">
        <f>IF(ISNA(VLOOKUP($C45,'NorAm Aspen BA'!$A$17:$F$100,6,FALSE))=TRUE,"0",VLOOKUP($C45,'NorAm Aspen BA'!$A$17:$F$100,6,FALSE))</f>
        <v>0</v>
      </c>
      <c r="T45" s="131" t="str">
        <f>IF(ISNA(VLOOKUP($C45,'NorAm Aspen SS'!$A$17:$F$100,6,FALSE))=TRUE,"0",VLOOKUP($C45,'NorAm Aspen SS'!$A$17:$F$100,6,FALSE))</f>
        <v>0</v>
      </c>
      <c r="U45" s="131" t="str">
        <f>IF(ISNA(VLOOKUP($C45,'JJ Evergreen'!$A$17:$F$100,6,FALSE))=TRUE,"0",VLOOKUP($C45,'JJ Evergreen'!$A$17:$F$100,6,FALSE))</f>
        <v>0</v>
      </c>
      <c r="V45" s="131">
        <f>IF(ISNA(VLOOKUP($C45,'TT Horseshoe -1'!$A$17:$F$100,6,FALSE))=TRUE,"0",VLOOKUP($C45,'TT Horseshoe -1'!$A$17:$F$100,6,FALSE))</f>
        <v>31</v>
      </c>
      <c r="W45" s="131">
        <f>IF(ISNA(VLOOKUP($C45,'TT PROV SS'!$A$17:$F$100,6,FALSE))=TRUE,"0",VLOOKUP($C45,'TT PROV SS'!$A$17:$F$100,6,FALSE))</f>
        <v>18</v>
      </c>
      <c r="X45" s="131">
        <f>IF(ISNA(VLOOKUP($C45,'TT PROV BA'!$A$17:$F$100,6,FALSE))=TRUE,"0",VLOOKUP($C45,'TT PROV BA'!$A$17:$F$100,6,FALSE))</f>
        <v>17</v>
      </c>
      <c r="Y45" s="131" t="str">
        <f>IF(ISNA(VLOOKUP($C45,'CC Horseshoe SS'!$A$17:$F$100,6,FALSE))=TRUE,"0",VLOOKUP($C45,'CC Horseshoe SS'!$A$17:$F$100,6,FALSE))</f>
        <v>0</v>
      </c>
      <c r="Z45" s="131" t="str">
        <f>IF(ISNA(VLOOKUP($C45,'CC Horseshoe BA'!$A$17:$F$100,6,FALSE))=TRUE,"0",VLOOKUP($C45,'CC Horseshoe BA'!$A$17:$F$100,6,FALSE))</f>
        <v>0</v>
      </c>
      <c r="AA45" s="131" t="str">
        <f>IF(ISNA(VLOOKUP($C45,'NorAm Stoneham SS'!$A$17:$F$100,6,FALSE))=TRUE,"0",VLOOKUP($C45,'NorAm Stoneham SS'!$A$17:$F$100,6,FALSE))</f>
        <v>0</v>
      </c>
      <c r="AB45" s="131" t="str">
        <f>IF(ISNA(VLOOKUP($C45,'NorAm Stoneham BA'!$A$17:$F$100,6,FALSE))=TRUE,"0",VLOOKUP($C45,'NorAm Stoneham BA'!$A$17:$F$100,6,FALSE))</f>
        <v>0</v>
      </c>
      <c r="AC45" s="131" t="str">
        <f>IF(ISNA(VLOOKUP($C45,'JrNats HP'!$A$17:$F$100,6,FALSE))=TRUE,"0",VLOOKUP($C45,'JrNats HP'!$A$17:$F$100,6,FALSE))</f>
        <v>0</v>
      </c>
      <c r="AD45" s="131" t="str">
        <f>IF(ISNA(VLOOKUP($C45,'JrNats SS'!$A$17:$F$100,6,FALSE))=TRUE,"0",VLOOKUP($C45,'JrNats SS'!$A$17:$F$100,6,FALSE))</f>
        <v>0</v>
      </c>
      <c r="AE45" s="131" t="str">
        <f>IF(ISNA(VLOOKUP($C45,'JrNats BA'!$A$17:$F$100,6,FALSE))=TRUE,"0",VLOOKUP($C45,'JrNats BA'!$A$17:$F$100,6,FALSE))</f>
        <v>0</v>
      </c>
      <c r="AF45" s="131"/>
    </row>
    <row r="46" spans="1:32" ht="19" customHeight="1" x14ac:dyDescent="0.15">
      <c r="A46" s="98" t="s">
        <v>93</v>
      </c>
      <c r="B46" s="98" t="s">
        <v>112</v>
      </c>
      <c r="C46" s="99" t="s">
        <v>79</v>
      </c>
      <c r="D46" s="62">
        <f>IF(ISNA(VLOOKUP($C46,'Ontario Rankings'!$C$6:$K$119,3,FALSE))=TRUE,"0",VLOOKUP($C46,'Ontario Rankings'!$C$6:$K$119,3,FALSE))</f>
        <v>36</v>
      </c>
      <c r="E46" s="131" t="str">
        <f>IF(ISNA(VLOOKUP($C46,'CC Calgary BA'!$A$17:$F$73,6,FALSE))=TRUE,"0",VLOOKUP($C46,'CC Calgary BA'!$A$17:$F$73,6,FALSE))</f>
        <v>0</v>
      </c>
      <c r="F46" s="131" t="str">
        <f>IF(ISNA(VLOOKUP($C46,'CC Calgary HP'!$A$17:$F$100,6,FALSE))=TRUE,"0",VLOOKUP($C46,'CC Calgary HP'!$A$17:$F$100,6,FALSE))</f>
        <v>0</v>
      </c>
      <c r="G46" s="131" t="str">
        <f>IF(ISNA(VLOOKUP($C46,'CC Calgary SS'!$A$17:$F$74,6,FALSE))=TRUE,"0",VLOOKUP($C46,'CC Calgary SS'!$A$17:$F$74,6,FALSE))</f>
        <v>0</v>
      </c>
      <c r="H46" s="131">
        <f>IF(ISNA(VLOOKUP($C46,'TT MSLM -1'!$A$17:$F$100,6,FALSE))=TRUE,"0",VLOOKUP($C46,'TT MSLM -1'!$A$17:$F$100,6,FALSE))</f>
        <v>17</v>
      </c>
      <c r="I46" s="131">
        <f>IF(ISNA(VLOOKUP($C46,'TT MSLM -2'!$A$17:$F$100,6,FALSE))=TRUE,"0",VLOOKUP($C46,'TT MSLM -2'!$A$17:$F$100,6,FALSE))</f>
        <v>18</v>
      </c>
      <c r="J46" s="131" t="str">
        <f>IF(ISNA(VLOOKUP($C46,'NorAm Mammoth SS -1'!$A$17:$F$100,6,FALSE))=TRUE,"0",VLOOKUP($C46,'NorAm Mammoth SS -1'!$A$17:$F$100,6,FALSE))</f>
        <v>0</v>
      </c>
      <c r="K46" s="131" t="str">
        <f>IF(ISNA(VLOOKUP($C46,'NorAm Mammoth SS -2'!$A$17:$F$100,6,FALSE))=TRUE,"0",VLOOKUP($C46,'NorAm Mammoth SS -2'!$A$17:$F$100,6,FALSE))</f>
        <v>0</v>
      </c>
      <c r="L46" s="131" t="str">
        <f>IF(ISNA(VLOOKUP($C46,'Groms GP'!$A$17:$F$100,6,FALSE))=TRUE,"0",VLOOKUP($C46,'Groms GP'!$A$17:$F$100,6,FALSE))</f>
        <v>0</v>
      </c>
      <c r="M46" s="131" t="str">
        <f>IF(ISNA(VLOOKUP($C46,'CC SunPeaks SS'!$A$17:$F$100,6,FALSE))=TRUE,"0",VLOOKUP($C46,'CC SunPeaks SS'!$A$17:$F$100,6,FALSE))</f>
        <v>0</v>
      </c>
      <c r="N46" s="131" t="str">
        <f>IF(ISNA(VLOOKUP($C46,'CC SunPeaks BA'!$A$17:$F$100,6,FALSE))=TRUE,"0",VLOOKUP($C46,'CC SunPeaks BA'!$A$17:$F$100,6,FALSE))</f>
        <v>0</v>
      </c>
      <c r="O46" s="131" t="str">
        <f>IF(ISNA(VLOOKUP($C46,'NorAm Calgary SS'!$A$17:$F$100,6,FALSE))=TRUE,"0",VLOOKUP($C46,'NorAm Calgary SS'!$A$17:$F$100,6,FALSE))</f>
        <v>0</v>
      </c>
      <c r="P46" s="131" t="str">
        <f>IF(ISNA(VLOOKUP($C46,'NorAm Calgary BA'!$A$17:$F$100,6,FALSE))=TRUE,"0",VLOOKUP($C46,'NorAm Calgary BA'!$A$17:$F$100,6,FALSE))</f>
        <v>0</v>
      </c>
      <c r="Q46" s="131" t="str">
        <f>IF(ISNA(VLOOKUP($C46,'FzFest CF'!$A$17:$F$100,6,FALSE))=TRUE,"0",VLOOKUP($C46,'FzFest CF'!$A$17:$F$100,6,FALSE))</f>
        <v>0</v>
      </c>
      <c r="R46" s="131" t="str">
        <f>IF(ISNA(VLOOKUP($C46,'Groms BV'!$A$17:$F$100,6,FALSE))=TRUE,"0",VLOOKUP($C46,'Groms BV'!$A$17:$F$100,6,FALSE))</f>
        <v>0</v>
      </c>
      <c r="S46" s="131" t="str">
        <f>IF(ISNA(VLOOKUP($C46,'NorAm Aspen BA'!$A$17:$F$100,6,FALSE))=TRUE,"0",VLOOKUP($C46,'NorAm Aspen BA'!$A$17:$F$100,6,FALSE))</f>
        <v>0</v>
      </c>
      <c r="T46" s="131" t="str">
        <f>IF(ISNA(VLOOKUP($C46,'NorAm Aspen SS'!$A$17:$F$100,6,FALSE))=TRUE,"0",VLOOKUP($C46,'NorAm Aspen SS'!$A$17:$F$100,6,FALSE))</f>
        <v>0</v>
      </c>
      <c r="U46" s="131" t="str">
        <f>IF(ISNA(VLOOKUP($C46,'JJ Evergreen'!$A$17:$F$100,6,FALSE))=TRUE,"0",VLOOKUP($C46,'JJ Evergreen'!$A$17:$F$100,6,FALSE))</f>
        <v>0</v>
      </c>
      <c r="V46" s="131">
        <f>IF(ISNA(VLOOKUP($C46,'TT Horseshoe -1'!$A$17:$F$100,6,FALSE))=TRUE,"0",VLOOKUP($C46,'TT Horseshoe -1'!$A$17:$F$100,6,FALSE))</f>
        <v>18</v>
      </c>
      <c r="W46" s="131" t="str">
        <f>IF(ISNA(VLOOKUP($C46,'TT PROV SS'!$A$17:$F$100,6,FALSE))=TRUE,"0",VLOOKUP($C46,'TT PROV SS'!$A$17:$F$100,6,FALSE))</f>
        <v>0</v>
      </c>
      <c r="X46" s="131" t="str">
        <f>IF(ISNA(VLOOKUP($C46,'TT PROV BA'!$A$17:$F$100,6,FALSE))=TRUE,"0",VLOOKUP($C46,'TT PROV BA'!$A$17:$F$100,6,FALSE))</f>
        <v>0</v>
      </c>
      <c r="Y46" s="131" t="str">
        <f>IF(ISNA(VLOOKUP($C46,'CC Horseshoe SS'!$A$17:$F$100,6,FALSE))=TRUE,"0",VLOOKUP($C46,'CC Horseshoe SS'!$A$17:$F$100,6,FALSE))</f>
        <v>0</v>
      </c>
      <c r="Z46" s="131" t="str">
        <f>IF(ISNA(VLOOKUP($C46,'CC Horseshoe BA'!$A$17:$F$100,6,FALSE))=TRUE,"0",VLOOKUP($C46,'CC Horseshoe BA'!$A$17:$F$100,6,FALSE))</f>
        <v>0</v>
      </c>
      <c r="AA46" s="131" t="str">
        <f>IF(ISNA(VLOOKUP($C46,'NorAm Stoneham SS'!$A$17:$F$100,6,FALSE))=TRUE,"0",VLOOKUP($C46,'NorAm Stoneham SS'!$A$17:$F$100,6,FALSE))</f>
        <v>0</v>
      </c>
      <c r="AB46" s="131" t="str">
        <f>IF(ISNA(VLOOKUP($C46,'NorAm Stoneham BA'!$A$17:$F$100,6,FALSE))=TRUE,"0",VLOOKUP($C46,'NorAm Stoneham BA'!$A$17:$F$100,6,FALSE))</f>
        <v>0</v>
      </c>
      <c r="AC46" s="131" t="str">
        <f>IF(ISNA(VLOOKUP($C46,'JrNats HP'!$A$17:$F$100,6,FALSE))=TRUE,"0",VLOOKUP($C46,'JrNats HP'!$A$17:$F$100,6,FALSE))</f>
        <v>0</v>
      </c>
      <c r="AD46" s="131" t="str">
        <f>IF(ISNA(VLOOKUP($C46,'JrNats SS'!$A$17:$F$100,6,FALSE))=TRUE,"0",VLOOKUP($C46,'JrNats SS'!$A$17:$F$100,6,FALSE))</f>
        <v>0</v>
      </c>
      <c r="AE46" s="131" t="str">
        <f>IF(ISNA(VLOOKUP($C46,'JrNats BA'!$A$17:$F$100,6,FALSE))=TRUE,"0",VLOOKUP($C46,'JrNats BA'!$A$17:$F$100,6,FALSE))</f>
        <v>0</v>
      </c>
      <c r="AF46" s="131"/>
    </row>
    <row r="47" spans="1:32" ht="19" customHeight="1" x14ac:dyDescent="0.15">
      <c r="A47" s="98" t="s">
        <v>226</v>
      </c>
      <c r="B47" s="98" t="s">
        <v>114</v>
      </c>
      <c r="C47" s="99" t="s">
        <v>222</v>
      </c>
      <c r="D47" s="62">
        <f>IF(ISNA(VLOOKUP($C47,'Ontario Rankings'!$C$6:$K$119,3,FALSE))=TRUE,"0",VLOOKUP($C47,'Ontario Rankings'!$C$6:$K$119,3,FALSE))</f>
        <v>37</v>
      </c>
      <c r="E47" s="131" t="str">
        <f>IF(ISNA(VLOOKUP($C47,'CC Calgary BA'!$A$17:$F$73,6,FALSE))=TRUE,"0",VLOOKUP($C47,'CC Calgary BA'!$A$17:$F$73,6,FALSE))</f>
        <v>0</v>
      </c>
      <c r="F47" s="131" t="str">
        <f>IF(ISNA(VLOOKUP($C47,'CC Calgary HP'!$A$17:$F$100,6,FALSE))=TRUE,"0",VLOOKUP($C47,'CC Calgary HP'!$A$17:$F$100,6,FALSE))</f>
        <v>0</v>
      </c>
      <c r="G47" s="131" t="str">
        <f>IF(ISNA(VLOOKUP($C47,'CC Calgary SS'!$A$17:$F$74,6,FALSE))=TRUE,"0",VLOOKUP($C47,'CC Calgary SS'!$A$17:$F$74,6,FALSE))</f>
        <v>0</v>
      </c>
      <c r="H47" s="131" t="str">
        <f>IF(ISNA(VLOOKUP($C47,'TT MSLM -1'!$A$17:$F$100,6,FALSE))=TRUE,"0",VLOOKUP($C47,'TT MSLM -1'!$A$17:$F$100,6,FALSE))</f>
        <v>0</v>
      </c>
      <c r="I47" s="131" t="str">
        <f>IF(ISNA(VLOOKUP($C47,'TT MSLM -2'!$A$17:$F$100,6,FALSE))=TRUE,"0",VLOOKUP($C47,'TT MSLM -2'!$A$17:$F$100,6,FALSE))</f>
        <v>0</v>
      </c>
      <c r="J47" s="131" t="str">
        <f>IF(ISNA(VLOOKUP($C47,'NorAm Mammoth SS -1'!$A$17:$F$100,6,FALSE))=TRUE,"0",VLOOKUP($C47,'NorAm Mammoth SS -1'!$A$17:$F$100,6,FALSE))</f>
        <v>0</v>
      </c>
      <c r="K47" s="131" t="str">
        <f>IF(ISNA(VLOOKUP($C47,'NorAm Mammoth SS -2'!$A$17:$F$100,6,FALSE))=TRUE,"0",VLOOKUP($C47,'NorAm Mammoth SS -2'!$A$17:$F$100,6,FALSE))</f>
        <v>0</v>
      </c>
      <c r="L47" s="131" t="str">
        <f>IF(ISNA(VLOOKUP($C47,'Groms GP'!$A$17:$F$100,6,FALSE))=TRUE,"0",VLOOKUP($C47,'Groms GP'!$A$17:$F$100,6,FALSE))</f>
        <v>0</v>
      </c>
      <c r="M47" s="131" t="str">
        <f>IF(ISNA(VLOOKUP($C47,'CC SunPeaks SS'!$A$17:$F$100,6,FALSE))=TRUE,"0",VLOOKUP($C47,'CC SunPeaks SS'!$A$17:$F$100,6,FALSE))</f>
        <v>0</v>
      </c>
      <c r="N47" s="131" t="str">
        <f>IF(ISNA(VLOOKUP($C47,'CC SunPeaks BA'!$A$17:$F$100,6,FALSE))=TRUE,"0",VLOOKUP($C47,'CC SunPeaks BA'!$A$17:$F$100,6,FALSE))</f>
        <v>0</v>
      </c>
      <c r="O47" s="131" t="str">
        <f>IF(ISNA(VLOOKUP($C47,'NorAm Calgary SS'!$A$17:$F$100,6,FALSE))=TRUE,"0",VLOOKUP($C47,'NorAm Calgary SS'!$A$17:$F$100,6,FALSE))</f>
        <v>0</v>
      </c>
      <c r="P47" s="131" t="str">
        <f>IF(ISNA(VLOOKUP($C47,'NorAm Calgary BA'!$A$17:$F$100,6,FALSE))=TRUE,"0",VLOOKUP($C47,'NorAm Calgary BA'!$A$17:$F$100,6,FALSE))</f>
        <v>0</v>
      </c>
      <c r="Q47" s="131" t="str">
        <f>IF(ISNA(VLOOKUP($C47,'FzFest CF'!$A$17:$F$100,6,FALSE))=TRUE,"0",VLOOKUP($C47,'FzFest CF'!$A$17:$F$100,6,FALSE))</f>
        <v>0</v>
      </c>
      <c r="R47" s="131" t="str">
        <f>IF(ISNA(VLOOKUP($C47,'Groms BV'!$A$17:$F$100,6,FALSE))=TRUE,"0",VLOOKUP($C47,'Groms BV'!$A$17:$F$100,6,FALSE))</f>
        <v>0</v>
      </c>
      <c r="S47" s="131" t="str">
        <f>IF(ISNA(VLOOKUP($C47,'NorAm Aspen BA'!$A$17:$F$100,6,FALSE))=TRUE,"0",VLOOKUP($C47,'NorAm Aspen BA'!$A$17:$F$100,6,FALSE))</f>
        <v>0</v>
      </c>
      <c r="T47" s="131" t="str">
        <f>IF(ISNA(VLOOKUP($C47,'NorAm Aspen SS'!$A$17:$F$100,6,FALSE))=TRUE,"0",VLOOKUP($C47,'NorAm Aspen SS'!$A$17:$F$100,6,FALSE))</f>
        <v>0</v>
      </c>
      <c r="U47" s="131" t="str">
        <f>IF(ISNA(VLOOKUP($C47,'JJ Evergreen'!$A$17:$F$100,6,FALSE))=TRUE,"0",VLOOKUP($C47,'JJ Evergreen'!$A$17:$F$100,6,FALSE))</f>
        <v>0</v>
      </c>
      <c r="V47" s="131">
        <f>IF(ISNA(VLOOKUP($C47,'TT Horseshoe -1'!$A$17:$F$100,6,FALSE))=TRUE,"0",VLOOKUP($C47,'TT Horseshoe -1'!$A$17:$F$100,6,FALSE))</f>
        <v>26</v>
      </c>
      <c r="W47" s="131">
        <f>IF(ISNA(VLOOKUP($C47,'TT PROV SS'!$A$17:$F$100,6,FALSE))=TRUE,"0",VLOOKUP($C47,'TT PROV SS'!$A$17:$F$100,6,FALSE))</f>
        <v>21</v>
      </c>
      <c r="X47" s="131">
        <f>IF(ISNA(VLOOKUP($C47,'TT PROV BA'!$A$17:$F$100,6,FALSE))=TRUE,"0",VLOOKUP($C47,'TT PROV BA'!$A$17:$F$100,6,FALSE))</f>
        <v>15</v>
      </c>
      <c r="Y47" s="131" t="str">
        <f>IF(ISNA(VLOOKUP($C47,'CC Horseshoe SS'!$A$17:$F$100,6,FALSE))=TRUE,"0",VLOOKUP($C47,'CC Horseshoe SS'!$A$17:$F$100,6,FALSE))</f>
        <v>0</v>
      </c>
      <c r="Z47" s="131" t="str">
        <f>IF(ISNA(VLOOKUP($C47,'CC Horseshoe BA'!$A$17:$F$100,6,FALSE))=TRUE,"0",VLOOKUP($C47,'CC Horseshoe BA'!$A$17:$F$100,6,FALSE))</f>
        <v>0</v>
      </c>
      <c r="AA47" s="131" t="str">
        <f>IF(ISNA(VLOOKUP($C47,'NorAm Stoneham SS'!$A$17:$F$100,6,FALSE))=TRUE,"0",VLOOKUP($C47,'NorAm Stoneham SS'!$A$17:$F$100,6,FALSE))</f>
        <v>0</v>
      </c>
      <c r="AB47" s="131" t="str">
        <f>IF(ISNA(VLOOKUP($C47,'NorAm Stoneham BA'!$A$17:$F$100,6,FALSE))=TRUE,"0",VLOOKUP($C47,'NorAm Stoneham BA'!$A$17:$F$100,6,FALSE))</f>
        <v>0</v>
      </c>
      <c r="AC47" s="131" t="str">
        <f>IF(ISNA(VLOOKUP($C47,'JrNats HP'!$A$17:$F$100,6,FALSE))=TRUE,"0",VLOOKUP($C47,'JrNats HP'!$A$17:$F$100,6,FALSE))</f>
        <v>0</v>
      </c>
      <c r="AD47" s="131" t="str">
        <f>IF(ISNA(VLOOKUP($C47,'JrNats SS'!$A$17:$F$100,6,FALSE))=TRUE,"0",VLOOKUP($C47,'JrNats SS'!$A$17:$F$100,6,FALSE))</f>
        <v>0</v>
      </c>
      <c r="AE47" s="131" t="str">
        <f>IF(ISNA(VLOOKUP($C47,'JrNats BA'!$A$17:$F$100,6,FALSE))=TRUE,"0",VLOOKUP($C47,'JrNats BA'!$A$17:$F$100,6,FALSE))</f>
        <v>0</v>
      </c>
      <c r="AF47" s="131"/>
    </row>
    <row r="48" spans="1:32" ht="19" customHeight="1" x14ac:dyDescent="0.15">
      <c r="A48" s="98" t="s">
        <v>92</v>
      </c>
      <c r="B48" s="98" t="s">
        <v>111</v>
      </c>
      <c r="C48" s="99" t="s">
        <v>88</v>
      </c>
      <c r="D48" s="62">
        <f>IF(ISNA(VLOOKUP($C48,'Ontario Rankings'!$C$6:$K$119,3,FALSE))=TRUE,"0",VLOOKUP($C48,'Ontario Rankings'!$C$6:$K$119,3,FALSE))</f>
        <v>38</v>
      </c>
      <c r="E48" s="131" t="str">
        <f>IF(ISNA(VLOOKUP($C48,'CC Calgary BA'!$A$17:$F$73,6,FALSE))=TRUE,"0",VLOOKUP($C48,'CC Calgary BA'!$A$17:$F$73,6,FALSE))</f>
        <v>0</v>
      </c>
      <c r="F48" s="131" t="str">
        <f>IF(ISNA(VLOOKUP($C48,'CC Calgary HP'!$A$17:$F$100,6,FALSE))=TRUE,"0",VLOOKUP($C48,'CC Calgary HP'!$A$17:$F$100,6,FALSE))</f>
        <v>0</v>
      </c>
      <c r="G48" s="131" t="str">
        <f>IF(ISNA(VLOOKUP($C48,'CC Calgary SS'!$A$17:$F$74,6,FALSE))=TRUE,"0",VLOOKUP($C48,'CC Calgary SS'!$A$17:$F$74,6,FALSE))</f>
        <v>0</v>
      </c>
      <c r="H48" s="131">
        <f>IF(ISNA(VLOOKUP($C48,'TT MSLM -1'!$A$17:$F$100,6,FALSE))=TRUE,"0",VLOOKUP($C48,'TT MSLM -1'!$A$17:$F$100,6,FALSE))</f>
        <v>27</v>
      </c>
      <c r="I48" s="131">
        <f>IF(ISNA(VLOOKUP($C48,'TT MSLM -2'!$A$17:$F$100,6,FALSE))=TRUE,"0",VLOOKUP($C48,'TT MSLM -2'!$A$17:$F$100,6,FALSE))</f>
        <v>30</v>
      </c>
      <c r="J48" s="131" t="str">
        <f>IF(ISNA(VLOOKUP($C48,'NorAm Mammoth SS -1'!$A$17:$F$100,6,FALSE))=TRUE,"0",VLOOKUP($C48,'NorAm Mammoth SS -1'!$A$17:$F$100,6,FALSE))</f>
        <v>0</v>
      </c>
      <c r="K48" s="131" t="str">
        <f>IF(ISNA(VLOOKUP($C48,'NorAm Mammoth SS -2'!$A$17:$F$100,6,FALSE))=TRUE,"0",VLOOKUP($C48,'NorAm Mammoth SS -2'!$A$17:$F$100,6,FALSE))</f>
        <v>0</v>
      </c>
      <c r="L48" s="131" t="str">
        <f>IF(ISNA(VLOOKUP($C48,'Groms GP'!$A$17:$F$100,6,FALSE))=TRUE,"0",VLOOKUP($C48,'Groms GP'!$A$17:$F$100,6,FALSE))</f>
        <v>0</v>
      </c>
      <c r="M48" s="131" t="str">
        <f>IF(ISNA(VLOOKUP($C48,'CC SunPeaks SS'!$A$17:$F$100,6,FALSE))=TRUE,"0",VLOOKUP($C48,'CC SunPeaks SS'!$A$17:$F$100,6,FALSE))</f>
        <v>0</v>
      </c>
      <c r="N48" s="131" t="str">
        <f>IF(ISNA(VLOOKUP($C48,'CC SunPeaks BA'!$A$17:$F$100,6,FALSE))=TRUE,"0",VLOOKUP($C48,'CC SunPeaks BA'!$A$17:$F$100,6,FALSE))</f>
        <v>0</v>
      </c>
      <c r="O48" s="131" t="str">
        <f>IF(ISNA(VLOOKUP($C48,'NorAm Calgary SS'!$A$17:$F$100,6,FALSE))=TRUE,"0",VLOOKUP($C48,'NorAm Calgary SS'!$A$17:$F$100,6,FALSE))</f>
        <v>0</v>
      </c>
      <c r="P48" s="131" t="str">
        <f>IF(ISNA(VLOOKUP($C48,'NorAm Calgary BA'!$A$17:$F$100,6,FALSE))=TRUE,"0",VLOOKUP($C48,'NorAm Calgary BA'!$A$17:$F$100,6,FALSE))</f>
        <v>0</v>
      </c>
      <c r="Q48" s="131" t="str">
        <f>IF(ISNA(VLOOKUP($C48,'FzFest CF'!$A$17:$F$100,6,FALSE))=TRUE,"0",VLOOKUP($C48,'FzFest CF'!$A$17:$F$100,6,FALSE))</f>
        <v>0</v>
      </c>
      <c r="R48" s="131" t="str">
        <f>IF(ISNA(VLOOKUP($C48,'Groms BV'!$A$17:$F$100,6,FALSE))=TRUE,"0",VLOOKUP($C48,'Groms BV'!$A$17:$F$100,6,FALSE))</f>
        <v>0</v>
      </c>
      <c r="S48" s="131" t="str">
        <f>IF(ISNA(VLOOKUP($C48,'NorAm Aspen BA'!$A$17:$F$100,6,FALSE))=TRUE,"0",VLOOKUP($C48,'NorAm Aspen BA'!$A$17:$F$100,6,FALSE))</f>
        <v>0</v>
      </c>
      <c r="T48" s="131" t="str">
        <f>IF(ISNA(VLOOKUP($C48,'NorAm Aspen SS'!$A$17:$F$100,6,FALSE))=TRUE,"0",VLOOKUP($C48,'NorAm Aspen SS'!$A$17:$F$100,6,FALSE))</f>
        <v>0</v>
      </c>
      <c r="U48" s="131" t="str">
        <f>IF(ISNA(VLOOKUP($C48,'JJ Evergreen'!$A$17:$F$100,6,FALSE))=TRUE,"0",VLOOKUP($C48,'JJ Evergreen'!$A$17:$F$100,6,FALSE))</f>
        <v>0</v>
      </c>
      <c r="V48" s="131">
        <f>IF(ISNA(VLOOKUP($C48,'TT Horseshoe -1'!$A$17:$F$100,6,FALSE))=TRUE,"0",VLOOKUP($C48,'TT Horseshoe -1'!$A$17:$F$100,6,FALSE))</f>
        <v>23</v>
      </c>
      <c r="W48" s="131">
        <f>IF(ISNA(VLOOKUP($C48,'TT PROV SS'!$A$17:$F$100,6,FALSE))=TRUE,"0",VLOOKUP($C48,'TT PROV SS'!$A$17:$F$100,6,FALSE))</f>
        <v>11</v>
      </c>
      <c r="X48" s="131" t="str">
        <f>IF(ISNA(VLOOKUP($C48,'TT PROV BA'!$A$17:$F$100,6,FALSE))=TRUE,"0",VLOOKUP($C48,'TT PROV BA'!$A$17:$F$100,6,FALSE))</f>
        <v>dns</v>
      </c>
      <c r="Y48" s="131" t="str">
        <f>IF(ISNA(VLOOKUP($C48,'CC Horseshoe SS'!$A$17:$F$100,6,FALSE))=TRUE,"0",VLOOKUP($C48,'CC Horseshoe SS'!$A$17:$F$100,6,FALSE))</f>
        <v>0</v>
      </c>
      <c r="Z48" s="131" t="str">
        <f>IF(ISNA(VLOOKUP($C48,'CC Horseshoe BA'!$A$17:$F$100,6,FALSE))=TRUE,"0",VLOOKUP($C48,'CC Horseshoe BA'!$A$17:$F$100,6,FALSE))</f>
        <v>0</v>
      </c>
      <c r="AA48" s="131" t="str">
        <f>IF(ISNA(VLOOKUP($C48,'NorAm Stoneham SS'!$A$17:$F$100,6,FALSE))=TRUE,"0",VLOOKUP($C48,'NorAm Stoneham SS'!$A$17:$F$100,6,FALSE))</f>
        <v>0</v>
      </c>
      <c r="AB48" s="131" t="str">
        <f>IF(ISNA(VLOOKUP($C48,'NorAm Stoneham BA'!$A$17:$F$100,6,FALSE))=TRUE,"0",VLOOKUP($C48,'NorAm Stoneham BA'!$A$17:$F$100,6,FALSE))</f>
        <v>0</v>
      </c>
      <c r="AC48" s="131" t="str">
        <f>IF(ISNA(VLOOKUP($C48,'JrNats HP'!$A$17:$F$100,6,FALSE))=TRUE,"0",VLOOKUP($C48,'JrNats HP'!$A$17:$F$100,6,FALSE))</f>
        <v>0</v>
      </c>
      <c r="AD48" s="131" t="str">
        <f>IF(ISNA(VLOOKUP($C48,'JrNats SS'!$A$17:$F$100,6,FALSE))=TRUE,"0",VLOOKUP($C48,'JrNats SS'!$A$17:$F$100,6,FALSE))</f>
        <v>0</v>
      </c>
      <c r="AE48" s="131" t="str">
        <f>IF(ISNA(VLOOKUP($C48,'JrNats BA'!$A$17:$F$100,6,FALSE))=TRUE,"0",VLOOKUP($C48,'JrNats BA'!$A$17:$F$100,6,FALSE))</f>
        <v>0</v>
      </c>
      <c r="AF48" s="131"/>
    </row>
    <row r="49" spans="1:32" ht="19" customHeight="1" x14ac:dyDescent="0.15">
      <c r="A49" s="98" t="s">
        <v>93</v>
      </c>
      <c r="B49" s="98" t="s">
        <v>112</v>
      </c>
      <c r="C49" s="99" t="s">
        <v>90</v>
      </c>
      <c r="D49" s="62">
        <f>IF(ISNA(VLOOKUP($C49,'Ontario Rankings'!$C$6:$K$119,3,FALSE))=TRUE,"0",VLOOKUP($C49,'Ontario Rankings'!$C$6:$K$119,3,FALSE))</f>
        <v>39</v>
      </c>
      <c r="E49" s="131" t="str">
        <f>IF(ISNA(VLOOKUP($C49,'CC Calgary BA'!$A$17:$F$73,6,FALSE))=TRUE,"0",VLOOKUP($C49,'CC Calgary BA'!$A$17:$F$73,6,FALSE))</f>
        <v>0</v>
      </c>
      <c r="F49" s="131" t="str">
        <f>IF(ISNA(VLOOKUP($C49,'CC Calgary HP'!$A$17:$F$100,6,FALSE))=TRUE,"0",VLOOKUP($C49,'CC Calgary HP'!$A$17:$F$100,6,FALSE))</f>
        <v>0</v>
      </c>
      <c r="G49" s="131" t="str">
        <f>IF(ISNA(VLOOKUP($C49,'CC Calgary SS'!$A$17:$F$74,6,FALSE))=TRUE,"0",VLOOKUP($C49,'CC Calgary SS'!$A$17:$F$74,6,FALSE))</f>
        <v>0</v>
      </c>
      <c r="H49" s="131">
        <f>IF(ISNA(VLOOKUP($C49,'TT MSLM -1'!$A$17:$F$100,6,FALSE))=TRUE,"0",VLOOKUP($C49,'TT MSLM -1'!$A$17:$F$100,6,FALSE))</f>
        <v>29</v>
      </c>
      <c r="I49" s="131">
        <f>IF(ISNA(VLOOKUP($C49,'TT MSLM -2'!$A$17:$F$100,6,FALSE))=TRUE,"0",VLOOKUP($C49,'TT MSLM -2'!$A$17:$F$100,6,FALSE))</f>
        <v>27</v>
      </c>
      <c r="J49" s="131" t="str">
        <f>IF(ISNA(VLOOKUP($C49,'NorAm Mammoth SS -1'!$A$17:$F$100,6,FALSE))=TRUE,"0",VLOOKUP($C49,'NorAm Mammoth SS -1'!$A$17:$F$100,6,FALSE))</f>
        <v>0</v>
      </c>
      <c r="K49" s="131" t="str">
        <f>IF(ISNA(VLOOKUP($C49,'NorAm Mammoth SS -2'!$A$17:$F$100,6,FALSE))=TRUE,"0",VLOOKUP($C49,'NorAm Mammoth SS -2'!$A$17:$F$100,6,FALSE))</f>
        <v>0</v>
      </c>
      <c r="L49" s="131" t="str">
        <f>IF(ISNA(VLOOKUP($C49,'Groms GP'!$A$17:$F$100,6,FALSE))=TRUE,"0",VLOOKUP($C49,'Groms GP'!$A$17:$F$100,6,FALSE))</f>
        <v>0</v>
      </c>
      <c r="M49" s="131" t="str">
        <f>IF(ISNA(VLOOKUP($C49,'CC SunPeaks SS'!$A$17:$F$100,6,FALSE))=TRUE,"0",VLOOKUP($C49,'CC SunPeaks SS'!$A$17:$F$100,6,FALSE))</f>
        <v>0</v>
      </c>
      <c r="N49" s="131" t="str">
        <f>IF(ISNA(VLOOKUP($C49,'CC SunPeaks BA'!$A$17:$F$100,6,FALSE))=TRUE,"0",VLOOKUP($C49,'CC SunPeaks BA'!$A$17:$F$100,6,FALSE))</f>
        <v>0</v>
      </c>
      <c r="O49" s="131" t="str">
        <f>IF(ISNA(VLOOKUP($C49,'NorAm Calgary SS'!$A$17:$F$100,6,FALSE))=TRUE,"0",VLOOKUP($C49,'NorAm Calgary SS'!$A$17:$F$100,6,FALSE))</f>
        <v>0</v>
      </c>
      <c r="P49" s="131" t="str">
        <f>IF(ISNA(VLOOKUP($C49,'NorAm Calgary BA'!$A$17:$F$100,6,FALSE))=TRUE,"0",VLOOKUP($C49,'NorAm Calgary BA'!$A$17:$F$100,6,FALSE))</f>
        <v>0</v>
      </c>
      <c r="Q49" s="131" t="str">
        <f>IF(ISNA(VLOOKUP($C49,'FzFest CF'!$A$17:$F$100,6,FALSE))=TRUE,"0",VLOOKUP($C49,'FzFest CF'!$A$17:$F$100,6,FALSE))</f>
        <v>0</v>
      </c>
      <c r="R49" s="131" t="str">
        <f>IF(ISNA(VLOOKUP($C49,'Groms BV'!$A$17:$F$100,6,FALSE))=TRUE,"0",VLOOKUP($C49,'Groms BV'!$A$17:$F$100,6,FALSE))</f>
        <v>0</v>
      </c>
      <c r="S49" s="131" t="str">
        <f>IF(ISNA(VLOOKUP($C49,'NorAm Aspen BA'!$A$17:$F$100,6,FALSE))=TRUE,"0",VLOOKUP($C49,'NorAm Aspen BA'!$A$17:$F$100,6,FALSE))</f>
        <v>0</v>
      </c>
      <c r="T49" s="131" t="str">
        <f>IF(ISNA(VLOOKUP($C49,'NorAm Aspen SS'!$A$17:$F$100,6,FALSE))=TRUE,"0",VLOOKUP($C49,'NorAm Aspen SS'!$A$17:$F$100,6,FALSE))</f>
        <v>0</v>
      </c>
      <c r="U49" s="131" t="str">
        <f>IF(ISNA(VLOOKUP($C49,'JJ Evergreen'!$A$17:$F$100,6,FALSE))=TRUE,"0",VLOOKUP($C49,'JJ Evergreen'!$A$17:$F$100,6,FALSE))</f>
        <v>0</v>
      </c>
      <c r="V49" s="131">
        <f>IF(ISNA(VLOOKUP($C49,'TT Horseshoe -1'!$A$17:$F$100,6,FALSE))=TRUE,"0",VLOOKUP($C49,'TT Horseshoe -1'!$A$17:$F$100,6,FALSE))</f>
        <v>33</v>
      </c>
      <c r="W49" s="131">
        <f>IF(ISNA(VLOOKUP($C49,'TT PROV SS'!$A$17:$F$100,6,FALSE))=TRUE,"0",VLOOKUP($C49,'TT PROV SS'!$A$17:$F$100,6,FALSE))</f>
        <v>16</v>
      </c>
      <c r="X49" s="131">
        <f>IF(ISNA(VLOOKUP($C49,'TT PROV BA'!$A$17:$F$100,6,FALSE))=TRUE,"0",VLOOKUP($C49,'TT PROV BA'!$A$17:$F$100,6,FALSE))</f>
        <v>21</v>
      </c>
      <c r="Y49" s="131" t="str">
        <f>IF(ISNA(VLOOKUP($C49,'CC Horseshoe SS'!$A$17:$F$100,6,FALSE))=TRUE,"0",VLOOKUP($C49,'CC Horseshoe SS'!$A$17:$F$100,6,FALSE))</f>
        <v>0</v>
      </c>
      <c r="Z49" s="131" t="str">
        <f>IF(ISNA(VLOOKUP($C49,'CC Horseshoe BA'!$A$17:$F$100,6,FALSE))=TRUE,"0",VLOOKUP($C49,'CC Horseshoe BA'!$A$17:$F$100,6,FALSE))</f>
        <v>0</v>
      </c>
      <c r="AA49" s="131" t="str">
        <f>IF(ISNA(VLOOKUP($C49,'NorAm Stoneham SS'!$A$17:$F$100,6,FALSE))=TRUE,"0",VLOOKUP($C49,'NorAm Stoneham SS'!$A$17:$F$100,6,FALSE))</f>
        <v>0</v>
      </c>
      <c r="AB49" s="131" t="str">
        <f>IF(ISNA(VLOOKUP($C49,'NorAm Stoneham BA'!$A$17:$F$100,6,FALSE))=TRUE,"0",VLOOKUP($C49,'NorAm Stoneham BA'!$A$17:$F$100,6,FALSE))</f>
        <v>0</v>
      </c>
      <c r="AC49" s="131" t="str">
        <f>IF(ISNA(VLOOKUP($C49,'JrNats HP'!$A$17:$F$100,6,FALSE))=TRUE,"0",VLOOKUP($C49,'JrNats HP'!$A$17:$F$100,6,FALSE))</f>
        <v>0</v>
      </c>
      <c r="AD49" s="131" t="str">
        <f>IF(ISNA(VLOOKUP($C49,'JrNats SS'!$A$17:$F$100,6,FALSE))=TRUE,"0",VLOOKUP($C49,'JrNats SS'!$A$17:$F$100,6,FALSE))</f>
        <v>0</v>
      </c>
      <c r="AE49" s="131" t="str">
        <f>IF(ISNA(VLOOKUP($C49,'JrNats BA'!$A$17:$F$100,6,FALSE))=TRUE,"0",VLOOKUP($C49,'JrNats BA'!$A$17:$F$100,6,FALSE))</f>
        <v>0</v>
      </c>
      <c r="AF49" s="131"/>
    </row>
    <row r="50" spans="1:32" ht="19" customHeight="1" x14ac:dyDescent="0.15">
      <c r="A50" s="98" t="s">
        <v>185</v>
      </c>
      <c r="B50" s="98" t="s">
        <v>114</v>
      </c>
      <c r="C50" s="99" t="s">
        <v>186</v>
      </c>
      <c r="D50" s="62">
        <f>IF(ISNA(VLOOKUP($C50,'Ontario Rankings'!$C$6:$K$119,3,FALSE))=TRUE,"0",VLOOKUP($C50,'Ontario Rankings'!$C$6:$K$119,3,FALSE))</f>
        <v>40</v>
      </c>
      <c r="E50" s="131" t="str">
        <f>IF(ISNA(VLOOKUP($C50,'CC Calgary BA'!$A$17:$F$73,6,FALSE))=TRUE,"0",VLOOKUP($C50,'CC Calgary BA'!$A$17:$F$73,6,FALSE))</f>
        <v>0</v>
      </c>
      <c r="F50" s="131" t="str">
        <f>IF(ISNA(VLOOKUP($C50,'CC Calgary HP'!$A$17:$F$100,6,FALSE))=TRUE,"0",VLOOKUP($C50,'CC Calgary HP'!$A$17:$F$100,6,FALSE))</f>
        <v>0</v>
      </c>
      <c r="G50" s="131" t="str">
        <f>IF(ISNA(VLOOKUP($C50,'CC Calgary SS'!$A$17:$F$74,6,FALSE))=TRUE,"0",VLOOKUP($C50,'CC Calgary SS'!$A$17:$F$74,6,FALSE))</f>
        <v>0</v>
      </c>
      <c r="H50" s="131" t="str">
        <f>IF(ISNA(VLOOKUP($C50,'TT MSLM -1'!$A$17:$F$100,6,FALSE))=TRUE,"0",VLOOKUP($C50,'TT MSLM -1'!$A$17:$F$100,6,FALSE))</f>
        <v>0</v>
      </c>
      <c r="I50" s="131" t="str">
        <f>IF(ISNA(VLOOKUP($C50,'TT MSLM -2'!$A$17:$F$100,6,FALSE))=TRUE,"0",VLOOKUP($C50,'TT MSLM -2'!$A$17:$F$100,6,FALSE))</f>
        <v>0</v>
      </c>
      <c r="J50" s="131" t="str">
        <f>IF(ISNA(VLOOKUP($C50,'NorAm Mammoth SS -1'!$A$17:$F$100,6,FALSE))=TRUE,"0",VLOOKUP($C50,'NorAm Mammoth SS -1'!$A$17:$F$100,6,FALSE))</f>
        <v>0</v>
      </c>
      <c r="K50" s="131" t="str">
        <f>IF(ISNA(VLOOKUP($C50,'NorAm Mammoth SS -2'!$A$17:$F$100,6,FALSE))=TRUE,"0",VLOOKUP($C50,'NorAm Mammoth SS -2'!$A$17:$F$100,6,FALSE))</f>
        <v>0</v>
      </c>
      <c r="L50" s="131">
        <f>IF(ISNA(VLOOKUP($C50,'Groms GP'!$A$17:$F$100,6,FALSE))=TRUE,"0",VLOOKUP($C50,'Groms GP'!$A$17:$F$100,6,FALSE))</f>
        <v>0</v>
      </c>
      <c r="M50" s="131" t="str">
        <f>IF(ISNA(VLOOKUP($C50,'CC SunPeaks SS'!$A$17:$F$100,6,FALSE))=TRUE,"0",VLOOKUP($C50,'CC SunPeaks SS'!$A$17:$F$100,6,FALSE))</f>
        <v>0</v>
      </c>
      <c r="N50" s="131" t="str">
        <f>IF(ISNA(VLOOKUP($C50,'CC SunPeaks BA'!$A$17:$F$100,6,FALSE))=TRUE,"0",VLOOKUP($C50,'CC SunPeaks BA'!$A$17:$F$100,6,FALSE))</f>
        <v>0</v>
      </c>
      <c r="O50" s="131" t="str">
        <f>IF(ISNA(VLOOKUP($C50,'NorAm Calgary SS'!$A$17:$F$100,6,FALSE))=TRUE,"0",VLOOKUP($C50,'NorAm Calgary SS'!$A$17:$F$100,6,FALSE))</f>
        <v>0</v>
      </c>
      <c r="P50" s="131" t="str">
        <f>IF(ISNA(VLOOKUP($C50,'NorAm Calgary BA'!$A$17:$F$100,6,FALSE))=TRUE,"0",VLOOKUP($C50,'NorAm Calgary BA'!$A$17:$F$100,6,FALSE))</f>
        <v>0</v>
      </c>
      <c r="Q50" s="131" t="str">
        <f>IF(ISNA(VLOOKUP($C50,'FzFest CF'!$A$17:$F$100,6,FALSE))=TRUE,"0",VLOOKUP($C50,'FzFest CF'!$A$17:$F$100,6,FALSE))</f>
        <v>0</v>
      </c>
      <c r="R50" s="131">
        <f>IF(ISNA(VLOOKUP($C50,'Groms BV'!$A$17:$F$100,6,FALSE))=TRUE,"0",VLOOKUP($C50,'Groms BV'!$A$17:$F$100,6,FALSE))</f>
        <v>0</v>
      </c>
      <c r="S50" s="131" t="str">
        <f>IF(ISNA(VLOOKUP($C50,'NorAm Aspen BA'!$A$17:$F$100,6,FALSE))=TRUE,"0",VLOOKUP($C50,'NorAm Aspen BA'!$A$17:$F$100,6,FALSE))</f>
        <v>0</v>
      </c>
      <c r="T50" s="131" t="str">
        <f>IF(ISNA(VLOOKUP($C50,'NorAm Aspen SS'!$A$17:$F$100,6,FALSE))=TRUE,"0",VLOOKUP($C50,'NorAm Aspen SS'!$A$17:$F$100,6,FALSE))</f>
        <v>0</v>
      </c>
      <c r="U50" s="131" t="str">
        <f>IF(ISNA(VLOOKUP($C50,'JJ Evergreen'!$A$17:$F$100,6,FALSE))=TRUE,"0",VLOOKUP($C50,'JJ Evergreen'!$A$17:$F$100,6,FALSE))</f>
        <v>0</v>
      </c>
      <c r="V50" s="131">
        <f>IF(ISNA(VLOOKUP($C50,'TT Horseshoe -1'!$A$17:$F$100,6,FALSE))=TRUE,"0",VLOOKUP($C50,'TT Horseshoe -1'!$A$17:$F$100,6,FALSE))</f>
        <v>28</v>
      </c>
      <c r="W50" s="131">
        <f>IF(ISNA(VLOOKUP($C50,'TT PROV SS'!$A$17:$F$100,6,FALSE))=TRUE,"0",VLOOKUP($C50,'TT PROV SS'!$A$17:$F$100,6,FALSE))</f>
        <v>22</v>
      </c>
      <c r="X50" s="131">
        <f>IF(ISNA(VLOOKUP($C50,'TT PROV BA'!$A$17:$F$100,6,FALSE))=TRUE,"0",VLOOKUP($C50,'TT PROV BA'!$A$17:$F$100,6,FALSE))</f>
        <v>19</v>
      </c>
      <c r="Y50" s="131" t="str">
        <f>IF(ISNA(VLOOKUP($C50,'CC Horseshoe SS'!$A$17:$F$100,6,FALSE))=TRUE,"0",VLOOKUP($C50,'CC Horseshoe SS'!$A$17:$F$100,6,FALSE))</f>
        <v>0</v>
      </c>
      <c r="Z50" s="131" t="str">
        <f>IF(ISNA(VLOOKUP($C50,'CC Horseshoe BA'!$A$17:$F$100,6,FALSE))=TRUE,"0",VLOOKUP($C50,'CC Horseshoe BA'!$A$17:$F$100,6,FALSE))</f>
        <v>0</v>
      </c>
      <c r="AA50" s="131" t="str">
        <f>IF(ISNA(VLOOKUP($C50,'NorAm Stoneham SS'!$A$17:$F$100,6,FALSE))=TRUE,"0",VLOOKUP($C50,'NorAm Stoneham SS'!$A$17:$F$100,6,FALSE))</f>
        <v>0</v>
      </c>
      <c r="AB50" s="131" t="str">
        <f>IF(ISNA(VLOOKUP($C50,'NorAm Stoneham BA'!$A$17:$F$100,6,FALSE))=TRUE,"0",VLOOKUP($C50,'NorAm Stoneham BA'!$A$17:$F$100,6,FALSE))</f>
        <v>0</v>
      </c>
      <c r="AC50" s="131" t="str">
        <f>IF(ISNA(VLOOKUP($C50,'JrNats HP'!$A$17:$F$100,6,FALSE))=TRUE,"0",VLOOKUP($C50,'JrNats HP'!$A$17:$F$100,6,FALSE))</f>
        <v>0</v>
      </c>
      <c r="AD50" s="131" t="str">
        <f>IF(ISNA(VLOOKUP($C50,'JrNats SS'!$A$17:$F$100,6,FALSE))=TRUE,"0",VLOOKUP($C50,'JrNats SS'!$A$17:$F$100,6,FALSE))</f>
        <v>0</v>
      </c>
      <c r="AE50" s="131" t="str">
        <f>IF(ISNA(VLOOKUP($C50,'JrNats BA'!$A$17:$F$100,6,FALSE))=TRUE,"0",VLOOKUP($C50,'JrNats BA'!$A$17:$F$100,6,FALSE))</f>
        <v>0</v>
      </c>
      <c r="AF50" s="131"/>
    </row>
    <row r="51" spans="1:32" ht="19" customHeight="1" x14ac:dyDescent="0.15">
      <c r="A51" s="98" t="s">
        <v>226</v>
      </c>
      <c r="B51" s="98" t="s">
        <v>113</v>
      </c>
      <c r="C51" s="99" t="s">
        <v>224</v>
      </c>
      <c r="D51" s="62">
        <f>IF(ISNA(VLOOKUP($C51,'Ontario Rankings'!$C$6:$K$119,3,FALSE))=TRUE,"0",VLOOKUP($C51,'Ontario Rankings'!$C$6:$K$119,3,FALSE))</f>
        <v>41</v>
      </c>
      <c r="E51" s="131" t="str">
        <f>IF(ISNA(VLOOKUP($C51,'CC Calgary BA'!$A$17:$F$73,6,FALSE))=TRUE,"0",VLOOKUP($C51,'CC Calgary BA'!$A$17:$F$73,6,FALSE))</f>
        <v>0</v>
      </c>
      <c r="F51" s="131" t="str">
        <f>IF(ISNA(VLOOKUP($C51,'CC Calgary HP'!$A$17:$F$100,6,FALSE))=TRUE,"0",VLOOKUP($C51,'CC Calgary HP'!$A$17:$F$100,6,FALSE))</f>
        <v>0</v>
      </c>
      <c r="G51" s="131" t="str">
        <f>IF(ISNA(VLOOKUP($C51,'CC Calgary SS'!$A$17:$F$74,6,FALSE))=TRUE,"0",VLOOKUP($C51,'CC Calgary SS'!$A$17:$F$74,6,FALSE))</f>
        <v>0</v>
      </c>
      <c r="H51" s="131" t="str">
        <f>IF(ISNA(VLOOKUP($C51,'TT MSLM -1'!$A$17:$F$100,6,FALSE))=TRUE,"0",VLOOKUP($C51,'TT MSLM -1'!$A$17:$F$100,6,FALSE))</f>
        <v>0</v>
      </c>
      <c r="I51" s="131" t="str">
        <f>IF(ISNA(VLOOKUP($C51,'TT MSLM -2'!$A$17:$F$100,6,FALSE))=TRUE,"0",VLOOKUP($C51,'TT MSLM -2'!$A$17:$F$100,6,FALSE))</f>
        <v>0</v>
      </c>
      <c r="J51" s="131" t="str">
        <f>IF(ISNA(VLOOKUP($C51,'NorAm Mammoth SS -1'!$A$17:$F$100,6,FALSE))=TRUE,"0",VLOOKUP($C51,'NorAm Mammoth SS -1'!$A$17:$F$100,6,FALSE))</f>
        <v>0</v>
      </c>
      <c r="K51" s="131" t="str">
        <f>IF(ISNA(VLOOKUP($C51,'NorAm Mammoth SS -2'!$A$17:$F$100,6,FALSE))=TRUE,"0",VLOOKUP($C51,'NorAm Mammoth SS -2'!$A$17:$F$100,6,FALSE))</f>
        <v>0</v>
      </c>
      <c r="L51" s="131" t="str">
        <f>IF(ISNA(VLOOKUP($C51,'Groms GP'!$A$17:$F$100,6,FALSE))=TRUE,"0",VLOOKUP($C51,'Groms GP'!$A$17:$F$100,6,FALSE))</f>
        <v>0</v>
      </c>
      <c r="M51" s="131" t="str">
        <f>IF(ISNA(VLOOKUP($C51,'CC SunPeaks SS'!$A$17:$F$100,6,FALSE))=TRUE,"0",VLOOKUP($C51,'CC SunPeaks SS'!$A$17:$F$100,6,FALSE))</f>
        <v>0</v>
      </c>
      <c r="N51" s="131" t="str">
        <f>IF(ISNA(VLOOKUP($C51,'CC SunPeaks BA'!$A$17:$F$100,6,FALSE))=TRUE,"0",VLOOKUP($C51,'CC SunPeaks BA'!$A$17:$F$100,6,FALSE))</f>
        <v>0</v>
      </c>
      <c r="O51" s="131" t="str">
        <f>IF(ISNA(VLOOKUP($C51,'NorAm Calgary SS'!$A$17:$F$100,6,FALSE))=TRUE,"0",VLOOKUP($C51,'NorAm Calgary SS'!$A$17:$F$100,6,FALSE))</f>
        <v>0</v>
      </c>
      <c r="P51" s="131" t="str">
        <f>IF(ISNA(VLOOKUP($C51,'NorAm Calgary BA'!$A$17:$F$100,6,FALSE))=TRUE,"0",VLOOKUP($C51,'NorAm Calgary BA'!$A$17:$F$100,6,FALSE))</f>
        <v>0</v>
      </c>
      <c r="Q51" s="131" t="str">
        <f>IF(ISNA(VLOOKUP($C51,'FzFest CF'!$A$17:$F$100,6,FALSE))=TRUE,"0",VLOOKUP($C51,'FzFest CF'!$A$17:$F$100,6,FALSE))</f>
        <v>0</v>
      </c>
      <c r="R51" s="131" t="str">
        <f>IF(ISNA(VLOOKUP($C51,'Groms BV'!$A$17:$F$100,6,FALSE))=TRUE,"0",VLOOKUP($C51,'Groms BV'!$A$17:$F$100,6,FALSE))</f>
        <v>0</v>
      </c>
      <c r="S51" s="131" t="str">
        <f>IF(ISNA(VLOOKUP($C51,'NorAm Aspen BA'!$A$17:$F$100,6,FALSE))=TRUE,"0",VLOOKUP($C51,'NorAm Aspen BA'!$A$17:$F$100,6,FALSE))</f>
        <v>0</v>
      </c>
      <c r="T51" s="131" t="str">
        <f>IF(ISNA(VLOOKUP($C51,'NorAm Aspen SS'!$A$17:$F$100,6,FALSE))=TRUE,"0",VLOOKUP($C51,'NorAm Aspen SS'!$A$17:$F$100,6,FALSE))</f>
        <v>0</v>
      </c>
      <c r="U51" s="131" t="str">
        <f>IF(ISNA(VLOOKUP($C51,'JJ Evergreen'!$A$17:$F$100,6,FALSE))=TRUE,"0",VLOOKUP($C51,'JJ Evergreen'!$A$17:$F$100,6,FALSE))</f>
        <v>0</v>
      </c>
      <c r="V51" s="131">
        <f>IF(ISNA(VLOOKUP($C51,'TT Horseshoe -1'!$A$17:$F$100,6,FALSE))=TRUE,"0",VLOOKUP($C51,'TT Horseshoe -1'!$A$17:$F$100,6,FALSE))</f>
        <v>32</v>
      </c>
      <c r="W51" s="131">
        <f>IF(ISNA(VLOOKUP($C51,'TT PROV SS'!$A$17:$F$100,6,FALSE))=TRUE,"0",VLOOKUP($C51,'TT PROV SS'!$A$17:$F$100,6,FALSE))</f>
        <v>26</v>
      </c>
      <c r="X51" s="131">
        <f>IF(ISNA(VLOOKUP($C51,'TT PROV BA'!$A$17:$F$100,6,FALSE))=TRUE,"0",VLOOKUP($C51,'TT PROV BA'!$A$17:$F$100,6,FALSE))</f>
        <v>20</v>
      </c>
      <c r="Y51" s="131" t="str">
        <f>IF(ISNA(VLOOKUP($C51,'CC Horseshoe SS'!$A$17:$F$100,6,FALSE))=TRUE,"0",VLOOKUP($C51,'CC Horseshoe SS'!$A$17:$F$100,6,FALSE))</f>
        <v>0</v>
      </c>
      <c r="Z51" s="131" t="str">
        <f>IF(ISNA(VLOOKUP($C51,'CC Horseshoe BA'!$A$17:$F$100,6,FALSE))=TRUE,"0",VLOOKUP($C51,'CC Horseshoe BA'!$A$17:$F$100,6,FALSE))</f>
        <v>0</v>
      </c>
      <c r="AA51" s="131" t="str">
        <f>IF(ISNA(VLOOKUP($C51,'NorAm Stoneham SS'!$A$17:$F$100,6,FALSE))=TRUE,"0",VLOOKUP($C51,'NorAm Stoneham SS'!$A$17:$F$100,6,FALSE))</f>
        <v>0</v>
      </c>
      <c r="AB51" s="131" t="str">
        <f>IF(ISNA(VLOOKUP($C51,'NorAm Stoneham BA'!$A$17:$F$100,6,FALSE))=TRUE,"0",VLOOKUP($C51,'NorAm Stoneham BA'!$A$17:$F$100,6,FALSE))</f>
        <v>0</v>
      </c>
      <c r="AC51" s="131" t="str">
        <f>IF(ISNA(VLOOKUP($C51,'JrNats HP'!$A$17:$F$100,6,FALSE))=TRUE,"0",VLOOKUP($C51,'JrNats HP'!$A$17:$F$100,6,FALSE))</f>
        <v>0</v>
      </c>
      <c r="AD51" s="131" t="str">
        <f>IF(ISNA(VLOOKUP($C51,'JrNats SS'!$A$17:$F$100,6,FALSE))=TRUE,"0",VLOOKUP($C51,'JrNats SS'!$A$17:$F$100,6,FALSE))</f>
        <v>0</v>
      </c>
      <c r="AE51" s="131" t="str">
        <f>IF(ISNA(VLOOKUP($C51,'JrNats BA'!$A$17:$F$100,6,FALSE))=TRUE,"0",VLOOKUP($C51,'JrNats BA'!$A$17:$F$100,6,FALSE))</f>
        <v>0</v>
      </c>
      <c r="AF51" s="131"/>
    </row>
    <row r="52" spans="1:32" ht="19" customHeight="1" x14ac:dyDescent="0.15">
      <c r="A52" s="98" t="s">
        <v>94</v>
      </c>
      <c r="B52" s="98" t="s">
        <v>113</v>
      </c>
      <c r="C52" s="99" t="s">
        <v>76</v>
      </c>
      <c r="D52" s="62">
        <f>IF(ISNA(VLOOKUP($C52,'Ontario Rankings'!$C$6:$K$119,3,FALSE))=TRUE,"0",VLOOKUP($C52,'Ontario Rankings'!$C$6:$K$119,3,FALSE))</f>
        <v>42</v>
      </c>
      <c r="E52" s="131" t="str">
        <f>IF(ISNA(VLOOKUP($C52,'CC Calgary BA'!$A$17:$F$73,6,FALSE))=TRUE,"0",VLOOKUP($C52,'CC Calgary BA'!$A$17:$F$73,6,FALSE))</f>
        <v>0</v>
      </c>
      <c r="F52" s="131" t="str">
        <f>IF(ISNA(VLOOKUP($C52,'CC Calgary HP'!$A$17:$F$100,6,FALSE))=TRUE,"0",VLOOKUP($C52,'CC Calgary HP'!$A$17:$F$100,6,FALSE))</f>
        <v>0</v>
      </c>
      <c r="G52" s="131" t="str">
        <f>IF(ISNA(VLOOKUP($C52,'CC Calgary SS'!$A$17:$F$74,6,FALSE))=TRUE,"0",VLOOKUP($C52,'CC Calgary SS'!$A$17:$F$74,6,FALSE))</f>
        <v>0</v>
      </c>
      <c r="H52" s="131">
        <f>IF(ISNA(VLOOKUP($C52,'TT MSLM -1'!$A$17:$F$100,6,FALSE))=TRUE,"0",VLOOKUP($C52,'TT MSLM -1'!$A$17:$F$100,6,FALSE))</f>
        <v>14</v>
      </c>
      <c r="I52" s="131">
        <f>IF(ISNA(VLOOKUP($C52,'TT MSLM -2'!$A$17:$F$100,6,FALSE))=TRUE,"0",VLOOKUP($C52,'TT MSLM -2'!$A$17:$F$100,6,FALSE))</f>
        <v>9</v>
      </c>
      <c r="J52" s="131" t="str">
        <f>IF(ISNA(VLOOKUP($C52,'NorAm Mammoth SS -1'!$A$17:$F$100,6,FALSE))=TRUE,"0",VLOOKUP($C52,'NorAm Mammoth SS -1'!$A$17:$F$100,6,FALSE))</f>
        <v>0</v>
      </c>
      <c r="K52" s="131" t="str">
        <f>IF(ISNA(VLOOKUP($C52,'NorAm Mammoth SS -2'!$A$17:$F$100,6,FALSE))=TRUE,"0",VLOOKUP($C52,'NorAm Mammoth SS -2'!$A$17:$F$100,6,FALSE))</f>
        <v>0</v>
      </c>
      <c r="L52" s="131" t="str">
        <f>IF(ISNA(VLOOKUP($C52,'Groms GP'!$A$17:$F$100,6,FALSE))=TRUE,"0",VLOOKUP($C52,'Groms GP'!$A$17:$F$100,6,FALSE))</f>
        <v>0</v>
      </c>
      <c r="M52" s="131" t="str">
        <f>IF(ISNA(VLOOKUP($C52,'CC SunPeaks SS'!$A$17:$F$100,6,FALSE))=TRUE,"0",VLOOKUP($C52,'CC SunPeaks SS'!$A$17:$F$100,6,FALSE))</f>
        <v>0</v>
      </c>
      <c r="N52" s="131" t="str">
        <f>IF(ISNA(VLOOKUP($C52,'CC SunPeaks BA'!$A$17:$F$100,6,FALSE))=TRUE,"0",VLOOKUP($C52,'CC SunPeaks BA'!$A$17:$F$100,6,FALSE))</f>
        <v>0</v>
      </c>
      <c r="O52" s="131" t="str">
        <f>IF(ISNA(VLOOKUP($C52,'NorAm Calgary SS'!$A$17:$F$100,6,FALSE))=TRUE,"0",VLOOKUP($C52,'NorAm Calgary SS'!$A$17:$F$100,6,FALSE))</f>
        <v>0</v>
      </c>
      <c r="P52" s="131" t="str">
        <f>IF(ISNA(VLOOKUP($C52,'NorAm Calgary BA'!$A$17:$F$100,6,FALSE))=TRUE,"0",VLOOKUP($C52,'NorAm Calgary BA'!$A$17:$F$100,6,FALSE))</f>
        <v>0</v>
      </c>
      <c r="Q52" s="131" t="str">
        <f>IF(ISNA(VLOOKUP($C52,'FzFest CF'!$A$17:$F$100,6,FALSE))=TRUE,"0",VLOOKUP($C52,'FzFest CF'!$A$17:$F$100,6,FALSE))</f>
        <v>0</v>
      </c>
      <c r="R52" s="131" t="str">
        <f>IF(ISNA(VLOOKUP($C52,'Groms BV'!$A$17:$F$100,6,FALSE))=TRUE,"0",VLOOKUP($C52,'Groms BV'!$A$17:$F$100,6,FALSE))</f>
        <v>0</v>
      </c>
      <c r="S52" s="131" t="str">
        <f>IF(ISNA(VLOOKUP($C52,'NorAm Aspen BA'!$A$17:$F$100,6,FALSE))=TRUE,"0",VLOOKUP($C52,'NorAm Aspen BA'!$A$17:$F$100,6,FALSE))</f>
        <v>0</v>
      </c>
      <c r="T52" s="131" t="str">
        <f>IF(ISNA(VLOOKUP($C52,'NorAm Aspen SS'!$A$17:$F$100,6,FALSE))=TRUE,"0",VLOOKUP($C52,'NorAm Aspen SS'!$A$17:$F$100,6,FALSE))</f>
        <v>0</v>
      </c>
      <c r="U52" s="131" t="str">
        <f>IF(ISNA(VLOOKUP($C52,'JJ Evergreen'!$A$17:$F$100,6,FALSE))=TRUE,"0",VLOOKUP($C52,'JJ Evergreen'!$A$17:$F$100,6,FALSE))</f>
        <v>0</v>
      </c>
      <c r="V52" s="131" t="str">
        <f>IF(ISNA(VLOOKUP($C52,'TT Horseshoe -1'!$A$17:$F$100,6,FALSE))=TRUE,"0",VLOOKUP($C52,'TT Horseshoe -1'!$A$17:$F$100,6,FALSE))</f>
        <v>0</v>
      </c>
      <c r="W52" s="131" t="str">
        <f>IF(ISNA(VLOOKUP($C52,'TT PROV SS'!$A$17:$F$100,6,FALSE))=TRUE,"0",VLOOKUP($C52,'TT PROV SS'!$A$17:$F$100,6,FALSE))</f>
        <v>0</v>
      </c>
      <c r="X52" s="131" t="str">
        <f>IF(ISNA(VLOOKUP($C52,'TT PROV BA'!$A$17:$F$100,6,FALSE))=TRUE,"0",VLOOKUP($C52,'TT PROV BA'!$A$17:$F$100,6,FALSE))</f>
        <v>0</v>
      </c>
      <c r="Y52" s="131" t="str">
        <f>IF(ISNA(VLOOKUP($C52,'CC Horseshoe SS'!$A$17:$F$100,6,FALSE))=TRUE,"0",VLOOKUP($C52,'CC Horseshoe SS'!$A$17:$F$100,6,FALSE))</f>
        <v>0</v>
      </c>
      <c r="Z52" s="131" t="str">
        <f>IF(ISNA(VLOOKUP($C52,'CC Horseshoe BA'!$A$17:$F$100,6,FALSE))=TRUE,"0",VLOOKUP($C52,'CC Horseshoe BA'!$A$17:$F$100,6,FALSE))</f>
        <v>0</v>
      </c>
      <c r="AA52" s="131" t="str">
        <f>IF(ISNA(VLOOKUP($C52,'NorAm Stoneham SS'!$A$17:$F$100,6,FALSE))=TRUE,"0",VLOOKUP($C52,'NorAm Stoneham SS'!$A$17:$F$100,6,FALSE))</f>
        <v>0</v>
      </c>
      <c r="AB52" s="131" t="str">
        <f>IF(ISNA(VLOOKUP($C52,'NorAm Stoneham BA'!$A$17:$F$100,6,FALSE))=TRUE,"0",VLOOKUP($C52,'NorAm Stoneham BA'!$A$17:$F$100,6,FALSE))</f>
        <v>0</v>
      </c>
      <c r="AC52" s="131" t="str">
        <f>IF(ISNA(VLOOKUP($C52,'JrNats HP'!$A$17:$F$100,6,FALSE))=TRUE,"0",VLOOKUP($C52,'JrNats HP'!$A$17:$F$100,6,FALSE))</f>
        <v>0</v>
      </c>
      <c r="AD52" s="131" t="str">
        <f>IF(ISNA(VLOOKUP($C52,'JrNats SS'!$A$17:$F$100,6,FALSE))=TRUE,"0",VLOOKUP($C52,'JrNats SS'!$A$17:$F$100,6,FALSE))</f>
        <v>0</v>
      </c>
      <c r="AE52" s="131" t="str">
        <f>IF(ISNA(VLOOKUP($C52,'JrNats BA'!$A$17:$F$100,6,FALSE))=TRUE,"0",VLOOKUP($C52,'JrNats BA'!$A$17:$F$100,6,FALSE))</f>
        <v>0</v>
      </c>
      <c r="AF52" s="131"/>
    </row>
    <row r="53" spans="1:32" ht="19" customHeight="1" x14ac:dyDescent="0.15">
      <c r="A53" s="98" t="s">
        <v>91</v>
      </c>
      <c r="B53" s="98" t="s">
        <v>112</v>
      </c>
      <c r="C53" s="99" t="s">
        <v>71</v>
      </c>
      <c r="D53" s="62">
        <f>IF(ISNA(VLOOKUP($C53,'Ontario Rankings'!$C$6:$K$119,3,FALSE))=TRUE,"0",VLOOKUP($C53,'Ontario Rankings'!$C$6:$K$119,3,FALSE))</f>
        <v>43</v>
      </c>
      <c r="E53" s="131" t="str">
        <f>IF(ISNA(VLOOKUP($C53,'CC Calgary BA'!$A$17:$F$73,6,FALSE))=TRUE,"0",VLOOKUP($C53,'CC Calgary BA'!$A$17:$F$73,6,FALSE))</f>
        <v>0</v>
      </c>
      <c r="F53" s="131" t="str">
        <f>IF(ISNA(VLOOKUP($C53,'CC Calgary HP'!$A$17:$F$100,6,FALSE))=TRUE,"0",VLOOKUP($C53,'CC Calgary HP'!$A$17:$F$100,6,FALSE))</f>
        <v>0</v>
      </c>
      <c r="G53" s="131" t="str">
        <f>IF(ISNA(VLOOKUP($C53,'CC Calgary SS'!$A$17:$F$74,6,FALSE))=TRUE,"0",VLOOKUP($C53,'CC Calgary SS'!$A$17:$F$74,6,FALSE))</f>
        <v>0</v>
      </c>
      <c r="H53" s="131">
        <f>IF(ISNA(VLOOKUP($C53,'TT MSLM -1'!$A$17:$F$100,6,FALSE))=TRUE,"0",VLOOKUP($C53,'TT MSLM -1'!$A$17:$F$100,6,FALSE))</f>
        <v>9</v>
      </c>
      <c r="I53" s="131">
        <f>IF(ISNA(VLOOKUP($C53,'TT MSLM -2'!$A$17:$F$100,6,FALSE))=TRUE,"0",VLOOKUP($C53,'TT MSLM -2'!$A$17:$F$100,6,FALSE))</f>
        <v>15</v>
      </c>
      <c r="J53" s="131" t="str">
        <f>IF(ISNA(VLOOKUP($C53,'NorAm Mammoth SS -1'!$A$17:$F$100,6,FALSE))=TRUE,"0",VLOOKUP($C53,'NorAm Mammoth SS -1'!$A$17:$F$100,6,FALSE))</f>
        <v>0</v>
      </c>
      <c r="K53" s="131" t="str">
        <f>IF(ISNA(VLOOKUP($C53,'NorAm Mammoth SS -2'!$A$17:$F$100,6,FALSE))=TRUE,"0",VLOOKUP($C53,'NorAm Mammoth SS -2'!$A$17:$F$100,6,FALSE))</f>
        <v>0</v>
      </c>
      <c r="L53" s="131" t="str">
        <f>IF(ISNA(VLOOKUP($C53,'Groms GP'!$A$17:$F$100,6,FALSE))=TRUE,"0",VLOOKUP($C53,'Groms GP'!$A$17:$F$100,6,FALSE))</f>
        <v>0</v>
      </c>
      <c r="M53" s="131" t="str">
        <f>IF(ISNA(VLOOKUP($C53,'CC SunPeaks SS'!$A$17:$F$100,6,FALSE))=TRUE,"0",VLOOKUP($C53,'CC SunPeaks SS'!$A$17:$F$100,6,FALSE))</f>
        <v>0</v>
      </c>
      <c r="N53" s="131" t="str">
        <f>IF(ISNA(VLOOKUP($C53,'CC SunPeaks BA'!$A$17:$F$100,6,FALSE))=TRUE,"0",VLOOKUP($C53,'CC SunPeaks BA'!$A$17:$F$100,6,FALSE))</f>
        <v>0</v>
      </c>
      <c r="O53" s="131" t="str">
        <f>IF(ISNA(VLOOKUP($C53,'NorAm Calgary SS'!$A$17:$F$100,6,FALSE))=TRUE,"0",VLOOKUP($C53,'NorAm Calgary SS'!$A$17:$F$100,6,FALSE))</f>
        <v>0</v>
      </c>
      <c r="P53" s="131" t="str">
        <f>IF(ISNA(VLOOKUP($C53,'NorAm Calgary BA'!$A$17:$F$100,6,FALSE))=TRUE,"0",VLOOKUP($C53,'NorAm Calgary BA'!$A$17:$F$100,6,FALSE))</f>
        <v>0</v>
      </c>
      <c r="Q53" s="131" t="str">
        <f>IF(ISNA(VLOOKUP($C53,'FzFest CF'!$A$17:$F$100,6,FALSE))=TRUE,"0",VLOOKUP($C53,'FzFest CF'!$A$17:$F$100,6,FALSE))</f>
        <v>0</v>
      </c>
      <c r="R53" s="131" t="str">
        <f>IF(ISNA(VLOOKUP($C53,'Groms BV'!$A$17:$F$100,6,FALSE))=TRUE,"0",VLOOKUP($C53,'Groms BV'!$A$17:$F$100,6,FALSE))</f>
        <v>0</v>
      </c>
      <c r="S53" s="131" t="str">
        <f>IF(ISNA(VLOOKUP($C53,'NorAm Aspen BA'!$A$17:$F$100,6,FALSE))=TRUE,"0",VLOOKUP($C53,'NorAm Aspen BA'!$A$17:$F$100,6,FALSE))</f>
        <v>0</v>
      </c>
      <c r="T53" s="131" t="str">
        <f>IF(ISNA(VLOOKUP($C53,'NorAm Aspen SS'!$A$17:$F$100,6,FALSE))=TRUE,"0",VLOOKUP($C53,'NorAm Aspen SS'!$A$17:$F$100,6,FALSE))</f>
        <v>0</v>
      </c>
      <c r="U53" s="131" t="str">
        <f>IF(ISNA(VLOOKUP($C53,'JJ Evergreen'!$A$17:$F$100,6,FALSE))=TRUE,"0",VLOOKUP($C53,'JJ Evergreen'!$A$17:$F$100,6,FALSE))</f>
        <v>0</v>
      </c>
      <c r="V53" s="131" t="str">
        <f>IF(ISNA(VLOOKUP($C53,'TT Horseshoe -1'!$A$17:$F$100,6,FALSE))=TRUE,"0",VLOOKUP($C53,'TT Horseshoe -1'!$A$17:$F$100,6,FALSE))</f>
        <v>0</v>
      </c>
      <c r="W53" s="131" t="str">
        <f>IF(ISNA(VLOOKUP($C53,'TT PROV SS'!$A$17:$F$100,6,FALSE))=TRUE,"0",VLOOKUP($C53,'TT PROV SS'!$A$17:$F$100,6,FALSE))</f>
        <v>0</v>
      </c>
      <c r="X53" s="131" t="str">
        <f>IF(ISNA(VLOOKUP($C53,'TT PROV BA'!$A$17:$F$100,6,FALSE))=TRUE,"0",VLOOKUP($C53,'TT PROV BA'!$A$17:$F$100,6,FALSE))</f>
        <v>0</v>
      </c>
      <c r="Y53" s="131" t="str">
        <f>IF(ISNA(VLOOKUP($C53,'CC Horseshoe SS'!$A$17:$F$100,6,FALSE))=TRUE,"0",VLOOKUP($C53,'CC Horseshoe SS'!$A$17:$F$100,6,FALSE))</f>
        <v>0</v>
      </c>
      <c r="Z53" s="131" t="str">
        <f>IF(ISNA(VLOOKUP($C53,'CC Horseshoe BA'!$A$17:$F$100,6,FALSE))=TRUE,"0",VLOOKUP($C53,'CC Horseshoe BA'!$A$17:$F$100,6,FALSE))</f>
        <v>0</v>
      </c>
      <c r="AA53" s="131" t="str">
        <f>IF(ISNA(VLOOKUP($C53,'NorAm Stoneham SS'!$A$17:$F$100,6,FALSE))=TRUE,"0",VLOOKUP($C53,'NorAm Stoneham SS'!$A$17:$F$100,6,FALSE))</f>
        <v>0</v>
      </c>
      <c r="AB53" s="131" t="str">
        <f>IF(ISNA(VLOOKUP($C53,'NorAm Stoneham BA'!$A$17:$F$100,6,FALSE))=TRUE,"0",VLOOKUP($C53,'NorAm Stoneham BA'!$A$17:$F$100,6,FALSE))</f>
        <v>0</v>
      </c>
      <c r="AC53" s="131" t="str">
        <f>IF(ISNA(VLOOKUP($C53,'JrNats HP'!$A$17:$F$100,6,FALSE))=TRUE,"0",VLOOKUP($C53,'JrNats HP'!$A$17:$F$100,6,FALSE))</f>
        <v>0</v>
      </c>
      <c r="AD53" s="131" t="str">
        <f>IF(ISNA(VLOOKUP($C53,'JrNats SS'!$A$17:$F$100,6,FALSE))=TRUE,"0",VLOOKUP($C53,'JrNats SS'!$A$17:$F$100,6,FALSE))</f>
        <v>0</v>
      </c>
      <c r="AE53" s="131" t="str">
        <f>IF(ISNA(VLOOKUP($C53,'JrNats BA'!$A$17:$F$100,6,FALSE))=TRUE,"0",VLOOKUP($C53,'JrNats BA'!$A$17:$F$100,6,FALSE))</f>
        <v>0</v>
      </c>
      <c r="AF53" s="131"/>
    </row>
    <row r="54" spans="1:32" ht="19" customHeight="1" x14ac:dyDescent="0.15">
      <c r="A54" s="98" t="s">
        <v>93</v>
      </c>
      <c r="B54" s="98" t="s">
        <v>112</v>
      </c>
      <c r="C54" s="99" t="s">
        <v>89</v>
      </c>
      <c r="D54" s="62">
        <f>IF(ISNA(VLOOKUP($C54,'Ontario Rankings'!$C$6:$K$119,3,FALSE))=TRUE,"0",VLOOKUP($C54,'Ontario Rankings'!$C$6:$K$119,3,FALSE))</f>
        <v>44</v>
      </c>
      <c r="E54" s="131" t="str">
        <f>IF(ISNA(VLOOKUP($C54,'CC Calgary BA'!$A$17:$F$73,6,FALSE))=TRUE,"0",VLOOKUP($C54,'CC Calgary BA'!$A$17:$F$73,6,FALSE))</f>
        <v>0</v>
      </c>
      <c r="F54" s="131" t="str">
        <f>IF(ISNA(VLOOKUP($C54,'CC Calgary HP'!$A$17:$F$100,6,FALSE))=TRUE,"0",VLOOKUP($C54,'CC Calgary HP'!$A$17:$F$100,6,FALSE))</f>
        <v>0</v>
      </c>
      <c r="G54" s="131" t="str">
        <f>IF(ISNA(VLOOKUP($C54,'CC Calgary SS'!$A$17:$F$74,6,FALSE))=TRUE,"0",VLOOKUP($C54,'CC Calgary SS'!$A$17:$F$74,6,FALSE))</f>
        <v>0</v>
      </c>
      <c r="H54" s="131">
        <f>IF(ISNA(VLOOKUP($C54,'TT MSLM -1'!$A$17:$F$100,6,FALSE))=TRUE,"0",VLOOKUP($C54,'TT MSLM -1'!$A$17:$F$100,6,FALSE))</f>
        <v>28</v>
      </c>
      <c r="I54" s="131">
        <f>IF(ISNA(VLOOKUP($C54,'TT MSLM -2'!$A$17:$F$100,6,FALSE))=TRUE,"0",VLOOKUP($C54,'TT MSLM -2'!$A$17:$F$100,6,FALSE))</f>
        <v>26</v>
      </c>
      <c r="J54" s="131" t="str">
        <f>IF(ISNA(VLOOKUP($C54,'NorAm Mammoth SS -1'!$A$17:$F$100,6,FALSE))=TRUE,"0",VLOOKUP($C54,'NorAm Mammoth SS -1'!$A$17:$F$100,6,FALSE))</f>
        <v>0</v>
      </c>
      <c r="K54" s="131" t="str">
        <f>IF(ISNA(VLOOKUP($C54,'NorAm Mammoth SS -2'!$A$17:$F$100,6,FALSE))=TRUE,"0",VLOOKUP($C54,'NorAm Mammoth SS -2'!$A$17:$F$100,6,FALSE))</f>
        <v>0</v>
      </c>
      <c r="L54" s="131" t="str">
        <f>IF(ISNA(VLOOKUP($C54,'Groms GP'!$A$17:$F$100,6,FALSE))=TRUE,"0",VLOOKUP($C54,'Groms GP'!$A$17:$F$100,6,FALSE))</f>
        <v>0</v>
      </c>
      <c r="M54" s="131" t="str">
        <f>IF(ISNA(VLOOKUP($C54,'CC SunPeaks SS'!$A$17:$F$100,6,FALSE))=TRUE,"0",VLOOKUP($C54,'CC SunPeaks SS'!$A$17:$F$100,6,FALSE))</f>
        <v>0</v>
      </c>
      <c r="N54" s="131" t="str">
        <f>IF(ISNA(VLOOKUP($C54,'CC SunPeaks BA'!$A$17:$F$100,6,FALSE))=TRUE,"0",VLOOKUP($C54,'CC SunPeaks BA'!$A$17:$F$100,6,FALSE))</f>
        <v>0</v>
      </c>
      <c r="O54" s="131" t="str">
        <f>IF(ISNA(VLOOKUP($C54,'NorAm Calgary SS'!$A$17:$F$100,6,FALSE))=TRUE,"0",VLOOKUP($C54,'NorAm Calgary SS'!$A$17:$F$100,6,FALSE))</f>
        <v>0</v>
      </c>
      <c r="P54" s="131" t="str">
        <f>IF(ISNA(VLOOKUP($C54,'NorAm Calgary BA'!$A$17:$F$100,6,FALSE))=TRUE,"0",VLOOKUP($C54,'NorAm Calgary BA'!$A$17:$F$100,6,FALSE))</f>
        <v>0</v>
      </c>
      <c r="Q54" s="131" t="str">
        <f>IF(ISNA(VLOOKUP($C54,'FzFest CF'!$A$17:$F$100,6,FALSE))=TRUE,"0",VLOOKUP($C54,'FzFest CF'!$A$17:$F$100,6,FALSE))</f>
        <v>0</v>
      </c>
      <c r="R54" s="131" t="str">
        <f>IF(ISNA(VLOOKUP($C54,'Groms BV'!$A$17:$F$100,6,FALSE))=TRUE,"0",VLOOKUP($C54,'Groms BV'!$A$17:$F$100,6,FALSE))</f>
        <v>0</v>
      </c>
      <c r="S54" s="131" t="str">
        <f>IF(ISNA(VLOOKUP($C54,'NorAm Aspen BA'!$A$17:$F$100,6,FALSE))=TRUE,"0",VLOOKUP($C54,'NorAm Aspen BA'!$A$17:$F$100,6,FALSE))</f>
        <v>0</v>
      </c>
      <c r="T54" s="131" t="str">
        <f>IF(ISNA(VLOOKUP($C54,'NorAm Aspen SS'!$A$17:$F$100,6,FALSE))=TRUE,"0",VLOOKUP($C54,'NorAm Aspen SS'!$A$17:$F$100,6,FALSE))</f>
        <v>0</v>
      </c>
      <c r="U54" s="131" t="str">
        <f>IF(ISNA(VLOOKUP($C54,'JJ Evergreen'!$A$17:$F$100,6,FALSE))=TRUE,"0",VLOOKUP($C54,'JJ Evergreen'!$A$17:$F$100,6,FALSE))</f>
        <v>0</v>
      </c>
      <c r="V54" s="131">
        <f>IF(ISNA(VLOOKUP($C54,'TT Horseshoe -1'!$A$17:$F$100,6,FALSE))=TRUE,"0",VLOOKUP($C54,'TT Horseshoe -1'!$A$17:$F$100,6,FALSE))</f>
        <v>27</v>
      </c>
      <c r="W54" s="131" t="str">
        <f>IF(ISNA(VLOOKUP($C54,'TT PROV SS'!$A$17:$F$100,6,FALSE))=TRUE,"0",VLOOKUP($C54,'TT PROV SS'!$A$17:$F$100,6,FALSE))</f>
        <v>0</v>
      </c>
      <c r="X54" s="131" t="str">
        <f>IF(ISNA(VLOOKUP($C54,'TT PROV BA'!$A$17:$F$100,6,FALSE))=TRUE,"0",VLOOKUP($C54,'TT PROV BA'!$A$17:$F$100,6,FALSE))</f>
        <v>0</v>
      </c>
      <c r="Y54" s="131" t="str">
        <f>IF(ISNA(VLOOKUP($C54,'CC Horseshoe SS'!$A$17:$F$100,6,FALSE))=TRUE,"0",VLOOKUP($C54,'CC Horseshoe SS'!$A$17:$F$100,6,FALSE))</f>
        <v>0</v>
      </c>
      <c r="Z54" s="131" t="str">
        <f>IF(ISNA(VLOOKUP($C54,'CC Horseshoe BA'!$A$17:$F$100,6,FALSE))=TRUE,"0",VLOOKUP($C54,'CC Horseshoe BA'!$A$17:$F$100,6,FALSE))</f>
        <v>0</v>
      </c>
      <c r="AA54" s="131" t="str">
        <f>IF(ISNA(VLOOKUP($C54,'NorAm Stoneham SS'!$A$17:$F$100,6,FALSE))=TRUE,"0",VLOOKUP($C54,'NorAm Stoneham SS'!$A$17:$F$100,6,FALSE))</f>
        <v>0</v>
      </c>
      <c r="AB54" s="131" t="str">
        <f>IF(ISNA(VLOOKUP($C54,'NorAm Stoneham BA'!$A$17:$F$100,6,FALSE))=TRUE,"0",VLOOKUP($C54,'NorAm Stoneham BA'!$A$17:$F$100,6,FALSE))</f>
        <v>0</v>
      </c>
      <c r="AC54" s="131" t="str">
        <f>IF(ISNA(VLOOKUP($C54,'JrNats HP'!$A$17:$F$100,6,FALSE))=TRUE,"0",VLOOKUP($C54,'JrNats HP'!$A$17:$F$100,6,FALSE))</f>
        <v>0</v>
      </c>
      <c r="AD54" s="131" t="str">
        <f>IF(ISNA(VLOOKUP($C54,'JrNats SS'!$A$17:$F$100,6,FALSE))=TRUE,"0",VLOOKUP($C54,'JrNats SS'!$A$17:$F$100,6,FALSE))</f>
        <v>0</v>
      </c>
      <c r="AE54" s="131" t="str">
        <f>IF(ISNA(VLOOKUP($C54,'JrNats BA'!$A$17:$F$100,6,FALSE))=TRUE,"0",VLOOKUP($C54,'JrNats BA'!$A$17:$F$100,6,FALSE))</f>
        <v>0</v>
      </c>
      <c r="AF54" s="131"/>
    </row>
    <row r="55" spans="1:32" ht="19" customHeight="1" x14ac:dyDescent="0.15">
      <c r="A55" s="98" t="s">
        <v>226</v>
      </c>
      <c r="B55" s="98" t="s">
        <v>113</v>
      </c>
      <c r="C55" s="99" t="s">
        <v>220</v>
      </c>
      <c r="D55" s="62">
        <f>IF(ISNA(VLOOKUP($C55,'Ontario Rankings'!$C$6:$K$119,3,FALSE))=TRUE,"0",VLOOKUP($C55,'Ontario Rankings'!$C$6:$K$119,3,FALSE))</f>
        <v>45</v>
      </c>
      <c r="E55" s="131" t="str">
        <f>IF(ISNA(VLOOKUP($C55,'CC Calgary BA'!$A$17:$F$73,6,FALSE))=TRUE,"0",VLOOKUP($C55,'CC Calgary BA'!$A$17:$F$73,6,FALSE))</f>
        <v>0</v>
      </c>
      <c r="F55" s="131" t="str">
        <f>IF(ISNA(VLOOKUP($C55,'CC Calgary HP'!$A$17:$F$100,6,FALSE))=TRUE,"0",VLOOKUP($C55,'CC Calgary HP'!$A$17:$F$100,6,FALSE))</f>
        <v>0</v>
      </c>
      <c r="G55" s="131" t="str">
        <f>IF(ISNA(VLOOKUP($C55,'CC Calgary SS'!$A$17:$F$74,6,FALSE))=TRUE,"0",VLOOKUP($C55,'CC Calgary SS'!$A$17:$F$74,6,FALSE))</f>
        <v>0</v>
      </c>
      <c r="H55" s="131" t="str">
        <f>IF(ISNA(VLOOKUP($C55,'TT MSLM -1'!$A$17:$F$100,6,FALSE))=TRUE,"0",VLOOKUP($C55,'TT MSLM -1'!$A$17:$F$100,6,FALSE))</f>
        <v>0</v>
      </c>
      <c r="I55" s="131" t="str">
        <f>IF(ISNA(VLOOKUP($C55,'TT MSLM -2'!$A$17:$F$100,6,FALSE))=TRUE,"0",VLOOKUP($C55,'TT MSLM -2'!$A$17:$F$100,6,FALSE))</f>
        <v>0</v>
      </c>
      <c r="J55" s="131" t="str">
        <f>IF(ISNA(VLOOKUP($C55,'NorAm Mammoth SS -1'!$A$17:$F$100,6,FALSE))=TRUE,"0",VLOOKUP($C55,'NorAm Mammoth SS -1'!$A$17:$F$100,6,FALSE))</f>
        <v>0</v>
      </c>
      <c r="K55" s="131" t="str">
        <f>IF(ISNA(VLOOKUP($C55,'NorAm Mammoth SS -2'!$A$17:$F$100,6,FALSE))=TRUE,"0",VLOOKUP($C55,'NorAm Mammoth SS -2'!$A$17:$F$100,6,FALSE))</f>
        <v>0</v>
      </c>
      <c r="L55" s="131" t="str">
        <f>IF(ISNA(VLOOKUP($C55,'Groms GP'!$A$17:$F$100,6,FALSE))=TRUE,"0",VLOOKUP($C55,'Groms GP'!$A$17:$F$100,6,FALSE))</f>
        <v>0</v>
      </c>
      <c r="M55" s="131" t="str">
        <f>IF(ISNA(VLOOKUP($C55,'CC SunPeaks SS'!$A$17:$F$100,6,FALSE))=TRUE,"0",VLOOKUP($C55,'CC SunPeaks SS'!$A$17:$F$100,6,FALSE))</f>
        <v>0</v>
      </c>
      <c r="N55" s="131" t="str">
        <f>IF(ISNA(VLOOKUP($C55,'CC SunPeaks BA'!$A$17:$F$100,6,FALSE))=TRUE,"0",VLOOKUP($C55,'CC SunPeaks BA'!$A$17:$F$100,6,FALSE))</f>
        <v>0</v>
      </c>
      <c r="O55" s="131" t="str">
        <f>IF(ISNA(VLOOKUP($C55,'NorAm Calgary SS'!$A$17:$F$100,6,FALSE))=TRUE,"0",VLOOKUP($C55,'NorAm Calgary SS'!$A$17:$F$100,6,FALSE))</f>
        <v>0</v>
      </c>
      <c r="P55" s="131" t="str">
        <f>IF(ISNA(VLOOKUP($C55,'NorAm Calgary BA'!$A$17:$F$100,6,FALSE))=TRUE,"0",VLOOKUP($C55,'NorAm Calgary BA'!$A$17:$F$100,6,FALSE))</f>
        <v>0</v>
      </c>
      <c r="Q55" s="131" t="str">
        <f>IF(ISNA(VLOOKUP($C55,'FzFest CF'!$A$17:$F$100,6,FALSE))=TRUE,"0",VLOOKUP($C55,'FzFest CF'!$A$17:$F$100,6,FALSE))</f>
        <v>0</v>
      </c>
      <c r="R55" s="131" t="str">
        <f>IF(ISNA(VLOOKUP($C55,'Groms BV'!$A$17:$F$100,6,FALSE))=TRUE,"0",VLOOKUP($C55,'Groms BV'!$A$17:$F$100,6,FALSE))</f>
        <v>0</v>
      </c>
      <c r="S55" s="131" t="str">
        <f>IF(ISNA(VLOOKUP($C55,'NorAm Aspen BA'!$A$17:$F$100,6,FALSE))=TRUE,"0",VLOOKUP($C55,'NorAm Aspen BA'!$A$17:$F$100,6,FALSE))</f>
        <v>0</v>
      </c>
      <c r="T55" s="131" t="str">
        <f>IF(ISNA(VLOOKUP($C55,'NorAm Aspen SS'!$A$17:$F$100,6,FALSE))=TRUE,"0",VLOOKUP($C55,'NorAm Aspen SS'!$A$17:$F$100,6,FALSE))</f>
        <v>0</v>
      </c>
      <c r="U55" s="131" t="str">
        <f>IF(ISNA(VLOOKUP($C55,'JJ Evergreen'!$A$17:$F$100,6,FALSE))=TRUE,"0",VLOOKUP($C55,'JJ Evergreen'!$A$17:$F$100,6,FALSE))</f>
        <v>0</v>
      </c>
      <c r="V55" s="131">
        <f>IF(ISNA(VLOOKUP($C55,'TT Horseshoe -1'!$A$17:$F$100,6,FALSE))=TRUE,"0",VLOOKUP($C55,'TT Horseshoe -1'!$A$17:$F$100,6,FALSE))</f>
        <v>24</v>
      </c>
      <c r="W55" s="131">
        <f>IF(ISNA(VLOOKUP($C55,'TT PROV SS'!$A$17:$F$100,6,FALSE))=TRUE,"0",VLOOKUP($C55,'TT PROV SS'!$A$17:$F$100,6,FALSE))</f>
        <v>17</v>
      </c>
      <c r="X55" s="131" t="str">
        <f>IF(ISNA(VLOOKUP($C55,'TT PROV BA'!$A$17:$F$100,6,FALSE))=TRUE,"0",VLOOKUP($C55,'TT PROV BA'!$A$17:$F$100,6,FALSE))</f>
        <v>dns</v>
      </c>
      <c r="Y55" s="131" t="str">
        <f>IF(ISNA(VLOOKUP($C55,'CC Horseshoe SS'!$A$17:$F$100,6,FALSE))=TRUE,"0",VLOOKUP($C55,'CC Horseshoe SS'!$A$17:$F$100,6,FALSE))</f>
        <v>0</v>
      </c>
      <c r="Z55" s="131" t="str">
        <f>IF(ISNA(VLOOKUP($C55,'CC Horseshoe BA'!$A$17:$F$100,6,FALSE))=TRUE,"0",VLOOKUP($C55,'CC Horseshoe BA'!$A$17:$F$100,6,FALSE))</f>
        <v>0</v>
      </c>
      <c r="AA55" s="131" t="str">
        <f>IF(ISNA(VLOOKUP($C55,'NorAm Stoneham SS'!$A$17:$F$100,6,FALSE))=TRUE,"0",VLOOKUP($C55,'NorAm Stoneham SS'!$A$17:$F$100,6,FALSE))</f>
        <v>0</v>
      </c>
      <c r="AB55" s="131" t="str">
        <f>IF(ISNA(VLOOKUP($C55,'NorAm Stoneham BA'!$A$17:$F$100,6,FALSE))=TRUE,"0",VLOOKUP($C55,'NorAm Stoneham BA'!$A$17:$F$100,6,FALSE))</f>
        <v>0</v>
      </c>
      <c r="AC55" s="131" t="str">
        <f>IF(ISNA(VLOOKUP($C55,'JrNats HP'!$A$17:$F$100,6,FALSE))=TRUE,"0",VLOOKUP($C55,'JrNats HP'!$A$17:$F$100,6,FALSE))</f>
        <v>0</v>
      </c>
      <c r="AD55" s="131" t="str">
        <f>IF(ISNA(VLOOKUP($C55,'JrNats SS'!$A$17:$F$100,6,FALSE))=TRUE,"0",VLOOKUP($C55,'JrNats SS'!$A$17:$F$100,6,FALSE))</f>
        <v>0</v>
      </c>
      <c r="AE55" s="131" t="str">
        <f>IF(ISNA(VLOOKUP($C55,'JrNats BA'!$A$17:$F$100,6,FALSE))=TRUE,"0",VLOOKUP($C55,'JrNats BA'!$A$17:$F$100,6,FALSE))</f>
        <v>0</v>
      </c>
      <c r="AF55" s="131"/>
    </row>
    <row r="56" spans="1:32" ht="19" customHeight="1" x14ac:dyDescent="0.15">
      <c r="A56" s="98" t="s">
        <v>91</v>
      </c>
      <c r="B56" s="98" t="s">
        <v>113</v>
      </c>
      <c r="C56" s="99" t="s">
        <v>85</v>
      </c>
      <c r="D56" s="62">
        <f>IF(ISNA(VLOOKUP($C56,'Ontario Rankings'!$C$6:$K$119,3,FALSE))=TRUE,"0",VLOOKUP($C56,'Ontario Rankings'!$C$6:$K$119,3,FALSE))</f>
        <v>46</v>
      </c>
      <c r="E56" s="131" t="str">
        <f>IF(ISNA(VLOOKUP($C56,'CC Calgary BA'!$A$17:$F$73,6,FALSE))=TRUE,"0",VLOOKUP($C56,'CC Calgary BA'!$A$17:$F$73,6,FALSE))</f>
        <v>0</v>
      </c>
      <c r="F56" s="131" t="str">
        <f>IF(ISNA(VLOOKUP($C56,'CC Calgary HP'!$A$17:$F$100,6,FALSE))=TRUE,"0",VLOOKUP($C56,'CC Calgary HP'!$A$17:$F$100,6,FALSE))</f>
        <v>0</v>
      </c>
      <c r="G56" s="131" t="str">
        <f>IF(ISNA(VLOOKUP($C56,'CC Calgary SS'!$A$17:$F$74,6,FALSE))=TRUE,"0",VLOOKUP($C56,'CC Calgary SS'!$A$17:$F$74,6,FALSE))</f>
        <v>0</v>
      </c>
      <c r="H56" s="131">
        <f>IF(ISNA(VLOOKUP($C56,'TT MSLM -1'!$A$17:$F$100,6,FALSE))=TRUE,"0",VLOOKUP($C56,'TT MSLM -1'!$A$17:$F$100,6,FALSE))</f>
        <v>24</v>
      </c>
      <c r="I56" s="131">
        <f>IF(ISNA(VLOOKUP($C56,'TT MSLM -2'!$A$17:$F$100,6,FALSE))=TRUE,"0",VLOOKUP($C56,'TT MSLM -2'!$A$17:$F$100,6,FALSE))</f>
        <v>16</v>
      </c>
      <c r="J56" s="131" t="str">
        <f>IF(ISNA(VLOOKUP($C56,'NorAm Mammoth SS -1'!$A$17:$F$100,6,FALSE))=TRUE,"0",VLOOKUP($C56,'NorAm Mammoth SS -1'!$A$17:$F$100,6,FALSE))</f>
        <v>0</v>
      </c>
      <c r="K56" s="131" t="str">
        <f>IF(ISNA(VLOOKUP($C56,'NorAm Mammoth SS -2'!$A$17:$F$100,6,FALSE))=TRUE,"0",VLOOKUP($C56,'NorAm Mammoth SS -2'!$A$17:$F$100,6,FALSE))</f>
        <v>0</v>
      </c>
      <c r="L56" s="131" t="str">
        <f>IF(ISNA(VLOOKUP($C56,'Groms GP'!$A$17:$F$100,6,FALSE))=TRUE,"0",VLOOKUP($C56,'Groms GP'!$A$17:$F$100,6,FALSE))</f>
        <v>0</v>
      </c>
      <c r="M56" s="131" t="str">
        <f>IF(ISNA(VLOOKUP($C56,'CC SunPeaks SS'!$A$17:$F$100,6,FALSE))=TRUE,"0",VLOOKUP($C56,'CC SunPeaks SS'!$A$17:$F$100,6,FALSE))</f>
        <v>0</v>
      </c>
      <c r="N56" s="131" t="str">
        <f>IF(ISNA(VLOOKUP($C56,'CC SunPeaks BA'!$A$17:$F$100,6,FALSE))=TRUE,"0",VLOOKUP($C56,'CC SunPeaks BA'!$A$17:$F$100,6,FALSE))</f>
        <v>0</v>
      </c>
      <c r="O56" s="131" t="str">
        <f>IF(ISNA(VLOOKUP($C56,'NorAm Calgary SS'!$A$17:$F$100,6,FALSE))=TRUE,"0",VLOOKUP($C56,'NorAm Calgary SS'!$A$17:$F$100,6,FALSE))</f>
        <v>0</v>
      </c>
      <c r="P56" s="131" t="str">
        <f>IF(ISNA(VLOOKUP($C56,'NorAm Calgary BA'!$A$17:$F$100,6,FALSE))=TRUE,"0",VLOOKUP($C56,'NorAm Calgary BA'!$A$17:$F$100,6,FALSE))</f>
        <v>0</v>
      </c>
      <c r="Q56" s="131" t="str">
        <f>IF(ISNA(VLOOKUP($C56,'FzFest CF'!$A$17:$F$100,6,FALSE))=TRUE,"0",VLOOKUP($C56,'FzFest CF'!$A$17:$F$100,6,FALSE))</f>
        <v>0</v>
      </c>
      <c r="R56" s="131" t="str">
        <f>IF(ISNA(VLOOKUP($C56,'Groms BV'!$A$17:$F$100,6,FALSE))=TRUE,"0",VLOOKUP($C56,'Groms BV'!$A$17:$F$100,6,FALSE))</f>
        <v>0</v>
      </c>
      <c r="S56" s="131" t="str">
        <f>IF(ISNA(VLOOKUP($C56,'NorAm Aspen BA'!$A$17:$F$100,6,FALSE))=TRUE,"0",VLOOKUP($C56,'NorAm Aspen BA'!$A$17:$F$100,6,FALSE))</f>
        <v>0</v>
      </c>
      <c r="T56" s="131" t="str">
        <f>IF(ISNA(VLOOKUP($C56,'NorAm Aspen SS'!$A$17:$F$100,6,FALSE))=TRUE,"0",VLOOKUP($C56,'NorAm Aspen SS'!$A$17:$F$100,6,FALSE))</f>
        <v>0</v>
      </c>
      <c r="U56" s="131" t="str">
        <f>IF(ISNA(VLOOKUP($C56,'JJ Evergreen'!$A$17:$F$100,6,FALSE))=TRUE,"0",VLOOKUP($C56,'JJ Evergreen'!$A$17:$F$100,6,FALSE))</f>
        <v>0</v>
      </c>
      <c r="V56" s="131" t="str">
        <f>IF(ISNA(VLOOKUP($C56,'TT Horseshoe -1'!$A$17:$F$100,6,FALSE))=TRUE,"0",VLOOKUP($C56,'TT Horseshoe -1'!$A$17:$F$100,6,FALSE))</f>
        <v>0</v>
      </c>
      <c r="W56" s="131" t="str">
        <f>IF(ISNA(VLOOKUP($C56,'TT PROV SS'!$A$17:$F$100,6,FALSE))=TRUE,"0",VLOOKUP($C56,'TT PROV SS'!$A$17:$F$100,6,FALSE))</f>
        <v>0</v>
      </c>
      <c r="X56" s="131" t="str">
        <f>IF(ISNA(VLOOKUP($C56,'TT PROV BA'!$A$17:$F$100,6,FALSE))=TRUE,"0",VLOOKUP($C56,'TT PROV BA'!$A$17:$F$100,6,FALSE))</f>
        <v>0</v>
      </c>
      <c r="Y56" s="131" t="str">
        <f>IF(ISNA(VLOOKUP($C56,'CC Horseshoe SS'!$A$17:$F$100,6,FALSE))=TRUE,"0",VLOOKUP($C56,'CC Horseshoe SS'!$A$17:$F$100,6,FALSE))</f>
        <v>0</v>
      </c>
      <c r="Z56" s="131" t="str">
        <f>IF(ISNA(VLOOKUP($C56,'CC Horseshoe BA'!$A$17:$F$100,6,FALSE))=TRUE,"0",VLOOKUP($C56,'CC Horseshoe BA'!$A$17:$F$100,6,FALSE))</f>
        <v>0</v>
      </c>
      <c r="AA56" s="131" t="str">
        <f>IF(ISNA(VLOOKUP($C56,'NorAm Stoneham SS'!$A$17:$F$100,6,FALSE))=TRUE,"0",VLOOKUP($C56,'NorAm Stoneham SS'!$A$17:$F$100,6,FALSE))</f>
        <v>0</v>
      </c>
      <c r="AB56" s="131" t="str">
        <f>IF(ISNA(VLOOKUP($C56,'NorAm Stoneham BA'!$A$17:$F$100,6,FALSE))=TRUE,"0",VLOOKUP($C56,'NorAm Stoneham BA'!$A$17:$F$100,6,FALSE))</f>
        <v>0</v>
      </c>
      <c r="AC56" s="131" t="str">
        <f>IF(ISNA(VLOOKUP($C56,'JrNats HP'!$A$17:$F$100,6,FALSE))=TRUE,"0",VLOOKUP($C56,'JrNats HP'!$A$17:$F$100,6,FALSE))</f>
        <v>0</v>
      </c>
      <c r="AD56" s="131" t="str">
        <f>IF(ISNA(VLOOKUP($C56,'JrNats SS'!$A$17:$F$100,6,FALSE))=TRUE,"0",VLOOKUP($C56,'JrNats SS'!$A$17:$F$100,6,FALSE))</f>
        <v>0</v>
      </c>
      <c r="AE56" s="131" t="str">
        <f>IF(ISNA(VLOOKUP($C56,'JrNats BA'!$A$17:$F$100,6,FALSE))=TRUE,"0",VLOOKUP($C56,'JrNats BA'!$A$17:$F$100,6,FALSE))</f>
        <v>0</v>
      </c>
      <c r="AF56" s="131"/>
    </row>
    <row r="57" spans="1:32" ht="19" customHeight="1" x14ac:dyDescent="0.15">
      <c r="A57" s="98" t="s">
        <v>226</v>
      </c>
      <c r="B57" s="98" t="s">
        <v>113</v>
      </c>
      <c r="C57" s="99" t="s">
        <v>223</v>
      </c>
      <c r="D57" s="62">
        <f>IF(ISNA(VLOOKUP($C57,'Ontario Rankings'!$C$6:$K$119,3,FALSE))=TRUE,"0",VLOOKUP($C57,'Ontario Rankings'!$C$6:$K$119,3,FALSE))</f>
        <v>47</v>
      </c>
      <c r="E57" s="131" t="str">
        <f>IF(ISNA(VLOOKUP($C57,'CC Calgary BA'!$A$17:$F$73,6,FALSE))=TRUE,"0",VLOOKUP($C57,'CC Calgary BA'!$A$17:$F$73,6,FALSE))</f>
        <v>0</v>
      </c>
      <c r="F57" s="131" t="str">
        <f>IF(ISNA(VLOOKUP($C57,'CC Calgary HP'!$A$17:$F$100,6,FALSE))=TRUE,"0",VLOOKUP($C57,'CC Calgary HP'!$A$17:$F$100,6,FALSE))</f>
        <v>0</v>
      </c>
      <c r="G57" s="131" t="str">
        <f>IF(ISNA(VLOOKUP($C57,'CC Calgary SS'!$A$17:$F$74,6,FALSE))=TRUE,"0",VLOOKUP($C57,'CC Calgary SS'!$A$17:$F$74,6,FALSE))</f>
        <v>0</v>
      </c>
      <c r="H57" s="131" t="str">
        <f>IF(ISNA(VLOOKUP($C57,'TT MSLM -1'!$A$17:$F$100,6,FALSE))=TRUE,"0",VLOOKUP($C57,'TT MSLM -1'!$A$17:$F$100,6,FALSE))</f>
        <v>0</v>
      </c>
      <c r="I57" s="131" t="str">
        <f>IF(ISNA(VLOOKUP($C57,'TT MSLM -2'!$A$17:$F$100,6,FALSE))=TRUE,"0",VLOOKUP($C57,'TT MSLM -2'!$A$17:$F$100,6,FALSE))</f>
        <v>0</v>
      </c>
      <c r="J57" s="131" t="str">
        <f>IF(ISNA(VLOOKUP($C57,'NorAm Mammoth SS -1'!$A$17:$F$100,6,FALSE))=TRUE,"0",VLOOKUP($C57,'NorAm Mammoth SS -1'!$A$17:$F$100,6,FALSE))</f>
        <v>0</v>
      </c>
      <c r="K57" s="131" t="str">
        <f>IF(ISNA(VLOOKUP($C57,'NorAm Mammoth SS -2'!$A$17:$F$100,6,FALSE))=TRUE,"0",VLOOKUP($C57,'NorAm Mammoth SS -2'!$A$17:$F$100,6,FALSE))</f>
        <v>0</v>
      </c>
      <c r="L57" s="131" t="str">
        <f>IF(ISNA(VLOOKUP($C57,'Groms GP'!$A$17:$F$100,6,FALSE))=TRUE,"0",VLOOKUP($C57,'Groms GP'!$A$17:$F$100,6,FALSE))</f>
        <v>0</v>
      </c>
      <c r="M57" s="131" t="str">
        <f>IF(ISNA(VLOOKUP($C57,'CC SunPeaks SS'!$A$17:$F$100,6,FALSE))=TRUE,"0",VLOOKUP($C57,'CC SunPeaks SS'!$A$17:$F$100,6,FALSE))</f>
        <v>0</v>
      </c>
      <c r="N57" s="131" t="str">
        <f>IF(ISNA(VLOOKUP($C57,'CC SunPeaks BA'!$A$17:$F$100,6,FALSE))=TRUE,"0",VLOOKUP($C57,'CC SunPeaks BA'!$A$17:$F$100,6,FALSE))</f>
        <v>0</v>
      </c>
      <c r="O57" s="131" t="str">
        <f>IF(ISNA(VLOOKUP($C57,'NorAm Calgary SS'!$A$17:$F$100,6,FALSE))=TRUE,"0",VLOOKUP($C57,'NorAm Calgary SS'!$A$17:$F$100,6,FALSE))</f>
        <v>0</v>
      </c>
      <c r="P57" s="131" t="str">
        <f>IF(ISNA(VLOOKUP($C57,'NorAm Calgary BA'!$A$17:$F$100,6,FALSE))=TRUE,"0",VLOOKUP($C57,'NorAm Calgary BA'!$A$17:$F$100,6,FALSE))</f>
        <v>0</v>
      </c>
      <c r="Q57" s="131" t="str">
        <f>IF(ISNA(VLOOKUP($C57,'FzFest CF'!$A$17:$F$100,6,FALSE))=TRUE,"0",VLOOKUP($C57,'FzFest CF'!$A$17:$F$100,6,FALSE))</f>
        <v>0</v>
      </c>
      <c r="R57" s="131" t="str">
        <f>IF(ISNA(VLOOKUP($C57,'Groms BV'!$A$17:$F$100,6,FALSE))=TRUE,"0",VLOOKUP($C57,'Groms BV'!$A$17:$F$100,6,FALSE))</f>
        <v>0</v>
      </c>
      <c r="S57" s="131" t="str">
        <f>IF(ISNA(VLOOKUP($C57,'NorAm Aspen BA'!$A$17:$F$100,6,FALSE))=TRUE,"0",VLOOKUP($C57,'NorAm Aspen BA'!$A$17:$F$100,6,FALSE))</f>
        <v>0</v>
      </c>
      <c r="T57" s="131" t="str">
        <f>IF(ISNA(VLOOKUP($C57,'NorAm Aspen SS'!$A$17:$F$100,6,FALSE))=TRUE,"0",VLOOKUP($C57,'NorAm Aspen SS'!$A$17:$F$100,6,FALSE))</f>
        <v>0</v>
      </c>
      <c r="U57" s="131" t="str">
        <f>IF(ISNA(VLOOKUP($C57,'JJ Evergreen'!$A$17:$F$100,6,FALSE))=TRUE,"0",VLOOKUP($C57,'JJ Evergreen'!$A$17:$F$100,6,FALSE))</f>
        <v>0</v>
      </c>
      <c r="V57" s="131">
        <f>IF(ISNA(VLOOKUP($C57,'TT Horseshoe -1'!$A$17:$F$100,6,FALSE))=TRUE,"0",VLOOKUP($C57,'TT Horseshoe -1'!$A$17:$F$100,6,FALSE))</f>
        <v>30</v>
      </c>
      <c r="W57" s="131">
        <f>IF(ISNA(VLOOKUP($C57,'TT PROV SS'!$A$17:$F$100,6,FALSE))=TRUE,"0",VLOOKUP($C57,'TT PROV SS'!$A$17:$F$100,6,FALSE))</f>
        <v>20</v>
      </c>
      <c r="X57" s="131" t="str">
        <f>IF(ISNA(VLOOKUP($C57,'TT PROV BA'!$A$17:$F$100,6,FALSE))=TRUE,"0",VLOOKUP($C57,'TT PROV BA'!$A$17:$F$100,6,FALSE))</f>
        <v>dns</v>
      </c>
      <c r="Y57" s="131" t="str">
        <f>IF(ISNA(VLOOKUP($C57,'CC Horseshoe SS'!$A$17:$F$100,6,FALSE))=TRUE,"0",VLOOKUP($C57,'CC Horseshoe SS'!$A$17:$F$100,6,FALSE))</f>
        <v>0</v>
      </c>
      <c r="Z57" s="131" t="str">
        <f>IF(ISNA(VLOOKUP($C57,'CC Horseshoe BA'!$A$17:$F$100,6,FALSE))=TRUE,"0",VLOOKUP($C57,'CC Horseshoe BA'!$A$17:$F$100,6,FALSE))</f>
        <v>0</v>
      </c>
      <c r="AA57" s="131" t="str">
        <f>IF(ISNA(VLOOKUP($C57,'NorAm Stoneham SS'!$A$17:$F$100,6,FALSE))=TRUE,"0",VLOOKUP($C57,'NorAm Stoneham SS'!$A$17:$F$100,6,FALSE))</f>
        <v>0</v>
      </c>
      <c r="AB57" s="131" t="str">
        <f>IF(ISNA(VLOOKUP($C57,'NorAm Stoneham BA'!$A$17:$F$100,6,FALSE))=TRUE,"0",VLOOKUP($C57,'NorAm Stoneham BA'!$A$17:$F$100,6,FALSE))</f>
        <v>0</v>
      </c>
      <c r="AC57" s="131" t="str">
        <f>IF(ISNA(VLOOKUP($C57,'JrNats HP'!$A$17:$F$100,6,FALSE))=TRUE,"0",VLOOKUP($C57,'JrNats HP'!$A$17:$F$100,6,FALSE))</f>
        <v>0</v>
      </c>
      <c r="AD57" s="131" t="str">
        <f>IF(ISNA(VLOOKUP($C57,'JrNats SS'!$A$17:$F$100,6,FALSE))=TRUE,"0",VLOOKUP($C57,'JrNats SS'!$A$17:$F$100,6,FALSE))</f>
        <v>0</v>
      </c>
      <c r="AE57" s="131" t="str">
        <f>IF(ISNA(VLOOKUP($C57,'JrNats BA'!$A$17:$F$100,6,FALSE))=TRUE,"0",VLOOKUP($C57,'JrNats BA'!$A$17:$F$100,6,FALSE))</f>
        <v>0</v>
      </c>
      <c r="AF57" s="131"/>
    </row>
    <row r="58" spans="1:32" ht="19" customHeight="1" x14ac:dyDescent="0.15">
      <c r="A58" s="98" t="s">
        <v>185</v>
      </c>
      <c r="B58" s="98" t="s">
        <v>113</v>
      </c>
      <c r="C58" s="99" t="s">
        <v>187</v>
      </c>
      <c r="D58" s="62">
        <f>IF(ISNA(VLOOKUP($C58,'Ontario Rankings'!$C$6:$K$119,3,FALSE))=TRUE,"0",VLOOKUP($C58,'Ontario Rankings'!$C$6:$K$119,3,FALSE))</f>
        <v>48</v>
      </c>
      <c r="E58" s="131" t="str">
        <f>IF(ISNA(VLOOKUP($C58,'CC Calgary BA'!$A$17:$F$73,6,FALSE))=TRUE,"0",VLOOKUP($C58,'CC Calgary BA'!$A$17:$F$73,6,FALSE))</f>
        <v>0</v>
      </c>
      <c r="F58" s="131" t="str">
        <f>IF(ISNA(VLOOKUP($C58,'CC Calgary HP'!$A$17:$F$100,6,FALSE))=TRUE,"0",VLOOKUP($C58,'CC Calgary HP'!$A$17:$F$100,6,FALSE))</f>
        <v>0</v>
      </c>
      <c r="G58" s="131" t="str">
        <f>IF(ISNA(VLOOKUP($C58,'CC Calgary SS'!$A$17:$F$74,6,FALSE))=TRUE,"0",VLOOKUP($C58,'CC Calgary SS'!$A$17:$F$74,6,FALSE))</f>
        <v>0</v>
      </c>
      <c r="H58" s="131" t="str">
        <f>IF(ISNA(VLOOKUP($C58,'TT MSLM -1'!$A$17:$F$100,6,FALSE))=TRUE,"0",VLOOKUP($C58,'TT MSLM -1'!$A$17:$F$100,6,FALSE))</f>
        <v>0</v>
      </c>
      <c r="I58" s="131" t="str">
        <f>IF(ISNA(VLOOKUP($C58,'TT MSLM -2'!$A$17:$F$100,6,FALSE))=TRUE,"0",VLOOKUP($C58,'TT MSLM -2'!$A$17:$F$100,6,FALSE))</f>
        <v>0</v>
      </c>
      <c r="J58" s="131" t="str">
        <f>IF(ISNA(VLOOKUP($C58,'NorAm Mammoth SS -1'!$A$17:$F$100,6,FALSE))=TRUE,"0",VLOOKUP($C58,'NorAm Mammoth SS -1'!$A$17:$F$100,6,FALSE))</f>
        <v>0</v>
      </c>
      <c r="K58" s="131" t="str">
        <f>IF(ISNA(VLOOKUP($C58,'NorAm Mammoth SS -2'!$A$17:$F$100,6,FALSE))=TRUE,"0",VLOOKUP($C58,'NorAm Mammoth SS -2'!$A$17:$F$100,6,FALSE))</f>
        <v>0</v>
      </c>
      <c r="L58" s="131">
        <f>IF(ISNA(VLOOKUP($C58,'Groms GP'!$A$17:$F$100,6,FALSE))=TRUE,"0",VLOOKUP($C58,'Groms GP'!$A$17:$F$100,6,FALSE))</f>
        <v>0</v>
      </c>
      <c r="M58" s="131" t="str">
        <f>IF(ISNA(VLOOKUP($C58,'CC SunPeaks SS'!$A$17:$F$100,6,FALSE))=TRUE,"0",VLOOKUP($C58,'CC SunPeaks SS'!$A$17:$F$100,6,FALSE))</f>
        <v>0</v>
      </c>
      <c r="N58" s="131" t="str">
        <f>IF(ISNA(VLOOKUP($C58,'CC SunPeaks BA'!$A$17:$F$100,6,FALSE))=TRUE,"0",VLOOKUP($C58,'CC SunPeaks BA'!$A$17:$F$100,6,FALSE))</f>
        <v>0</v>
      </c>
      <c r="O58" s="131" t="str">
        <f>IF(ISNA(VLOOKUP($C58,'NorAm Calgary SS'!$A$17:$F$100,6,FALSE))=TRUE,"0",VLOOKUP($C58,'NorAm Calgary SS'!$A$17:$F$100,6,FALSE))</f>
        <v>0</v>
      </c>
      <c r="P58" s="131" t="str">
        <f>IF(ISNA(VLOOKUP($C58,'NorAm Calgary BA'!$A$17:$F$100,6,FALSE))=TRUE,"0",VLOOKUP($C58,'NorAm Calgary BA'!$A$17:$F$100,6,FALSE))</f>
        <v>0</v>
      </c>
      <c r="Q58" s="131" t="str">
        <f>IF(ISNA(VLOOKUP($C58,'FzFest CF'!$A$17:$F$100,6,FALSE))=TRUE,"0",VLOOKUP($C58,'FzFest CF'!$A$17:$F$100,6,FALSE))</f>
        <v>0</v>
      </c>
      <c r="R58" s="131">
        <f>IF(ISNA(VLOOKUP($C58,'Groms BV'!$A$17:$F$100,6,FALSE))=TRUE,"0",VLOOKUP($C58,'Groms BV'!$A$17:$F$100,6,FALSE))</f>
        <v>0</v>
      </c>
      <c r="S58" s="131" t="str">
        <f>IF(ISNA(VLOOKUP($C58,'NorAm Aspen BA'!$A$17:$F$100,6,FALSE))=TRUE,"0",VLOOKUP($C58,'NorAm Aspen BA'!$A$17:$F$100,6,FALSE))</f>
        <v>0</v>
      </c>
      <c r="T58" s="131" t="str">
        <f>IF(ISNA(VLOOKUP($C58,'NorAm Aspen SS'!$A$17:$F$100,6,FALSE))=TRUE,"0",VLOOKUP($C58,'NorAm Aspen SS'!$A$17:$F$100,6,FALSE))</f>
        <v>0</v>
      </c>
      <c r="U58" s="131" t="str">
        <f>IF(ISNA(VLOOKUP($C58,'JJ Evergreen'!$A$17:$F$100,6,FALSE))=TRUE,"0",VLOOKUP($C58,'JJ Evergreen'!$A$17:$F$100,6,FALSE))</f>
        <v>0</v>
      </c>
      <c r="V58" s="131">
        <f>IF(ISNA(VLOOKUP($C58,'TT Horseshoe -1'!$A$17:$F$100,6,FALSE))=TRUE,"0",VLOOKUP($C58,'TT Horseshoe -1'!$A$17:$F$100,6,FALSE))</f>
        <v>21</v>
      </c>
      <c r="W58" s="131" t="str">
        <f>IF(ISNA(VLOOKUP($C58,'TT PROV SS'!$A$17:$F$100,6,FALSE))=TRUE,"0",VLOOKUP($C58,'TT PROV SS'!$A$17:$F$100,6,FALSE))</f>
        <v>0</v>
      </c>
      <c r="X58" s="131" t="str">
        <f>IF(ISNA(VLOOKUP($C58,'TT PROV BA'!$A$17:$F$100,6,FALSE))=TRUE,"0",VLOOKUP($C58,'TT PROV BA'!$A$17:$F$100,6,FALSE))</f>
        <v>0</v>
      </c>
      <c r="Y58" s="131" t="str">
        <f>IF(ISNA(VLOOKUP($C58,'CC Horseshoe SS'!$A$17:$F$100,6,FALSE))=TRUE,"0",VLOOKUP($C58,'CC Horseshoe SS'!$A$17:$F$100,6,FALSE))</f>
        <v>0</v>
      </c>
      <c r="Z58" s="131" t="str">
        <f>IF(ISNA(VLOOKUP($C58,'CC Horseshoe BA'!$A$17:$F$100,6,FALSE))=TRUE,"0",VLOOKUP($C58,'CC Horseshoe BA'!$A$17:$F$100,6,FALSE))</f>
        <v>0</v>
      </c>
      <c r="AA58" s="131" t="str">
        <f>IF(ISNA(VLOOKUP($C58,'NorAm Stoneham SS'!$A$17:$F$100,6,FALSE))=TRUE,"0",VLOOKUP($C58,'NorAm Stoneham SS'!$A$17:$F$100,6,FALSE))</f>
        <v>0</v>
      </c>
      <c r="AB58" s="131" t="str">
        <f>IF(ISNA(VLOOKUP($C58,'NorAm Stoneham BA'!$A$17:$F$100,6,FALSE))=TRUE,"0",VLOOKUP($C58,'NorAm Stoneham BA'!$A$17:$F$100,6,FALSE))</f>
        <v>0</v>
      </c>
      <c r="AC58" s="131" t="str">
        <f>IF(ISNA(VLOOKUP($C58,'JrNats HP'!$A$17:$F$100,6,FALSE))=TRUE,"0",VLOOKUP($C58,'JrNats HP'!$A$17:$F$100,6,FALSE))</f>
        <v>0</v>
      </c>
      <c r="AD58" s="131" t="str">
        <f>IF(ISNA(VLOOKUP($C58,'JrNats SS'!$A$17:$F$100,6,FALSE))=TRUE,"0",VLOOKUP($C58,'JrNats SS'!$A$17:$F$100,6,FALSE))</f>
        <v>0</v>
      </c>
      <c r="AE58" s="131" t="str">
        <f>IF(ISNA(VLOOKUP($C58,'JrNats BA'!$A$17:$F$100,6,FALSE))=TRUE,"0",VLOOKUP($C58,'JrNats BA'!$A$17:$F$100,6,FALSE))</f>
        <v>0</v>
      </c>
      <c r="AF58" s="131"/>
    </row>
    <row r="59" spans="1:32" ht="19" customHeight="1" x14ac:dyDescent="0.15">
      <c r="A59" s="98" t="s">
        <v>93</v>
      </c>
      <c r="B59" s="98" t="s">
        <v>112</v>
      </c>
      <c r="C59" s="99" t="s">
        <v>87</v>
      </c>
      <c r="D59" s="62">
        <f>IF(ISNA(VLOOKUP($C59,'Ontario Rankings'!$C$6:$K$119,3,FALSE))=TRUE,"0",VLOOKUP($C59,'Ontario Rankings'!$C$6:$K$119,3,FALSE))</f>
        <v>49</v>
      </c>
      <c r="E59" s="131" t="str">
        <f>IF(ISNA(VLOOKUP($C59,'CC Calgary BA'!$A$17:$F$73,6,FALSE))=TRUE,"0",VLOOKUP($C59,'CC Calgary BA'!$A$17:$F$73,6,FALSE))</f>
        <v>0</v>
      </c>
      <c r="F59" s="131" t="str">
        <f>IF(ISNA(VLOOKUP($C59,'CC Calgary HP'!$A$17:$F$100,6,FALSE))=TRUE,"0",VLOOKUP($C59,'CC Calgary HP'!$A$17:$F$100,6,FALSE))</f>
        <v>0</v>
      </c>
      <c r="G59" s="131" t="str">
        <f>IF(ISNA(VLOOKUP($C59,'CC Calgary SS'!$A$17:$F$74,6,FALSE))=TRUE,"0",VLOOKUP($C59,'CC Calgary SS'!$A$17:$F$74,6,FALSE))</f>
        <v>0</v>
      </c>
      <c r="H59" s="131">
        <f>IF(ISNA(VLOOKUP($C59,'TT MSLM -1'!$A$17:$F$100,6,FALSE))=TRUE,"0",VLOOKUP($C59,'TT MSLM -1'!$A$17:$F$100,6,FALSE))</f>
        <v>26</v>
      </c>
      <c r="I59" s="131">
        <f>IF(ISNA(VLOOKUP($C59,'TT MSLM -2'!$A$17:$F$100,6,FALSE))=TRUE,"0",VLOOKUP($C59,'TT MSLM -2'!$A$17:$F$100,6,FALSE))</f>
        <v>29</v>
      </c>
      <c r="J59" s="131" t="str">
        <f>IF(ISNA(VLOOKUP($C59,'NorAm Mammoth SS -1'!$A$17:$F$100,6,FALSE))=TRUE,"0",VLOOKUP($C59,'NorAm Mammoth SS -1'!$A$17:$F$100,6,FALSE))</f>
        <v>0</v>
      </c>
      <c r="K59" s="131" t="str">
        <f>IF(ISNA(VLOOKUP($C59,'NorAm Mammoth SS -2'!$A$17:$F$100,6,FALSE))=TRUE,"0",VLOOKUP($C59,'NorAm Mammoth SS -2'!$A$17:$F$100,6,FALSE))</f>
        <v>0</v>
      </c>
      <c r="L59" s="131" t="str">
        <f>IF(ISNA(VLOOKUP($C59,'Groms GP'!$A$17:$F$100,6,FALSE))=TRUE,"0",VLOOKUP($C59,'Groms GP'!$A$17:$F$100,6,FALSE))</f>
        <v>0</v>
      </c>
      <c r="M59" s="131" t="str">
        <f>IF(ISNA(VLOOKUP($C59,'CC SunPeaks SS'!$A$17:$F$100,6,FALSE))=TRUE,"0",VLOOKUP($C59,'CC SunPeaks SS'!$A$17:$F$100,6,FALSE))</f>
        <v>0</v>
      </c>
      <c r="N59" s="131" t="str">
        <f>IF(ISNA(VLOOKUP($C59,'CC SunPeaks BA'!$A$17:$F$100,6,FALSE))=TRUE,"0",VLOOKUP($C59,'CC SunPeaks BA'!$A$17:$F$100,6,FALSE))</f>
        <v>0</v>
      </c>
      <c r="O59" s="131" t="str">
        <f>IF(ISNA(VLOOKUP($C59,'NorAm Calgary SS'!$A$17:$F$100,6,FALSE))=TRUE,"0",VLOOKUP($C59,'NorAm Calgary SS'!$A$17:$F$100,6,FALSE))</f>
        <v>0</v>
      </c>
      <c r="P59" s="131" t="str">
        <f>IF(ISNA(VLOOKUP($C59,'NorAm Calgary BA'!$A$17:$F$100,6,FALSE))=TRUE,"0",VLOOKUP($C59,'NorAm Calgary BA'!$A$17:$F$100,6,FALSE))</f>
        <v>0</v>
      </c>
      <c r="Q59" s="131" t="str">
        <f>IF(ISNA(VLOOKUP($C59,'FzFest CF'!$A$17:$F$100,6,FALSE))=TRUE,"0",VLOOKUP($C59,'FzFest CF'!$A$17:$F$100,6,FALSE))</f>
        <v>0</v>
      </c>
      <c r="R59" s="131" t="str">
        <f>IF(ISNA(VLOOKUP($C59,'Groms BV'!$A$17:$F$100,6,FALSE))=TRUE,"0",VLOOKUP($C59,'Groms BV'!$A$17:$F$100,6,FALSE))</f>
        <v>0</v>
      </c>
      <c r="S59" s="131" t="str">
        <f>IF(ISNA(VLOOKUP($C59,'NorAm Aspen BA'!$A$17:$F$100,6,FALSE))=TRUE,"0",VLOOKUP($C59,'NorAm Aspen BA'!$A$17:$F$100,6,FALSE))</f>
        <v>0</v>
      </c>
      <c r="T59" s="131" t="str">
        <f>IF(ISNA(VLOOKUP($C59,'NorAm Aspen SS'!$A$17:$F$100,6,FALSE))=TRUE,"0",VLOOKUP($C59,'NorAm Aspen SS'!$A$17:$F$100,6,FALSE))</f>
        <v>0</v>
      </c>
      <c r="U59" s="131" t="str">
        <f>IF(ISNA(VLOOKUP($C59,'JJ Evergreen'!$A$17:$F$100,6,FALSE))=TRUE,"0",VLOOKUP($C59,'JJ Evergreen'!$A$17:$F$100,6,FALSE))</f>
        <v>0</v>
      </c>
      <c r="V59" s="131" t="str">
        <f>IF(ISNA(VLOOKUP($C59,'TT Horseshoe -1'!$A$17:$F$100,6,FALSE))=TRUE,"0",VLOOKUP($C59,'TT Horseshoe -1'!$A$17:$F$100,6,FALSE))</f>
        <v>0</v>
      </c>
      <c r="W59" s="131" t="str">
        <f>IF(ISNA(VLOOKUP($C59,'TT PROV SS'!$A$17:$F$100,6,FALSE))=TRUE,"0",VLOOKUP($C59,'TT PROV SS'!$A$17:$F$100,6,FALSE))</f>
        <v>0</v>
      </c>
      <c r="X59" s="131" t="str">
        <f>IF(ISNA(VLOOKUP($C59,'TT PROV BA'!$A$17:$F$100,6,FALSE))=TRUE,"0",VLOOKUP($C59,'TT PROV BA'!$A$17:$F$100,6,FALSE))</f>
        <v>0</v>
      </c>
      <c r="Y59" s="131" t="str">
        <f>IF(ISNA(VLOOKUP($C59,'CC Horseshoe SS'!$A$17:$F$100,6,FALSE))=TRUE,"0",VLOOKUP($C59,'CC Horseshoe SS'!$A$17:$F$100,6,FALSE))</f>
        <v>0</v>
      </c>
      <c r="Z59" s="131" t="str">
        <f>IF(ISNA(VLOOKUP($C59,'CC Horseshoe BA'!$A$17:$F$100,6,FALSE))=TRUE,"0",VLOOKUP($C59,'CC Horseshoe BA'!$A$17:$F$100,6,FALSE))</f>
        <v>0</v>
      </c>
      <c r="AA59" s="131" t="str">
        <f>IF(ISNA(VLOOKUP($C59,'NorAm Stoneham SS'!$A$17:$F$100,6,FALSE))=TRUE,"0",VLOOKUP($C59,'NorAm Stoneham SS'!$A$17:$F$100,6,FALSE))</f>
        <v>0</v>
      </c>
      <c r="AB59" s="131" t="str">
        <f>IF(ISNA(VLOOKUP($C59,'NorAm Stoneham BA'!$A$17:$F$100,6,FALSE))=TRUE,"0",VLOOKUP($C59,'NorAm Stoneham BA'!$A$17:$F$100,6,FALSE))</f>
        <v>0</v>
      </c>
      <c r="AC59" s="131" t="str">
        <f>IF(ISNA(VLOOKUP($C59,'JrNats HP'!$A$17:$F$100,6,FALSE))=TRUE,"0",VLOOKUP($C59,'JrNats HP'!$A$17:$F$100,6,FALSE))</f>
        <v>0</v>
      </c>
      <c r="AD59" s="131" t="str">
        <f>IF(ISNA(VLOOKUP($C59,'JrNats SS'!$A$17:$F$100,6,FALSE))=TRUE,"0",VLOOKUP($C59,'JrNats SS'!$A$17:$F$100,6,FALSE))</f>
        <v>0</v>
      </c>
      <c r="AE59" s="131" t="str">
        <f>IF(ISNA(VLOOKUP($C59,'JrNats BA'!$A$17:$F$100,6,FALSE))=TRUE,"0",VLOOKUP($C59,'JrNats BA'!$A$17:$F$100,6,FALSE))</f>
        <v>0</v>
      </c>
      <c r="AF59" s="131"/>
    </row>
    <row r="60" spans="1:32" ht="19" customHeight="1" x14ac:dyDescent="0.15">
      <c r="A60" s="98" t="s">
        <v>225</v>
      </c>
      <c r="B60" s="98" t="s">
        <v>113</v>
      </c>
      <c r="C60" s="99" t="s">
        <v>218</v>
      </c>
      <c r="D60" s="62">
        <f>IF(ISNA(VLOOKUP($C60,'Ontario Rankings'!$C$6:$K$119,3,FALSE))=TRUE,"0",VLOOKUP($C60,'Ontario Rankings'!$C$6:$K$119,3,FALSE))</f>
        <v>50</v>
      </c>
      <c r="E60" s="131" t="str">
        <f>IF(ISNA(VLOOKUP($C60,'CC Calgary BA'!$A$17:$F$73,6,FALSE))=TRUE,"0",VLOOKUP($C60,'CC Calgary BA'!$A$17:$F$73,6,FALSE))</f>
        <v>0</v>
      </c>
      <c r="F60" s="131" t="str">
        <f>IF(ISNA(VLOOKUP($C60,'CC Calgary HP'!$A$17:$F$100,6,FALSE))=TRUE,"0",VLOOKUP($C60,'CC Calgary HP'!$A$17:$F$100,6,FALSE))</f>
        <v>0</v>
      </c>
      <c r="G60" s="131" t="str">
        <f>IF(ISNA(VLOOKUP($C60,'CC Calgary SS'!$A$17:$F$74,6,FALSE))=TRUE,"0",VLOOKUP($C60,'CC Calgary SS'!$A$17:$F$74,6,FALSE))</f>
        <v>0</v>
      </c>
      <c r="H60" s="131" t="str">
        <f>IF(ISNA(VLOOKUP($C60,'TT MSLM -1'!$A$17:$F$100,6,FALSE))=TRUE,"0",VLOOKUP($C60,'TT MSLM -1'!$A$17:$F$100,6,FALSE))</f>
        <v>0</v>
      </c>
      <c r="I60" s="131" t="str">
        <f>IF(ISNA(VLOOKUP($C60,'TT MSLM -2'!$A$17:$F$100,6,FALSE))=TRUE,"0",VLOOKUP($C60,'TT MSLM -2'!$A$17:$F$100,6,FALSE))</f>
        <v>0</v>
      </c>
      <c r="J60" s="131" t="str">
        <f>IF(ISNA(VLOOKUP($C60,'NorAm Mammoth SS -1'!$A$17:$F$100,6,FALSE))=TRUE,"0",VLOOKUP($C60,'NorAm Mammoth SS -1'!$A$17:$F$100,6,FALSE))</f>
        <v>0</v>
      </c>
      <c r="K60" s="131" t="str">
        <f>IF(ISNA(VLOOKUP($C60,'NorAm Mammoth SS -2'!$A$17:$F$100,6,FALSE))=TRUE,"0",VLOOKUP($C60,'NorAm Mammoth SS -2'!$A$17:$F$100,6,FALSE))</f>
        <v>0</v>
      </c>
      <c r="L60" s="131" t="str">
        <f>IF(ISNA(VLOOKUP($C60,'Groms GP'!$A$17:$F$100,6,FALSE))=TRUE,"0",VLOOKUP($C60,'Groms GP'!$A$17:$F$100,6,FALSE))</f>
        <v>0</v>
      </c>
      <c r="M60" s="131" t="str">
        <f>IF(ISNA(VLOOKUP($C60,'CC SunPeaks SS'!$A$17:$F$100,6,FALSE))=TRUE,"0",VLOOKUP($C60,'CC SunPeaks SS'!$A$17:$F$100,6,FALSE))</f>
        <v>0</v>
      </c>
      <c r="N60" s="131" t="str">
        <f>IF(ISNA(VLOOKUP($C60,'CC SunPeaks BA'!$A$17:$F$100,6,FALSE))=TRUE,"0",VLOOKUP($C60,'CC SunPeaks BA'!$A$17:$F$100,6,FALSE))</f>
        <v>0</v>
      </c>
      <c r="O60" s="131" t="str">
        <f>IF(ISNA(VLOOKUP($C60,'NorAm Calgary SS'!$A$17:$F$100,6,FALSE))=TRUE,"0",VLOOKUP($C60,'NorAm Calgary SS'!$A$17:$F$100,6,FALSE))</f>
        <v>0</v>
      </c>
      <c r="P60" s="131" t="str">
        <f>IF(ISNA(VLOOKUP($C60,'NorAm Calgary BA'!$A$17:$F$100,6,FALSE))=TRUE,"0",VLOOKUP($C60,'NorAm Calgary BA'!$A$17:$F$100,6,FALSE))</f>
        <v>0</v>
      </c>
      <c r="Q60" s="131" t="str">
        <f>IF(ISNA(VLOOKUP($C60,'FzFest CF'!$A$17:$F$100,6,FALSE))=TRUE,"0",VLOOKUP($C60,'FzFest CF'!$A$17:$F$100,6,FALSE))</f>
        <v>0</v>
      </c>
      <c r="R60" s="131" t="str">
        <f>IF(ISNA(VLOOKUP($C60,'Groms BV'!$A$17:$F$100,6,FALSE))=TRUE,"0",VLOOKUP($C60,'Groms BV'!$A$17:$F$100,6,FALSE))</f>
        <v>0</v>
      </c>
      <c r="S60" s="131" t="str">
        <f>IF(ISNA(VLOOKUP($C60,'NorAm Aspen BA'!$A$17:$F$100,6,FALSE))=TRUE,"0",VLOOKUP($C60,'NorAm Aspen BA'!$A$17:$F$100,6,FALSE))</f>
        <v>0</v>
      </c>
      <c r="T60" s="131" t="str">
        <f>IF(ISNA(VLOOKUP($C60,'NorAm Aspen SS'!$A$17:$F$100,6,FALSE))=TRUE,"0",VLOOKUP($C60,'NorAm Aspen SS'!$A$17:$F$100,6,FALSE))</f>
        <v>0</v>
      </c>
      <c r="U60" s="131" t="str">
        <f>IF(ISNA(VLOOKUP($C60,'JJ Evergreen'!$A$17:$F$100,6,FALSE))=TRUE,"0",VLOOKUP($C60,'JJ Evergreen'!$A$17:$F$100,6,FALSE))</f>
        <v>0</v>
      </c>
      <c r="V60" s="131">
        <f>IF(ISNA(VLOOKUP($C60,'TT Horseshoe -1'!$A$17:$F$100,6,FALSE))=TRUE,"0",VLOOKUP($C60,'TT Horseshoe -1'!$A$17:$F$100,6,FALSE))</f>
        <v>12</v>
      </c>
      <c r="W60" s="131" t="str">
        <f>IF(ISNA(VLOOKUP($C60,'TT PROV SS'!$A$17:$F$100,6,FALSE))=TRUE,"0",VLOOKUP($C60,'TT PROV SS'!$A$17:$F$100,6,FALSE))</f>
        <v>0</v>
      </c>
      <c r="X60" s="131" t="str">
        <f>IF(ISNA(VLOOKUP($C60,'TT PROV BA'!$A$17:$F$100,6,FALSE))=TRUE,"0",VLOOKUP($C60,'TT PROV BA'!$A$17:$F$100,6,FALSE))</f>
        <v>0</v>
      </c>
      <c r="Y60" s="131" t="str">
        <f>IF(ISNA(VLOOKUP($C60,'CC Horseshoe SS'!$A$17:$F$100,6,FALSE))=TRUE,"0",VLOOKUP($C60,'CC Horseshoe SS'!$A$17:$F$100,6,FALSE))</f>
        <v>0</v>
      </c>
      <c r="Z60" s="131" t="str">
        <f>IF(ISNA(VLOOKUP($C60,'CC Horseshoe BA'!$A$17:$F$100,6,FALSE))=TRUE,"0",VLOOKUP($C60,'CC Horseshoe BA'!$A$17:$F$100,6,FALSE))</f>
        <v>0</v>
      </c>
      <c r="AA60" s="131" t="str">
        <f>IF(ISNA(VLOOKUP($C60,'NorAm Stoneham SS'!$A$17:$F$100,6,FALSE))=TRUE,"0",VLOOKUP($C60,'NorAm Stoneham SS'!$A$17:$F$100,6,FALSE))</f>
        <v>0</v>
      </c>
      <c r="AB60" s="131" t="str">
        <f>IF(ISNA(VLOOKUP($C60,'NorAm Stoneham BA'!$A$17:$F$100,6,FALSE))=TRUE,"0",VLOOKUP($C60,'NorAm Stoneham BA'!$A$17:$F$100,6,FALSE))</f>
        <v>0</v>
      </c>
      <c r="AC60" s="131" t="str">
        <f>IF(ISNA(VLOOKUP($C60,'JrNats HP'!$A$17:$F$100,6,FALSE))=TRUE,"0",VLOOKUP($C60,'JrNats HP'!$A$17:$F$100,6,FALSE))</f>
        <v>0</v>
      </c>
      <c r="AD60" s="131" t="str">
        <f>IF(ISNA(VLOOKUP($C60,'JrNats SS'!$A$17:$F$100,6,FALSE))=TRUE,"0",VLOOKUP($C60,'JrNats SS'!$A$17:$F$100,6,FALSE))</f>
        <v>0</v>
      </c>
      <c r="AE60" s="131" t="str">
        <f>IF(ISNA(VLOOKUP($C60,'JrNats BA'!$A$17:$F$100,6,FALSE))=TRUE,"0",VLOOKUP($C60,'JrNats BA'!$A$17:$F$100,6,FALSE))</f>
        <v>0</v>
      </c>
      <c r="AF60" s="131"/>
    </row>
    <row r="61" spans="1:32" ht="19" customHeight="1" x14ac:dyDescent="0.15">
      <c r="A61" s="98" t="s">
        <v>94</v>
      </c>
      <c r="B61" s="98" t="s">
        <v>112</v>
      </c>
      <c r="C61" s="99" t="s">
        <v>216</v>
      </c>
      <c r="D61" s="62">
        <f>IF(ISNA(VLOOKUP($C61,'Ontario Rankings'!$C$6:$K$119,3,FALSE))=TRUE,"0",VLOOKUP($C61,'Ontario Rankings'!$C$6:$K$119,3,FALSE))</f>
        <v>51</v>
      </c>
      <c r="E61" s="131" t="str">
        <f>IF(ISNA(VLOOKUP($C61,'CC Calgary BA'!$A$17:$F$73,6,FALSE))=TRUE,"0",VLOOKUP($C61,'CC Calgary BA'!$A$17:$F$73,6,FALSE))</f>
        <v>0</v>
      </c>
      <c r="F61" s="131" t="str">
        <f>IF(ISNA(VLOOKUP($C61,'CC Calgary HP'!$A$17:$F$100,6,FALSE))=TRUE,"0",VLOOKUP($C61,'CC Calgary HP'!$A$17:$F$100,6,FALSE))</f>
        <v>0</v>
      </c>
      <c r="G61" s="131" t="str">
        <f>IF(ISNA(VLOOKUP($C61,'CC Calgary SS'!$A$17:$F$74,6,FALSE))=TRUE,"0",VLOOKUP($C61,'CC Calgary SS'!$A$17:$F$74,6,FALSE))</f>
        <v>0</v>
      </c>
      <c r="H61" s="131" t="str">
        <f>IF(ISNA(VLOOKUP($C61,'TT MSLM -1'!$A$17:$F$100,6,FALSE))=TRUE,"0",VLOOKUP($C61,'TT MSLM -1'!$A$17:$F$100,6,FALSE))</f>
        <v>0</v>
      </c>
      <c r="I61" s="131" t="str">
        <f>IF(ISNA(VLOOKUP($C61,'TT MSLM -2'!$A$17:$F$100,6,FALSE))=TRUE,"0",VLOOKUP($C61,'TT MSLM -2'!$A$17:$F$100,6,FALSE))</f>
        <v>0</v>
      </c>
      <c r="J61" s="131" t="str">
        <f>IF(ISNA(VLOOKUP($C61,'NorAm Mammoth SS -1'!$A$17:$F$100,6,FALSE))=TRUE,"0",VLOOKUP($C61,'NorAm Mammoth SS -1'!$A$17:$F$100,6,FALSE))</f>
        <v>0</v>
      </c>
      <c r="K61" s="131" t="str">
        <f>IF(ISNA(VLOOKUP($C61,'NorAm Mammoth SS -2'!$A$17:$F$100,6,FALSE))=TRUE,"0",VLOOKUP($C61,'NorAm Mammoth SS -2'!$A$17:$F$100,6,FALSE))</f>
        <v>0</v>
      </c>
      <c r="L61" s="131" t="str">
        <f>IF(ISNA(VLOOKUP($C61,'Groms GP'!$A$17:$F$100,6,FALSE))=TRUE,"0",VLOOKUP($C61,'Groms GP'!$A$17:$F$100,6,FALSE))</f>
        <v>0</v>
      </c>
      <c r="M61" s="131" t="str">
        <f>IF(ISNA(VLOOKUP($C61,'CC SunPeaks SS'!$A$17:$F$100,6,FALSE))=TRUE,"0",VLOOKUP($C61,'CC SunPeaks SS'!$A$17:$F$100,6,FALSE))</f>
        <v>0</v>
      </c>
      <c r="N61" s="131" t="str">
        <f>IF(ISNA(VLOOKUP($C61,'CC SunPeaks BA'!$A$17:$F$100,6,FALSE))=TRUE,"0",VLOOKUP($C61,'CC SunPeaks BA'!$A$17:$F$100,6,FALSE))</f>
        <v>0</v>
      </c>
      <c r="O61" s="131" t="str">
        <f>IF(ISNA(VLOOKUP($C61,'NorAm Calgary SS'!$A$17:$F$100,6,FALSE))=TRUE,"0",VLOOKUP($C61,'NorAm Calgary SS'!$A$17:$F$100,6,FALSE))</f>
        <v>0</v>
      </c>
      <c r="P61" s="131" t="str">
        <f>IF(ISNA(VLOOKUP($C61,'NorAm Calgary BA'!$A$17:$F$100,6,FALSE))=TRUE,"0",VLOOKUP($C61,'NorAm Calgary BA'!$A$17:$F$100,6,FALSE))</f>
        <v>0</v>
      </c>
      <c r="Q61" s="131" t="str">
        <f>IF(ISNA(VLOOKUP($C61,'FzFest CF'!$A$17:$F$100,6,FALSE))=TRUE,"0",VLOOKUP($C61,'FzFest CF'!$A$17:$F$100,6,FALSE))</f>
        <v>0</v>
      </c>
      <c r="R61" s="131" t="str">
        <f>IF(ISNA(VLOOKUP($C61,'Groms BV'!$A$17:$F$100,6,FALSE))=TRUE,"0",VLOOKUP($C61,'Groms BV'!$A$17:$F$100,6,FALSE))</f>
        <v>0</v>
      </c>
      <c r="S61" s="131" t="str">
        <f>IF(ISNA(VLOOKUP($C61,'NorAm Aspen BA'!$A$17:$F$100,6,FALSE))=TRUE,"0",VLOOKUP($C61,'NorAm Aspen BA'!$A$17:$F$100,6,FALSE))</f>
        <v>0</v>
      </c>
      <c r="T61" s="131" t="str">
        <f>IF(ISNA(VLOOKUP($C61,'NorAm Aspen SS'!$A$17:$F$100,6,FALSE))=TRUE,"0",VLOOKUP($C61,'NorAm Aspen SS'!$A$17:$F$100,6,FALSE))</f>
        <v>0</v>
      </c>
      <c r="U61" s="131" t="str">
        <f>IF(ISNA(VLOOKUP($C61,'JJ Evergreen'!$A$17:$F$100,6,FALSE))=TRUE,"0",VLOOKUP($C61,'JJ Evergreen'!$A$17:$F$100,6,FALSE))</f>
        <v>0</v>
      </c>
      <c r="V61" s="131">
        <f>IF(ISNA(VLOOKUP($C61,'TT Horseshoe -1'!$A$17:$F$100,6,FALSE))=TRUE,"0",VLOOKUP($C61,'TT Horseshoe -1'!$A$17:$F$100,6,FALSE))</f>
        <v>14</v>
      </c>
      <c r="W61" s="131" t="str">
        <f>IF(ISNA(VLOOKUP($C61,'TT PROV SS'!$A$17:$F$100,6,FALSE))=TRUE,"0",VLOOKUP($C61,'TT PROV SS'!$A$17:$F$100,6,FALSE))</f>
        <v>0</v>
      </c>
      <c r="X61" s="131" t="str">
        <f>IF(ISNA(VLOOKUP($C61,'TT PROV BA'!$A$17:$F$100,6,FALSE))=TRUE,"0",VLOOKUP($C61,'TT PROV BA'!$A$17:$F$100,6,FALSE))</f>
        <v>0</v>
      </c>
      <c r="Y61" s="131" t="str">
        <f>IF(ISNA(VLOOKUP($C61,'CC Horseshoe SS'!$A$17:$F$100,6,FALSE))=TRUE,"0",VLOOKUP($C61,'CC Horseshoe SS'!$A$17:$F$100,6,FALSE))</f>
        <v>0</v>
      </c>
      <c r="Z61" s="131" t="str">
        <f>IF(ISNA(VLOOKUP($C61,'CC Horseshoe BA'!$A$17:$F$100,6,FALSE))=TRUE,"0",VLOOKUP($C61,'CC Horseshoe BA'!$A$17:$F$100,6,FALSE))</f>
        <v>0</v>
      </c>
      <c r="AA61" s="131" t="str">
        <f>IF(ISNA(VLOOKUP($C61,'NorAm Stoneham SS'!$A$17:$F$100,6,FALSE))=TRUE,"0",VLOOKUP($C61,'NorAm Stoneham SS'!$A$17:$F$100,6,FALSE))</f>
        <v>0</v>
      </c>
      <c r="AB61" s="131" t="str">
        <f>IF(ISNA(VLOOKUP($C61,'NorAm Stoneham BA'!$A$17:$F$100,6,FALSE))=TRUE,"0",VLOOKUP($C61,'NorAm Stoneham BA'!$A$17:$F$100,6,FALSE))</f>
        <v>0</v>
      </c>
      <c r="AC61" s="131" t="str">
        <f>IF(ISNA(VLOOKUP($C61,'JrNats HP'!$A$17:$F$100,6,FALSE))=TRUE,"0",VLOOKUP($C61,'JrNats HP'!$A$17:$F$100,6,FALSE))</f>
        <v>0</v>
      </c>
      <c r="AD61" s="131" t="str">
        <f>IF(ISNA(VLOOKUP($C61,'JrNats SS'!$A$17:$F$100,6,FALSE))=TRUE,"0",VLOOKUP($C61,'JrNats SS'!$A$17:$F$100,6,FALSE))</f>
        <v>0</v>
      </c>
      <c r="AE61" s="131" t="str">
        <f>IF(ISNA(VLOOKUP($C61,'JrNats BA'!$A$17:$F$100,6,FALSE))=TRUE,"0",VLOOKUP($C61,'JrNats BA'!$A$17:$F$100,6,FALSE))</f>
        <v>0</v>
      </c>
      <c r="AF61" s="131"/>
    </row>
    <row r="62" spans="1:32" ht="19" customHeight="1" x14ac:dyDescent="0.15">
      <c r="A62" s="98" t="s">
        <v>225</v>
      </c>
      <c r="B62" s="98" t="s">
        <v>113</v>
      </c>
      <c r="C62" s="99" t="s">
        <v>219</v>
      </c>
      <c r="D62" s="62">
        <f>IF(ISNA(VLOOKUP($C62,'Ontario Rankings'!$C$6:$K$119,3,FALSE))=TRUE,"0",VLOOKUP($C62,'Ontario Rankings'!$C$6:$K$119,3,FALSE))</f>
        <v>52</v>
      </c>
      <c r="E62" s="131" t="str">
        <f>IF(ISNA(VLOOKUP($C62,'CC Calgary BA'!$A$17:$F$73,6,FALSE))=TRUE,"0",VLOOKUP($C62,'CC Calgary BA'!$A$17:$F$73,6,FALSE))</f>
        <v>0</v>
      </c>
      <c r="F62" s="131" t="str">
        <f>IF(ISNA(VLOOKUP($C62,'CC Calgary HP'!$A$17:$F$100,6,FALSE))=TRUE,"0",VLOOKUP($C62,'CC Calgary HP'!$A$17:$F$100,6,FALSE))</f>
        <v>0</v>
      </c>
      <c r="G62" s="131" t="str">
        <f>IF(ISNA(VLOOKUP($C62,'CC Calgary SS'!$A$17:$F$74,6,FALSE))=TRUE,"0",VLOOKUP($C62,'CC Calgary SS'!$A$17:$F$74,6,FALSE))</f>
        <v>0</v>
      </c>
      <c r="H62" s="131" t="str">
        <f>IF(ISNA(VLOOKUP($C62,'TT MSLM -1'!$A$17:$F$100,6,FALSE))=TRUE,"0",VLOOKUP($C62,'TT MSLM -1'!$A$17:$F$100,6,FALSE))</f>
        <v>0</v>
      </c>
      <c r="I62" s="131" t="str">
        <f>IF(ISNA(VLOOKUP($C62,'TT MSLM -2'!$A$17:$F$100,6,FALSE))=TRUE,"0",VLOOKUP($C62,'TT MSLM -2'!$A$17:$F$100,6,FALSE))</f>
        <v>0</v>
      </c>
      <c r="J62" s="131" t="str">
        <f>IF(ISNA(VLOOKUP($C62,'NorAm Mammoth SS -1'!$A$17:$F$100,6,FALSE))=TRUE,"0",VLOOKUP($C62,'NorAm Mammoth SS -1'!$A$17:$F$100,6,FALSE))</f>
        <v>0</v>
      </c>
      <c r="K62" s="131" t="str">
        <f>IF(ISNA(VLOOKUP($C62,'NorAm Mammoth SS -2'!$A$17:$F$100,6,FALSE))=TRUE,"0",VLOOKUP($C62,'NorAm Mammoth SS -2'!$A$17:$F$100,6,FALSE))</f>
        <v>0</v>
      </c>
      <c r="L62" s="131" t="str">
        <f>IF(ISNA(VLOOKUP($C62,'Groms GP'!$A$17:$F$100,6,FALSE))=TRUE,"0",VLOOKUP($C62,'Groms GP'!$A$17:$F$100,6,FALSE))</f>
        <v>0</v>
      </c>
      <c r="M62" s="131" t="str">
        <f>IF(ISNA(VLOOKUP($C62,'CC SunPeaks SS'!$A$17:$F$100,6,FALSE))=TRUE,"0",VLOOKUP($C62,'CC SunPeaks SS'!$A$17:$F$100,6,FALSE))</f>
        <v>0</v>
      </c>
      <c r="N62" s="131" t="str">
        <f>IF(ISNA(VLOOKUP($C62,'CC SunPeaks BA'!$A$17:$F$100,6,FALSE))=TRUE,"0",VLOOKUP($C62,'CC SunPeaks BA'!$A$17:$F$100,6,FALSE))</f>
        <v>0</v>
      </c>
      <c r="O62" s="131" t="str">
        <f>IF(ISNA(VLOOKUP($C62,'NorAm Calgary SS'!$A$17:$F$100,6,FALSE))=TRUE,"0",VLOOKUP($C62,'NorAm Calgary SS'!$A$17:$F$100,6,FALSE))</f>
        <v>0</v>
      </c>
      <c r="P62" s="131" t="str">
        <f>IF(ISNA(VLOOKUP($C62,'NorAm Calgary BA'!$A$17:$F$100,6,FALSE))=TRUE,"0",VLOOKUP($C62,'NorAm Calgary BA'!$A$17:$F$100,6,FALSE))</f>
        <v>0</v>
      </c>
      <c r="Q62" s="131" t="str">
        <f>IF(ISNA(VLOOKUP($C62,'FzFest CF'!$A$17:$F$100,6,FALSE))=TRUE,"0",VLOOKUP($C62,'FzFest CF'!$A$17:$F$100,6,FALSE))</f>
        <v>0</v>
      </c>
      <c r="R62" s="131" t="str">
        <f>IF(ISNA(VLOOKUP($C62,'Groms BV'!$A$17:$F$100,6,FALSE))=TRUE,"0",VLOOKUP($C62,'Groms BV'!$A$17:$F$100,6,FALSE))</f>
        <v>0</v>
      </c>
      <c r="S62" s="131" t="str">
        <f>IF(ISNA(VLOOKUP($C62,'NorAm Aspen BA'!$A$17:$F$100,6,FALSE))=TRUE,"0",VLOOKUP($C62,'NorAm Aspen BA'!$A$17:$F$100,6,FALSE))</f>
        <v>0</v>
      </c>
      <c r="T62" s="131" t="str">
        <f>IF(ISNA(VLOOKUP($C62,'NorAm Aspen SS'!$A$17:$F$100,6,FALSE))=TRUE,"0",VLOOKUP($C62,'NorAm Aspen SS'!$A$17:$F$100,6,FALSE))</f>
        <v>0</v>
      </c>
      <c r="U62" s="131" t="str">
        <f>IF(ISNA(VLOOKUP($C62,'JJ Evergreen'!$A$17:$F$100,6,FALSE))=TRUE,"0",VLOOKUP($C62,'JJ Evergreen'!$A$17:$F$100,6,FALSE))</f>
        <v>0</v>
      </c>
      <c r="V62" s="131">
        <f>IF(ISNA(VLOOKUP($C62,'TT Horseshoe -1'!$A$17:$F$100,6,FALSE))=TRUE,"0",VLOOKUP($C62,'TT Horseshoe -1'!$A$17:$F$100,6,FALSE))</f>
        <v>20</v>
      </c>
      <c r="W62" s="131" t="str">
        <f>IF(ISNA(VLOOKUP($C62,'TT PROV SS'!$A$17:$F$100,6,FALSE))=TRUE,"0",VLOOKUP($C62,'TT PROV SS'!$A$17:$F$100,6,FALSE))</f>
        <v>0</v>
      </c>
      <c r="X62" s="131" t="str">
        <f>IF(ISNA(VLOOKUP($C62,'TT PROV BA'!$A$17:$F$100,6,FALSE))=TRUE,"0",VLOOKUP($C62,'TT PROV BA'!$A$17:$F$100,6,FALSE))</f>
        <v>0</v>
      </c>
      <c r="Y62" s="131" t="str">
        <f>IF(ISNA(VLOOKUP($C62,'CC Horseshoe SS'!$A$17:$F$100,6,FALSE))=TRUE,"0",VLOOKUP($C62,'CC Horseshoe SS'!$A$17:$F$100,6,FALSE))</f>
        <v>0</v>
      </c>
      <c r="Z62" s="131" t="str">
        <f>IF(ISNA(VLOOKUP($C62,'CC Horseshoe BA'!$A$17:$F$100,6,FALSE))=TRUE,"0",VLOOKUP($C62,'CC Horseshoe BA'!$A$17:$F$100,6,FALSE))</f>
        <v>0</v>
      </c>
      <c r="AA62" s="131" t="str">
        <f>IF(ISNA(VLOOKUP($C62,'NorAm Stoneham SS'!$A$17:$F$100,6,FALSE))=TRUE,"0",VLOOKUP($C62,'NorAm Stoneham SS'!$A$17:$F$100,6,FALSE))</f>
        <v>0</v>
      </c>
      <c r="AB62" s="131" t="str">
        <f>IF(ISNA(VLOOKUP($C62,'NorAm Stoneham BA'!$A$17:$F$100,6,FALSE))=TRUE,"0",VLOOKUP($C62,'NorAm Stoneham BA'!$A$17:$F$100,6,FALSE))</f>
        <v>0</v>
      </c>
      <c r="AC62" s="131" t="str">
        <f>IF(ISNA(VLOOKUP($C62,'JrNats HP'!$A$17:$F$100,6,FALSE))=TRUE,"0",VLOOKUP($C62,'JrNats HP'!$A$17:$F$100,6,FALSE))</f>
        <v>0</v>
      </c>
      <c r="AD62" s="131" t="str">
        <f>IF(ISNA(VLOOKUP($C62,'JrNats SS'!$A$17:$F$100,6,FALSE))=TRUE,"0",VLOOKUP($C62,'JrNats SS'!$A$17:$F$100,6,FALSE))</f>
        <v>0</v>
      </c>
      <c r="AE62" s="131" t="str">
        <f>IF(ISNA(VLOOKUP($C62,'JrNats BA'!$A$17:$F$100,6,FALSE))=TRUE,"0",VLOOKUP($C62,'JrNats BA'!$A$17:$F$100,6,FALSE))</f>
        <v>0</v>
      </c>
      <c r="AF62" s="131"/>
    </row>
    <row r="63" spans="1:32" ht="19" customHeight="1" x14ac:dyDescent="0.15">
      <c r="A63" s="98" t="s">
        <v>92</v>
      </c>
      <c r="B63" s="98" t="s">
        <v>113</v>
      </c>
      <c r="C63" s="99" t="s">
        <v>221</v>
      </c>
      <c r="D63" s="62">
        <f>IF(ISNA(VLOOKUP($C63,'Ontario Rankings'!$C$6:$K$119,3,FALSE))=TRUE,"0",VLOOKUP($C63,'Ontario Rankings'!$C$6:$K$119,3,FALSE))</f>
        <v>53</v>
      </c>
      <c r="E63" s="131" t="str">
        <f>IF(ISNA(VLOOKUP($C63,'CC Calgary BA'!$A$17:$F$73,6,FALSE))=TRUE,"0",VLOOKUP($C63,'CC Calgary BA'!$A$17:$F$73,6,FALSE))</f>
        <v>0</v>
      </c>
      <c r="F63" s="131" t="str">
        <f>IF(ISNA(VLOOKUP($C63,'CC Calgary HP'!$A$17:$F$100,6,FALSE))=TRUE,"0",VLOOKUP($C63,'CC Calgary HP'!$A$17:$F$100,6,FALSE))</f>
        <v>0</v>
      </c>
      <c r="G63" s="131" t="str">
        <f>IF(ISNA(VLOOKUP($C63,'CC Calgary SS'!$A$17:$F$74,6,FALSE))=TRUE,"0",VLOOKUP($C63,'CC Calgary SS'!$A$17:$F$74,6,FALSE))</f>
        <v>0</v>
      </c>
      <c r="H63" s="131" t="str">
        <f>IF(ISNA(VLOOKUP($C63,'TT MSLM -1'!$A$17:$F$100,6,FALSE))=TRUE,"0",VLOOKUP($C63,'TT MSLM -1'!$A$17:$F$100,6,FALSE))</f>
        <v>0</v>
      </c>
      <c r="I63" s="131" t="str">
        <f>IF(ISNA(VLOOKUP($C63,'TT MSLM -2'!$A$17:$F$100,6,FALSE))=TRUE,"0",VLOOKUP($C63,'TT MSLM -2'!$A$17:$F$100,6,FALSE))</f>
        <v>0</v>
      </c>
      <c r="J63" s="131" t="str">
        <f>IF(ISNA(VLOOKUP($C63,'NorAm Mammoth SS -1'!$A$17:$F$100,6,FALSE))=TRUE,"0",VLOOKUP($C63,'NorAm Mammoth SS -1'!$A$17:$F$100,6,FALSE))</f>
        <v>0</v>
      </c>
      <c r="K63" s="131" t="str">
        <f>IF(ISNA(VLOOKUP($C63,'NorAm Mammoth SS -2'!$A$17:$F$100,6,FALSE))=TRUE,"0",VLOOKUP($C63,'NorAm Mammoth SS -2'!$A$17:$F$100,6,FALSE))</f>
        <v>0</v>
      </c>
      <c r="L63" s="131" t="str">
        <f>IF(ISNA(VLOOKUP($C63,'Groms GP'!$A$17:$F$100,6,FALSE))=TRUE,"0",VLOOKUP($C63,'Groms GP'!$A$17:$F$100,6,FALSE))</f>
        <v>0</v>
      </c>
      <c r="M63" s="131" t="str">
        <f>IF(ISNA(VLOOKUP($C63,'CC SunPeaks SS'!$A$17:$F$100,6,FALSE))=TRUE,"0",VLOOKUP($C63,'CC SunPeaks SS'!$A$17:$F$100,6,FALSE))</f>
        <v>0</v>
      </c>
      <c r="N63" s="131" t="str">
        <f>IF(ISNA(VLOOKUP($C63,'CC SunPeaks BA'!$A$17:$F$100,6,FALSE))=TRUE,"0",VLOOKUP($C63,'CC SunPeaks BA'!$A$17:$F$100,6,FALSE))</f>
        <v>0</v>
      </c>
      <c r="O63" s="131" t="str">
        <f>IF(ISNA(VLOOKUP($C63,'NorAm Calgary SS'!$A$17:$F$100,6,FALSE))=TRUE,"0",VLOOKUP($C63,'NorAm Calgary SS'!$A$17:$F$100,6,FALSE))</f>
        <v>0</v>
      </c>
      <c r="P63" s="131" t="str">
        <f>IF(ISNA(VLOOKUP($C63,'NorAm Calgary BA'!$A$17:$F$100,6,FALSE))=TRUE,"0",VLOOKUP($C63,'NorAm Calgary BA'!$A$17:$F$100,6,FALSE))</f>
        <v>0</v>
      </c>
      <c r="Q63" s="131" t="str">
        <f>IF(ISNA(VLOOKUP($C63,'FzFest CF'!$A$17:$F$100,6,FALSE))=TRUE,"0",VLOOKUP($C63,'FzFest CF'!$A$17:$F$100,6,FALSE))</f>
        <v>0</v>
      </c>
      <c r="R63" s="131" t="str">
        <f>IF(ISNA(VLOOKUP($C63,'Groms BV'!$A$17:$F$100,6,FALSE))=TRUE,"0",VLOOKUP($C63,'Groms BV'!$A$17:$F$100,6,FALSE))</f>
        <v>0</v>
      </c>
      <c r="S63" s="131" t="str">
        <f>IF(ISNA(VLOOKUP($C63,'NorAm Aspen BA'!$A$17:$F$100,6,FALSE))=TRUE,"0",VLOOKUP($C63,'NorAm Aspen BA'!$A$17:$F$100,6,FALSE))</f>
        <v>0</v>
      </c>
      <c r="T63" s="131" t="str">
        <f>IF(ISNA(VLOOKUP($C63,'NorAm Aspen SS'!$A$17:$F$100,6,FALSE))=TRUE,"0",VLOOKUP($C63,'NorAm Aspen SS'!$A$17:$F$100,6,FALSE))</f>
        <v>0</v>
      </c>
      <c r="U63" s="131" t="str">
        <f>IF(ISNA(VLOOKUP($C63,'JJ Evergreen'!$A$17:$F$100,6,FALSE))=TRUE,"0",VLOOKUP($C63,'JJ Evergreen'!$A$17:$F$100,6,FALSE))</f>
        <v>0</v>
      </c>
      <c r="V63" s="131">
        <f>IF(ISNA(VLOOKUP($C63,'TT Horseshoe -1'!$A$17:$F$100,6,FALSE))=TRUE,"0",VLOOKUP($C63,'TT Horseshoe -1'!$A$17:$F$100,6,FALSE))</f>
        <v>25</v>
      </c>
      <c r="W63" s="131" t="str">
        <f>IF(ISNA(VLOOKUP($C63,'TT PROV SS'!$A$17:$F$100,6,FALSE))=TRUE,"0",VLOOKUP($C63,'TT PROV SS'!$A$17:$F$100,6,FALSE))</f>
        <v>0</v>
      </c>
      <c r="X63" s="131" t="str">
        <f>IF(ISNA(VLOOKUP($C63,'TT PROV BA'!$A$17:$F$100,6,FALSE))=TRUE,"0",VLOOKUP($C63,'TT PROV BA'!$A$17:$F$100,6,FALSE))</f>
        <v>0</v>
      </c>
      <c r="Y63" s="131" t="str">
        <f>IF(ISNA(VLOOKUP($C63,'CC Horseshoe SS'!$A$17:$F$100,6,FALSE))=TRUE,"0",VLOOKUP($C63,'CC Horseshoe SS'!$A$17:$F$100,6,FALSE))</f>
        <v>0</v>
      </c>
      <c r="Z63" s="131" t="str">
        <f>IF(ISNA(VLOOKUP($C63,'CC Horseshoe BA'!$A$17:$F$100,6,FALSE))=TRUE,"0",VLOOKUP($C63,'CC Horseshoe BA'!$A$17:$F$100,6,FALSE))</f>
        <v>0</v>
      </c>
      <c r="AA63" s="131" t="str">
        <f>IF(ISNA(VLOOKUP($C63,'NorAm Stoneham SS'!$A$17:$F$100,6,FALSE))=TRUE,"0",VLOOKUP($C63,'NorAm Stoneham SS'!$A$17:$F$100,6,FALSE))</f>
        <v>0</v>
      </c>
      <c r="AB63" s="131" t="str">
        <f>IF(ISNA(VLOOKUP($C63,'NorAm Stoneham BA'!$A$17:$F$100,6,FALSE))=TRUE,"0",VLOOKUP($C63,'NorAm Stoneham BA'!$A$17:$F$100,6,FALSE))</f>
        <v>0</v>
      </c>
      <c r="AC63" s="131" t="str">
        <f>IF(ISNA(VLOOKUP($C63,'JrNats HP'!$A$17:$F$100,6,FALSE))=TRUE,"0",VLOOKUP($C63,'JrNats HP'!$A$17:$F$100,6,FALSE))</f>
        <v>0</v>
      </c>
      <c r="AD63" s="131" t="str">
        <f>IF(ISNA(VLOOKUP($C63,'JrNats SS'!$A$17:$F$100,6,FALSE))=TRUE,"0",VLOOKUP($C63,'JrNats SS'!$A$17:$F$100,6,FALSE))</f>
        <v>0</v>
      </c>
      <c r="AE63" s="131" t="str">
        <f>IF(ISNA(VLOOKUP($C63,'JrNats BA'!$A$17:$F$100,6,FALSE))=TRUE,"0",VLOOKUP($C63,'JrNats BA'!$A$17:$F$100,6,FALSE))</f>
        <v>0</v>
      </c>
      <c r="AF63" s="131"/>
    </row>
    <row r="64" spans="1:32" ht="19" customHeight="1" x14ac:dyDescent="0.15">
      <c r="A64" s="98" t="s">
        <v>93</v>
      </c>
      <c r="B64" s="98" t="s">
        <v>194</v>
      </c>
      <c r="C64" s="99" t="s">
        <v>161</v>
      </c>
      <c r="D64" s="62">
        <f>IF(ISNA(VLOOKUP($C64,'Ontario Rankings'!$C$6:$K$119,3,FALSE))=TRUE,"0",VLOOKUP($C64,'Ontario Rankings'!$C$6:$K$119,3,FALSE))</f>
        <v>54</v>
      </c>
      <c r="E64" s="131" t="str">
        <f>IF(ISNA(VLOOKUP($C64,'CC Calgary BA'!$A$17:$F$73,6,FALSE))=TRUE,"0",VLOOKUP($C64,'CC Calgary BA'!$A$17:$F$73,6,FALSE))</f>
        <v>0</v>
      </c>
      <c r="F64" s="131" t="str">
        <f>IF(ISNA(VLOOKUP($C64,'CC Calgary HP'!$A$17:$F$100,6,FALSE))=TRUE,"0",VLOOKUP($C64,'CC Calgary HP'!$A$17:$F$100,6,FALSE))</f>
        <v>0</v>
      </c>
      <c r="G64" s="131" t="str">
        <f>IF(ISNA(VLOOKUP($C64,'CC Calgary SS'!$A$17:$F$74,6,FALSE))=TRUE,"0",VLOOKUP($C64,'CC Calgary SS'!$A$17:$F$74,6,FALSE))</f>
        <v>0</v>
      </c>
      <c r="H64" s="131" t="str">
        <f>IF(ISNA(VLOOKUP($C64,'TT MSLM -1'!$A$17:$F$100,6,FALSE))=TRUE,"0",VLOOKUP($C64,'TT MSLM -1'!$A$17:$F$100,6,FALSE))</f>
        <v>0</v>
      </c>
      <c r="I64" s="131" t="str">
        <f>IF(ISNA(VLOOKUP($C64,'TT MSLM -2'!$A$17:$F$100,6,FALSE))=TRUE,"0",VLOOKUP($C64,'TT MSLM -2'!$A$17:$F$100,6,FALSE))</f>
        <v>0</v>
      </c>
      <c r="J64" s="131" t="str">
        <f>IF(ISNA(VLOOKUP($C64,'NorAm Mammoth SS -1'!$A$17:$F$100,6,FALSE))=TRUE,"0",VLOOKUP($C64,'NorAm Mammoth SS -1'!$A$17:$F$100,6,FALSE))</f>
        <v>0</v>
      </c>
      <c r="K64" s="131" t="str">
        <f>IF(ISNA(VLOOKUP($C64,'NorAm Mammoth SS -2'!$A$17:$F$100,6,FALSE))=TRUE,"0",VLOOKUP($C64,'NorAm Mammoth SS -2'!$A$17:$F$100,6,FALSE))</f>
        <v>0</v>
      </c>
      <c r="L64" s="131">
        <f>IF(ISNA(VLOOKUP($C64,'Groms GP'!$A$17:$F$100,6,FALSE))=TRUE,"0",VLOOKUP($C64,'Groms GP'!$A$17:$F$100,6,FALSE))</f>
        <v>0</v>
      </c>
      <c r="M64" s="131" t="str">
        <f>IF(ISNA(VLOOKUP($C64,'CC SunPeaks SS'!$A$17:$F$100,6,FALSE))=TRUE,"0",VLOOKUP($C64,'CC SunPeaks SS'!$A$17:$F$100,6,FALSE))</f>
        <v>0</v>
      </c>
      <c r="N64" s="131" t="str">
        <f>IF(ISNA(VLOOKUP($C64,'CC SunPeaks BA'!$A$17:$F$100,6,FALSE))=TRUE,"0",VLOOKUP($C64,'CC SunPeaks BA'!$A$17:$F$100,6,FALSE))</f>
        <v>0</v>
      </c>
      <c r="O64" s="131" t="str">
        <f>IF(ISNA(VLOOKUP($C64,'NorAm Calgary SS'!$A$17:$F$100,6,FALSE))=TRUE,"0",VLOOKUP($C64,'NorAm Calgary SS'!$A$17:$F$100,6,FALSE))</f>
        <v>0</v>
      </c>
      <c r="P64" s="131" t="str">
        <f>IF(ISNA(VLOOKUP($C64,'NorAm Calgary BA'!$A$17:$F$100,6,FALSE))=TRUE,"0",VLOOKUP($C64,'NorAm Calgary BA'!$A$17:$F$100,6,FALSE))</f>
        <v>0</v>
      </c>
      <c r="Q64" s="131" t="str">
        <f>IF(ISNA(VLOOKUP($C64,'FzFest CF'!$A$17:$F$100,6,FALSE))=TRUE,"0",VLOOKUP($C64,'FzFest CF'!$A$17:$F$100,6,FALSE))</f>
        <v>0</v>
      </c>
      <c r="R64" s="131">
        <f>IF(ISNA(VLOOKUP($C64,'Groms BV'!$A$17:$F$100,6,FALSE))=TRUE,"0",VLOOKUP($C64,'Groms BV'!$A$17:$F$100,6,FALSE))</f>
        <v>0</v>
      </c>
      <c r="S64" s="131" t="str">
        <f>IF(ISNA(VLOOKUP($C64,'NorAm Aspen BA'!$A$17:$F$100,6,FALSE))=TRUE,"0",VLOOKUP($C64,'NorAm Aspen BA'!$A$17:$F$100,6,FALSE))</f>
        <v>0</v>
      </c>
      <c r="T64" s="131" t="str">
        <f>IF(ISNA(VLOOKUP($C64,'NorAm Aspen SS'!$A$17:$F$100,6,FALSE))=TRUE,"0",VLOOKUP($C64,'NorAm Aspen SS'!$A$17:$F$100,6,FALSE))</f>
        <v>0</v>
      </c>
      <c r="U64" s="131" t="str">
        <f>IF(ISNA(VLOOKUP($C64,'JJ Evergreen'!$A$17:$F$100,6,FALSE))=TRUE,"0",VLOOKUP($C64,'JJ Evergreen'!$A$17:$F$100,6,FALSE))</f>
        <v>0</v>
      </c>
      <c r="V64" s="131" t="str">
        <f>IF(ISNA(VLOOKUP($C64,'TT Horseshoe -1'!$A$17:$F$100,6,FALSE))=TRUE,"0",VLOOKUP($C64,'TT Horseshoe -1'!$A$17:$F$100,6,FALSE))</f>
        <v>0</v>
      </c>
      <c r="W64" s="131" t="str">
        <f>IF(ISNA(VLOOKUP($C64,'TT PROV SS'!$A$17:$F$100,6,FALSE))=TRUE,"0",VLOOKUP($C64,'TT PROV SS'!$A$17:$F$100,6,FALSE))</f>
        <v>0</v>
      </c>
      <c r="X64" s="131" t="str">
        <f>IF(ISNA(VLOOKUP($C64,'TT PROV BA'!$A$17:$F$100,6,FALSE))=TRUE,"0",VLOOKUP($C64,'TT PROV BA'!$A$17:$F$100,6,FALSE))</f>
        <v>0</v>
      </c>
      <c r="Y64" s="131" t="str">
        <f>IF(ISNA(VLOOKUP($C64,'CC Horseshoe SS'!$A$17:$F$100,6,FALSE))=TRUE,"0",VLOOKUP($C64,'CC Horseshoe SS'!$A$17:$F$100,6,FALSE))</f>
        <v>0</v>
      </c>
      <c r="Z64" s="131" t="str">
        <f>IF(ISNA(VLOOKUP($C64,'CC Horseshoe BA'!$A$17:$F$100,6,FALSE))=TRUE,"0",VLOOKUP($C64,'CC Horseshoe BA'!$A$17:$F$100,6,FALSE))</f>
        <v>0</v>
      </c>
      <c r="AA64" s="131" t="str">
        <f>IF(ISNA(VLOOKUP($C64,'NorAm Stoneham SS'!$A$17:$F$100,6,FALSE))=TRUE,"0",VLOOKUP($C64,'NorAm Stoneham SS'!$A$17:$F$100,6,FALSE))</f>
        <v>0</v>
      </c>
      <c r="AB64" s="131" t="str">
        <f>IF(ISNA(VLOOKUP($C64,'NorAm Stoneham BA'!$A$17:$F$100,6,FALSE))=TRUE,"0",VLOOKUP($C64,'NorAm Stoneham BA'!$A$17:$F$100,6,FALSE))</f>
        <v>0</v>
      </c>
      <c r="AC64" s="131" t="str">
        <f>IF(ISNA(VLOOKUP($C64,'JrNats HP'!$A$17:$F$100,6,FALSE))=TRUE,"0",VLOOKUP($C64,'JrNats HP'!$A$17:$F$100,6,FALSE))</f>
        <v>0</v>
      </c>
      <c r="AD64" s="131" t="str">
        <f>IF(ISNA(VLOOKUP($C64,'JrNats SS'!$A$17:$F$100,6,FALSE))=TRUE,"0",VLOOKUP($C64,'JrNats SS'!$A$17:$F$100,6,FALSE))</f>
        <v>0</v>
      </c>
      <c r="AE64" s="131" t="str">
        <f>IF(ISNA(VLOOKUP($C64,'JrNats BA'!$A$17:$F$100,6,FALSE))=TRUE,"0",VLOOKUP($C64,'JrNats BA'!$A$17:$F$100,6,FALSE))</f>
        <v>0</v>
      </c>
      <c r="AF64" s="131"/>
    </row>
    <row r="65" spans="1:32" ht="19" customHeight="1" x14ac:dyDescent="0.15">
      <c r="A65" s="98" t="s">
        <v>93</v>
      </c>
      <c r="B65" s="98" t="s">
        <v>194</v>
      </c>
      <c r="C65" s="99" t="s">
        <v>163</v>
      </c>
      <c r="D65" s="62">
        <f>IF(ISNA(VLOOKUP($C65,'Ontario Rankings'!$C$6:$K$119,3,FALSE))=TRUE,"0",VLOOKUP($C65,'Ontario Rankings'!$C$6:$K$119,3,FALSE))</f>
        <v>54</v>
      </c>
      <c r="E65" s="131" t="str">
        <f>IF(ISNA(VLOOKUP($C65,'CC Calgary BA'!$A$17:$F$73,6,FALSE))=TRUE,"0",VLOOKUP($C65,'CC Calgary BA'!$A$17:$F$73,6,FALSE))</f>
        <v>0</v>
      </c>
      <c r="F65" s="131" t="str">
        <f>IF(ISNA(VLOOKUP($C65,'CC Calgary HP'!$A$17:$F$100,6,FALSE))=TRUE,"0",VLOOKUP($C65,'CC Calgary HP'!$A$17:$F$100,6,FALSE))</f>
        <v>0</v>
      </c>
      <c r="G65" s="131" t="str">
        <f>IF(ISNA(VLOOKUP($C65,'CC Calgary SS'!$A$17:$F$74,6,FALSE))=TRUE,"0",VLOOKUP($C65,'CC Calgary SS'!$A$17:$F$74,6,FALSE))</f>
        <v>0</v>
      </c>
      <c r="H65" s="131" t="str">
        <f>IF(ISNA(VLOOKUP($C65,'TT MSLM -1'!$A$17:$F$100,6,FALSE))=TRUE,"0",VLOOKUP($C65,'TT MSLM -1'!$A$17:$F$100,6,FALSE))</f>
        <v>0</v>
      </c>
      <c r="I65" s="131" t="str">
        <f>IF(ISNA(VLOOKUP($C65,'TT MSLM -2'!$A$17:$F$100,6,FALSE))=TRUE,"0",VLOOKUP($C65,'TT MSLM -2'!$A$17:$F$100,6,FALSE))</f>
        <v>0</v>
      </c>
      <c r="J65" s="131" t="str">
        <f>IF(ISNA(VLOOKUP($C65,'NorAm Mammoth SS -1'!$A$17:$F$100,6,FALSE))=TRUE,"0",VLOOKUP($C65,'NorAm Mammoth SS -1'!$A$17:$F$100,6,FALSE))</f>
        <v>0</v>
      </c>
      <c r="K65" s="131" t="str">
        <f>IF(ISNA(VLOOKUP($C65,'NorAm Mammoth SS -2'!$A$17:$F$100,6,FALSE))=TRUE,"0",VLOOKUP($C65,'NorAm Mammoth SS -2'!$A$17:$F$100,6,FALSE))</f>
        <v>0</v>
      </c>
      <c r="L65" s="131">
        <f>IF(ISNA(VLOOKUP($C65,'Groms GP'!$A$17:$F$100,6,FALSE))=TRUE,"0",VLOOKUP($C65,'Groms GP'!$A$17:$F$100,6,FALSE))</f>
        <v>0</v>
      </c>
      <c r="M65" s="131" t="str">
        <f>IF(ISNA(VLOOKUP($C65,'CC SunPeaks SS'!$A$17:$F$100,6,FALSE))=TRUE,"0",VLOOKUP($C65,'CC SunPeaks SS'!$A$17:$F$100,6,FALSE))</f>
        <v>0</v>
      </c>
      <c r="N65" s="131" t="str">
        <f>IF(ISNA(VLOOKUP($C65,'CC SunPeaks BA'!$A$17:$F$100,6,FALSE))=TRUE,"0",VLOOKUP($C65,'CC SunPeaks BA'!$A$17:$F$100,6,FALSE))</f>
        <v>0</v>
      </c>
      <c r="O65" s="131" t="str">
        <f>IF(ISNA(VLOOKUP($C65,'NorAm Calgary SS'!$A$17:$F$100,6,FALSE))=TRUE,"0",VLOOKUP($C65,'NorAm Calgary SS'!$A$17:$F$100,6,FALSE))</f>
        <v>0</v>
      </c>
      <c r="P65" s="131" t="str">
        <f>IF(ISNA(VLOOKUP($C65,'NorAm Calgary BA'!$A$17:$F$100,6,FALSE))=TRUE,"0",VLOOKUP($C65,'NorAm Calgary BA'!$A$17:$F$100,6,FALSE))</f>
        <v>0</v>
      </c>
      <c r="Q65" s="131" t="str">
        <f>IF(ISNA(VLOOKUP($C65,'FzFest CF'!$A$17:$F$100,6,FALSE))=TRUE,"0",VLOOKUP($C65,'FzFest CF'!$A$17:$F$100,6,FALSE))</f>
        <v>0</v>
      </c>
      <c r="R65" s="131">
        <f>IF(ISNA(VLOOKUP($C65,'Groms BV'!$A$17:$F$100,6,FALSE))=TRUE,"0",VLOOKUP($C65,'Groms BV'!$A$17:$F$100,6,FALSE))</f>
        <v>0</v>
      </c>
      <c r="S65" s="131" t="str">
        <f>IF(ISNA(VLOOKUP($C65,'NorAm Aspen BA'!$A$17:$F$100,6,FALSE))=TRUE,"0",VLOOKUP($C65,'NorAm Aspen BA'!$A$17:$F$100,6,FALSE))</f>
        <v>0</v>
      </c>
      <c r="T65" s="131" t="str">
        <f>IF(ISNA(VLOOKUP($C65,'NorAm Aspen SS'!$A$17:$F$100,6,FALSE))=TRUE,"0",VLOOKUP($C65,'NorAm Aspen SS'!$A$17:$F$100,6,FALSE))</f>
        <v>0</v>
      </c>
      <c r="U65" s="131" t="str">
        <f>IF(ISNA(VLOOKUP($C65,'JJ Evergreen'!$A$17:$F$100,6,FALSE))=TRUE,"0",VLOOKUP($C65,'JJ Evergreen'!$A$17:$F$100,6,FALSE))</f>
        <v>0</v>
      </c>
      <c r="V65" s="131" t="str">
        <f>IF(ISNA(VLOOKUP($C65,'TT Horseshoe -1'!$A$17:$F$100,6,FALSE))=TRUE,"0",VLOOKUP($C65,'TT Horseshoe -1'!$A$17:$F$100,6,FALSE))</f>
        <v>0</v>
      </c>
      <c r="W65" s="131" t="str">
        <f>IF(ISNA(VLOOKUP($C65,'TT PROV SS'!$A$17:$F$100,6,FALSE))=TRUE,"0",VLOOKUP($C65,'TT PROV SS'!$A$17:$F$100,6,FALSE))</f>
        <v>0</v>
      </c>
      <c r="X65" s="131" t="str">
        <f>IF(ISNA(VLOOKUP($C65,'TT PROV BA'!$A$17:$F$100,6,FALSE))=TRUE,"0",VLOOKUP($C65,'TT PROV BA'!$A$17:$F$100,6,FALSE))</f>
        <v>0</v>
      </c>
      <c r="Y65" s="131" t="str">
        <f>IF(ISNA(VLOOKUP($C65,'CC Horseshoe SS'!$A$17:$F$100,6,FALSE))=TRUE,"0",VLOOKUP($C65,'CC Horseshoe SS'!$A$17:$F$100,6,FALSE))</f>
        <v>0</v>
      </c>
      <c r="Z65" s="131" t="str">
        <f>IF(ISNA(VLOOKUP($C65,'CC Horseshoe BA'!$A$17:$F$100,6,FALSE))=TRUE,"0",VLOOKUP($C65,'CC Horseshoe BA'!$A$17:$F$100,6,FALSE))</f>
        <v>0</v>
      </c>
      <c r="AA65" s="131" t="str">
        <f>IF(ISNA(VLOOKUP($C65,'NorAm Stoneham SS'!$A$17:$F$100,6,FALSE))=TRUE,"0",VLOOKUP($C65,'NorAm Stoneham SS'!$A$17:$F$100,6,FALSE))</f>
        <v>0</v>
      </c>
      <c r="AB65" s="131" t="str">
        <f>IF(ISNA(VLOOKUP($C65,'NorAm Stoneham BA'!$A$17:$F$100,6,FALSE))=TRUE,"0",VLOOKUP($C65,'NorAm Stoneham BA'!$A$17:$F$100,6,FALSE))</f>
        <v>0</v>
      </c>
      <c r="AC65" s="131" t="str">
        <f>IF(ISNA(VLOOKUP($C65,'JrNats HP'!$A$17:$F$100,6,FALSE))=TRUE,"0",VLOOKUP($C65,'JrNats HP'!$A$17:$F$100,6,FALSE))</f>
        <v>0</v>
      </c>
      <c r="AD65" s="131" t="str">
        <f>IF(ISNA(VLOOKUP($C65,'JrNats SS'!$A$17:$F$100,6,FALSE))=TRUE,"0",VLOOKUP($C65,'JrNats SS'!$A$17:$F$100,6,FALSE))</f>
        <v>0</v>
      </c>
      <c r="AE65" s="131" t="str">
        <f>IF(ISNA(VLOOKUP($C65,'JrNats BA'!$A$17:$F$100,6,FALSE))=TRUE,"0",VLOOKUP($C65,'JrNats BA'!$A$17:$F$100,6,FALSE))</f>
        <v>0</v>
      </c>
      <c r="AF65" s="131"/>
    </row>
    <row r="66" spans="1:32" ht="19" customHeight="1" x14ac:dyDescent="0.15">
      <c r="A66" s="98" t="s">
        <v>93</v>
      </c>
      <c r="B66" s="98" t="s">
        <v>114</v>
      </c>
      <c r="C66" s="99" t="s">
        <v>164</v>
      </c>
      <c r="D66" s="62">
        <f>IF(ISNA(VLOOKUP($C66,'Ontario Rankings'!$C$6:$K$119,3,FALSE))=TRUE,"0",VLOOKUP($C66,'Ontario Rankings'!$C$6:$K$119,3,FALSE))</f>
        <v>54</v>
      </c>
      <c r="E66" s="131" t="str">
        <f>IF(ISNA(VLOOKUP($C66,'CC Calgary BA'!$A$17:$F$73,6,FALSE))=TRUE,"0",VLOOKUP($C66,'CC Calgary BA'!$A$17:$F$73,6,FALSE))</f>
        <v>0</v>
      </c>
      <c r="F66" s="131" t="str">
        <f>IF(ISNA(VLOOKUP($C66,'CC Calgary HP'!$A$17:$F$100,6,FALSE))=TRUE,"0",VLOOKUP($C66,'CC Calgary HP'!$A$17:$F$100,6,FALSE))</f>
        <v>0</v>
      </c>
      <c r="G66" s="131" t="str">
        <f>IF(ISNA(VLOOKUP($C66,'CC Calgary SS'!$A$17:$F$74,6,FALSE))=TRUE,"0",VLOOKUP($C66,'CC Calgary SS'!$A$17:$F$74,6,FALSE))</f>
        <v>0</v>
      </c>
      <c r="H66" s="131" t="str">
        <f>IF(ISNA(VLOOKUP($C66,'TT MSLM -1'!$A$17:$F$100,6,FALSE))=TRUE,"0",VLOOKUP($C66,'TT MSLM -1'!$A$17:$F$100,6,FALSE))</f>
        <v>0</v>
      </c>
      <c r="I66" s="131" t="str">
        <f>IF(ISNA(VLOOKUP($C66,'TT MSLM -2'!$A$17:$F$100,6,FALSE))=TRUE,"0",VLOOKUP($C66,'TT MSLM -2'!$A$17:$F$100,6,FALSE))</f>
        <v>0</v>
      </c>
      <c r="J66" s="131" t="str">
        <f>IF(ISNA(VLOOKUP($C66,'NorAm Mammoth SS -1'!$A$17:$F$100,6,FALSE))=TRUE,"0",VLOOKUP($C66,'NorAm Mammoth SS -1'!$A$17:$F$100,6,FALSE))</f>
        <v>0</v>
      </c>
      <c r="K66" s="131" t="str">
        <f>IF(ISNA(VLOOKUP($C66,'NorAm Mammoth SS -2'!$A$17:$F$100,6,FALSE))=TRUE,"0",VLOOKUP($C66,'NorAm Mammoth SS -2'!$A$17:$F$100,6,FALSE))</f>
        <v>0</v>
      </c>
      <c r="L66" s="131">
        <f>IF(ISNA(VLOOKUP($C66,'Groms GP'!$A$17:$F$100,6,FALSE))=TRUE,"0",VLOOKUP($C66,'Groms GP'!$A$17:$F$100,6,FALSE))</f>
        <v>0</v>
      </c>
      <c r="M66" s="131" t="str">
        <f>IF(ISNA(VLOOKUP($C66,'CC SunPeaks SS'!$A$17:$F$100,6,FALSE))=TRUE,"0",VLOOKUP($C66,'CC SunPeaks SS'!$A$17:$F$100,6,FALSE))</f>
        <v>0</v>
      </c>
      <c r="N66" s="131" t="str">
        <f>IF(ISNA(VLOOKUP($C66,'CC SunPeaks BA'!$A$17:$F$100,6,FALSE))=TRUE,"0",VLOOKUP($C66,'CC SunPeaks BA'!$A$17:$F$100,6,FALSE))</f>
        <v>0</v>
      </c>
      <c r="O66" s="131" t="str">
        <f>IF(ISNA(VLOOKUP($C66,'NorAm Calgary SS'!$A$17:$F$100,6,FALSE))=TRUE,"0",VLOOKUP($C66,'NorAm Calgary SS'!$A$17:$F$100,6,FALSE))</f>
        <v>0</v>
      </c>
      <c r="P66" s="131" t="str">
        <f>IF(ISNA(VLOOKUP($C66,'NorAm Calgary BA'!$A$17:$F$100,6,FALSE))=TRUE,"0",VLOOKUP($C66,'NorAm Calgary BA'!$A$17:$F$100,6,FALSE))</f>
        <v>0</v>
      </c>
      <c r="Q66" s="131" t="str">
        <f>IF(ISNA(VLOOKUP($C66,'FzFest CF'!$A$17:$F$100,6,FALSE))=TRUE,"0",VLOOKUP($C66,'FzFest CF'!$A$17:$F$100,6,FALSE))</f>
        <v>0</v>
      </c>
      <c r="R66" s="131">
        <f>IF(ISNA(VLOOKUP($C66,'Groms BV'!$A$17:$F$100,6,FALSE))=TRUE,"0",VLOOKUP($C66,'Groms BV'!$A$17:$F$100,6,FALSE))</f>
        <v>0</v>
      </c>
      <c r="S66" s="131" t="str">
        <f>IF(ISNA(VLOOKUP($C66,'NorAm Aspen BA'!$A$17:$F$100,6,FALSE))=TRUE,"0",VLOOKUP($C66,'NorAm Aspen BA'!$A$17:$F$100,6,FALSE))</f>
        <v>0</v>
      </c>
      <c r="T66" s="131" t="str">
        <f>IF(ISNA(VLOOKUP($C66,'NorAm Aspen SS'!$A$17:$F$100,6,FALSE))=TRUE,"0",VLOOKUP($C66,'NorAm Aspen SS'!$A$17:$F$100,6,FALSE))</f>
        <v>0</v>
      </c>
      <c r="U66" s="131" t="str">
        <f>IF(ISNA(VLOOKUP($C66,'JJ Evergreen'!$A$17:$F$100,6,FALSE))=TRUE,"0",VLOOKUP($C66,'JJ Evergreen'!$A$17:$F$100,6,FALSE))</f>
        <v>0</v>
      </c>
      <c r="V66" s="131" t="str">
        <f>IF(ISNA(VLOOKUP($C66,'TT Horseshoe -1'!$A$17:$F$100,6,FALSE))=TRUE,"0",VLOOKUP($C66,'TT Horseshoe -1'!$A$17:$F$100,6,FALSE))</f>
        <v>0</v>
      </c>
      <c r="W66" s="131" t="str">
        <f>IF(ISNA(VLOOKUP($C66,'TT PROV SS'!$A$17:$F$100,6,FALSE))=TRUE,"0",VLOOKUP($C66,'TT PROV SS'!$A$17:$F$100,6,FALSE))</f>
        <v>0</v>
      </c>
      <c r="X66" s="131" t="str">
        <f>IF(ISNA(VLOOKUP($C66,'TT PROV BA'!$A$17:$F$100,6,FALSE))=TRUE,"0",VLOOKUP($C66,'TT PROV BA'!$A$17:$F$100,6,FALSE))</f>
        <v>0</v>
      </c>
      <c r="Y66" s="131" t="str">
        <f>IF(ISNA(VLOOKUP($C66,'CC Horseshoe SS'!$A$17:$F$100,6,FALSE))=TRUE,"0",VLOOKUP($C66,'CC Horseshoe SS'!$A$17:$F$100,6,FALSE))</f>
        <v>0</v>
      </c>
      <c r="Z66" s="131" t="str">
        <f>IF(ISNA(VLOOKUP($C66,'CC Horseshoe BA'!$A$17:$F$100,6,FALSE))=TRUE,"0",VLOOKUP($C66,'CC Horseshoe BA'!$A$17:$F$100,6,FALSE))</f>
        <v>0</v>
      </c>
      <c r="AA66" s="131" t="str">
        <f>IF(ISNA(VLOOKUP($C66,'NorAm Stoneham SS'!$A$17:$F$100,6,FALSE))=TRUE,"0",VLOOKUP($C66,'NorAm Stoneham SS'!$A$17:$F$100,6,FALSE))</f>
        <v>0</v>
      </c>
      <c r="AB66" s="131" t="str">
        <f>IF(ISNA(VLOOKUP($C66,'NorAm Stoneham BA'!$A$17:$F$100,6,FALSE))=TRUE,"0",VLOOKUP($C66,'NorAm Stoneham BA'!$A$17:$F$100,6,FALSE))</f>
        <v>0</v>
      </c>
      <c r="AC66" s="131" t="str">
        <f>IF(ISNA(VLOOKUP($C66,'JrNats HP'!$A$17:$F$100,6,FALSE))=TRUE,"0",VLOOKUP($C66,'JrNats HP'!$A$17:$F$100,6,FALSE))</f>
        <v>0</v>
      </c>
      <c r="AD66" s="131" t="str">
        <f>IF(ISNA(VLOOKUP($C66,'JrNats SS'!$A$17:$F$100,6,FALSE))=TRUE,"0",VLOOKUP($C66,'JrNats SS'!$A$17:$F$100,6,FALSE))</f>
        <v>0</v>
      </c>
      <c r="AE66" s="131" t="str">
        <f>IF(ISNA(VLOOKUP($C66,'JrNats BA'!$A$17:$F$100,6,FALSE))=TRUE,"0",VLOOKUP($C66,'JrNats BA'!$A$17:$F$100,6,FALSE))</f>
        <v>0</v>
      </c>
      <c r="AF66" s="131"/>
    </row>
    <row r="67" spans="1:32" ht="19" customHeight="1" x14ac:dyDescent="0.15">
      <c r="A67" s="98" t="s">
        <v>93</v>
      </c>
      <c r="B67" s="98" t="s">
        <v>114</v>
      </c>
      <c r="C67" s="99" t="s">
        <v>165</v>
      </c>
      <c r="D67" s="62">
        <f>IF(ISNA(VLOOKUP($C67,'Ontario Rankings'!$C$6:$K$119,3,FALSE))=TRUE,"0",VLOOKUP($C67,'Ontario Rankings'!$C$6:$K$119,3,FALSE))</f>
        <v>54</v>
      </c>
      <c r="E67" s="131" t="str">
        <f>IF(ISNA(VLOOKUP($C67,'CC Calgary BA'!$A$17:$F$73,6,FALSE))=TRUE,"0",VLOOKUP($C67,'CC Calgary BA'!$A$17:$F$73,6,FALSE))</f>
        <v>0</v>
      </c>
      <c r="F67" s="131" t="str">
        <f>IF(ISNA(VLOOKUP($C67,'CC Calgary HP'!$A$17:$F$100,6,FALSE))=TRUE,"0",VLOOKUP($C67,'CC Calgary HP'!$A$17:$F$100,6,FALSE))</f>
        <v>0</v>
      </c>
      <c r="G67" s="131" t="str">
        <f>IF(ISNA(VLOOKUP($C67,'CC Calgary SS'!$A$17:$F$74,6,FALSE))=TRUE,"0",VLOOKUP($C67,'CC Calgary SS'!$A$17:$F$74,6,FALSE))</f>
        <v>0</v>
      </c>
      <c r="H67" s="131" t="str">
        <f>IF(ISNA(VLOOKUP($C67,'TT MSLM -1'!$A$17:$F$100,6,FALSE))=TRUE,"0",VLOOKUP($C67,'TT MSLM -1'!$A$17:$F$100,6,FALSE))</f>
        <v>0</v>
      </c>
      <c r="I67" s="131" t="str">
        <f>IF(ISNA(VLOOKUP($C67,'TT MSLM -2'!$A$17:$F$100,6,FALSE))=TRUE,"0",VLOOKUP($C67,'TT MSLM -2'!$A$17:$F$100,6,FALSE))</f>
        <v>0</v>
      </c>
      <c r="J67" s="131" t="str">
        <f>IF(ISNA(VLOOKUP($C67,'NorAm Mammoth SS -1'!$A$17:$F$100,6,FALSE))=TRUE,"0",VLOOKUP($C67,'NorAm Mammoth SS -1'!$A$17:$F$100,6,FALSE))</f>
        <v>0</v>
      </c>
      <c r="K67" s="131" t="str">
        <f>IF(ISNA(VLOOKUP($C67,'NorAm Mammoth SS -2'!$A$17:$F$100,6,FALSE))=TRUE,"0",VLOOKUP($C67,'NorAm Mammoth SS -2'!$A$17:$F$100,6,FALSE))</f>
        <v>0</v>
      </c>
      <c r="L67" s="131">
        <f>IF(ISNA(VLOOKUP($C67,'Groms GP'!$A$17:$F$100,6,FALSE))=TRUE,"0",VLOOKUP($C67,'Groms GP'!$A$17:$F$100,6,FALSE))</f>
        <v>0</v>
      </c>
      <c r="M67" s="131" t="str">
        <f>IF(ISNA(VLOOKUP($C67,'CC SunPeaks SS'!$A$17:$F$100,6,FALSE))=TRUE,"0",VLOOKUP($C67,'CC SunPeaks SS'!$A$17:$F$100,6,FALSE))</f>
        <v>0</v>
      </c>
      <c r="N67" s="131" t="str">
        <f>IF(ISNA(VLOOKUP($C67,'CC SunPeaks BA'!$A$17:$F$100,6,FALSE))=TRUE,"0",VLOOKUP($C67,'CC SunPeaks BA'!$A$17:$F$100,6,FALSE))</f>
        <v>0</v>
      </c>
      <c r="O67" s="131" t="str">
        <f>IF(ISNA(VLOOKUP($C67,'NorAm Calgary SS'!$A$17:$F$100,6,FALSE))=TRUE,"0",VLOOKUP($C67,'NorAm Calgary SS'!$A$17:$F$100,6,FALSE))</f>
        <v>0</v>
      </c>
      <c r="P67" s="131" t="str">
        <f>IF(ISNA(VLOOKUP($C67,'NorAm Calgary BA'!$A$17:$F$100,6,FALSE))=TRUE,"0",VLOOKUP($C67,'NorAm Calgary BA'!$A$17:$F$100,6,FALSE))</f>
        <v>0</v>
      </c>
      <c r="Q67" s="131" t="str">
        <f>IF(ISNA(VLOOKUP($C67,'FzFest CF'!$A$17:$F$100,6,FALSE))=TRUE,"0",VLOOKUP($C67,'FzFest CF'!$A$17:$F$100,6,FALSE))</f>
        <v>0</v>
      </c>
      <c r="R67" s="131">
        <f>IF(ISNA(VLOOKUP($C67,'Groms BV'!$A$17:$F$100,6,FALSE))=TRUE,"0",VLOOKUP($C67,'Groms BV'!$A$17:$F$100,6,FALSE))</f>
        <v>0</v>
      </c>
      <c r="S67" s="131" t="str">
        <f>IF(ISNA(VLOOKUP($C67,'NorAm Aspen BA'!$A$17:$F$100,6,FALSE))=TRUE,"0",VLOOKUP($C67,'NorAm Aspen BA'!$A$17:$F$100,6,FALSE))</f>
        <v>0</v>
      </c>
      <c r="T67" s="131" t="str">
        <f>IF(ISNA(VLOOKUP($C67,'NorAm Aspen SS'!$A$17:$F$100,6,FALSE))=TRUE,"0",VLOOKUP($C67,'NorAm Aspen SS'!$A$17:$F$100,6,FALSE))</f>
        <v>0</v>
      </c>
      <c r="U67" s="131" t="str">
        <f>IF(ISNA(VLOOKUP($C67,'JJ Evergreen'!$A$17:$F$100,6,FALSE))=TRUE,"0",VLOOKUP($C67,'JJ Evergreen'!$A$17:$F$100,6,FALSE))</f>
        <v>0</v>
      </c>
      <c r="V67" s="131" t="str">
        <f>IF(ISNA(VLOOKUP($C67,'TT Horseshoe -1'!$A$17:$F$100,6,FALSE))=TRUE,"0",VLOOKUP($C67,'TT Horseshoe -1'!$A$17:$F$100,6,FALSE))</f>
        <v>0</v>
      </c>
      <c r="W67" s="131" t="str">
        <f>IF(ISNA(VLOOKUP($C67,'TT PROV SS'!$A$17:$F$100,6,FALSE))=TRUE,"0",VLOOKUP($C67,'TT PROV SS'!$A$17:$F$100,6,FALSE))</f>
        <v>0</v>
      </c>
      <c r="X67" s="131" t="str">
        <f>IF(ISNA(VLOOKUP($C67,'TT PROV BA'!$A$17:$F$100,6,FALSE))=TRUE,"0",VLOOKUP($C67,'TT PROV BA'!$A$17:$F$100,6,FALSE))</f>
        <v>0</v>
      </c>
      <c r="Y67" s="131" t="str">
        <f>IF(ISNA(VLOOKUP($C67,'CC Horseshoe SS'!$A$17:$F$100,6,FALSE))=TRUE,"0",VLOOKUP($C67,'CC Horseshoe SS'!$A$17:$F$100,6,FALSE))</f>
        <v>0</v>
      </c>
      <c r="Z67" s="131" t="str">
        <f>IF(ISNA(VLOOKUP($C67,'CC Horseshoe BA'!$A$17:$F$100,6,FALSE))=TRUE,"0",VLOOKUP($C67,'CC Horseshoe BA'!$A$17:$F$100,6,FALSE))</f>
        <v>0</v>
      </c>
      <c r="AA67" s="131" t="str">
        <f>IF(ISNA(VLOOKUP($C67,'NorAm Stoneham SS'!$A$17:$F$100,6,FALSE))=TRUE,"0",VLOOKUP($C67,'NorAm Stoneham SS'!$A$17:$F$100,6,FALSE))</f>
        <v>0</v>
      </c>
      <c r="AB67" s="131" t="str">
        <f>IF(ISNA(VLOOKUP($C67,'NorAm Stoneham BA'!$A$17:$F$100,6,FALSE))=TRUE,"0",VLOOKUP($C67,'NorAm Stoneham BA'!$A$17:$F$100,6,FALSE))</f>
        <v>0</v>
      </c>
      <c r="AC67" s="131" t="str">
        <f>IF(ISNA(VLOOKUP($C67,'JrNats HP'!$A$17:$F$100,6,FALSE))=TRUE,"0",VLOOKUP($C67,'JrNats HP'!$A$17:$F$100,6,FALSE))</f>
        <v>0</v>
      </c>
      <c r="AD67" s="131" t="str">
        <f>IF(ISNA(VLOOKUP($C67,'JrNats SS'!$A$17:$F$100,6,FALSE))=TRUE,"0",VLOOKUP($C67,'JrNats SS'!$A$17:$F$100,6,FALSE))</f>
        <v>0</v>
      </c>
      <c r="AE67" s="131" t="str">
        <f>IF(ISNA(VLOOKUP($C67,'JrNats BA'!$A$17:$F$100,6,FALSE))=TRUE,"0",VLOOKUP($C67,'JrNats BA'!$A$17:$F$100,6,FALSE))</f>
        <v>0</v>
      </c>
      <c r="AF67" s="131"/>
    </row>
    <row r="68" spans="1:32" ht="19" customHeight="1" x14ac:dyDescent="0.15">
      <c r="A68" s="98" t="s">
        <v>93</v>
      </c>
      <c r="B68" s="98" t="s">
        <v>114</v>
      </c>
      <c r="C68" s="99" t="s">
        <v>166</v>
      </c>
      <c r="D68" s="62">
        <f>IF(ISNA(VLOOKUP($C68,'Ontario Rankings'!$C$6:$K$119,3,FALSE))=TRUE,"0",VLOOKUP($C68,'Ontario Rankings'!$C$6:$K$119,3,FALSE))</f>
        <v>54</v>
      </c>
      <c r="E68" s="131" t="str">
        <f>IF(ISNA(VLOOKUP($C68,'CC Calgary BA'!$A$17:$F$73,6,FALSE))=TRUE,"0",VLOOKUP($C68,'CC Calgary BA'!$A$17:$F$73,6,FALSE))</f>
        <v>0</v>
      </c>
      <c r="F68" s="131" t="str">
        <f>IF(ISNA(VLOOKUP($C68,'CC Calgary HP'!$A$17:$F$100,6,FALSE))=TRUE,"0",VLOOKUP($C68,'CC Calgary HP'!$A$17:$F$100,6,FALSE))</f>
        <v>0</v>
      </c>
      <c r="G68" s="131" t="str">
        <f>IF(ISNA(VLOOKUP($C68,'CC Calgary SS'!$A$17:$F$74,6,FALSE))=TRUE,"0",VLOOKUP($C68,'CC Calgary SS'!$A$17:$F$74,6,FALSE))</f>
        <v>0</v>
      </c>
      <c r="H68" s="131" t="str">
        <f>IF(ISNA(VLOOKUP($C68,'TT MSLM -1'!$A$17:$F$100,6,FALSE))=TRUE,"0",VLOOKUP($C68,'TT MSLM -1'!$A$17:$F$100,6,FALSE))</f>
        <v>0</v>
      </c>
      <c r="I68" s="131" t="str">
        <f>IF(ISNA(VLOOKUP($C68,'TT MSLM -2'!$A$17:$F$100,6,FALSE))=TRUE,"0",VLOOKUP($C68,'TT MSLM -2'!$A$17:$F$100,6,FALSE))</f>
        <v>0</v>
      </c>
      <c r="J68" s="131" t="str">
        <f>IF(ISNA(VLOOKUP($C68,'NorAm Mammoth SS -1'!$A$17:$F$100,6,FALSE))=TRUE,"0",VLOOKUP($C68,'NorAm Mammoth SS -1'!$A$17:$F$100,6,FALSE))</f>
        <v>0</v>
      </c>
      <c r="K68" s="131" t="str">
        <f>IF(ISNA(VLOOKUP($C68,'NorAm Mammoth SS -2'!$A$17:$F$100,6,FALSE))=TRUE,"0",VLOOKUP($C68,'NorAm Mammoth SS -2'!$A$17:$F$100,6,FALSE))</f>
        <v>0</v>
      </c>
      <c r="L68" s="131">
        <f>IF(ISNA(VLOOKUP($C68,'Groms GP'!$A$17:$F$100,6,FALSE))=TRUE,"0",VLOOKUP($C68,'Groms GP'!$A$17:$F$100,6,FALSE))</f>
        <v>0</v>
      </c>
      <c r="M68" s="131" t="str">
        <f>IF(ISNA(VLOOKUP($C68,'CC SunPeaks SS'!$A$17:$F$100,6,FALSE))=TRUE,"0",VLOOKUP($C68,'CC SunPeaks SS'!$A$17:$F$100,6,FALSE))</f>
        <v>0</v>
      </c>
      <c r="N68" s="131" t="str">
        <f>IF(ISNA(VLOOKUP($C68,'CC SunPeaks BA'!$A$17:$F$100,6,FALSE))=TRUE,"0",VLOOKUP($C68,'CC SunPeaks BA'!$A$17:$F$100,6,FALSE))</f>
        <v>0</v>
      </c>
      <c r="O68" s="131" t="str">
        <f>IF(ISNA(VLOOKUP($C68,'NorAm Calgary SS'!$A$17:$F$100,6,FALSE))=TRUE,"0",VLOOKUP($C68,'NorAm Calgary SS'!$A$17:$F$100,6,FALSE))</f>
        <v>0</v>
      </c>
      <c r="P68" s="131" t="str">
        <f>IF(ISNA(VLOOKUP($C68,'NorAm Calgary BA'!$A$17:$F$100,6,FALSE))=TRUE,"0",VLOOKUP($C68,'NorAm Calgary BA'!$A$17:$F$100,6,FALSE))</f>
        <v>0</v>
      </c>
      <c r="Q68" s="131" t="str">
        <f>IF(ISNA(VLOOKUP($C68,'FzFest CF'!$A$17:$F$100,6,FALSE))=TRUE,"0",VLOOKUP($C68,'FzFest CF'!$A$17:$F$100,6,FALSE))</f>
        <v>0</v>
      </c>
      <c r="R68" s="131">
        <f>IF(ISNA(VLOOKUP($C68,'Groms BV'!$A$17:$F$100,6,FALSE))=TRUE,"0",VLOOKUP($C68,'Groms BV'!$A$17:$F$100,6,FALSE))</f>
        <v>0</v>
      </c>
      <c r="S68" s="131" t="str">
        <f>IF(ISNA(VLOOKUP($C68,'NorAm Aspen BA'!$A$17:$F$100,6,FALSE))=TRUE,"0",VLOOKUP($C68,'NorAm Aspen BA'!$A$17:$F$100,6,FALSE))</f>
        <v>0</v>
      </c>
      <c r="T68" s="131" t="str">
        <f>IF(ISNA(VLOOKUP($C68,'NorAm Aspen SS'!$A$17:$F$100,6,FALSE))=TRUE,"0",VLOOKUP($C68,'NorAm Aspen SS'!$A$17:$F$100,6,FALSE))</f>
        <v>0</v>
      </c>
      <c r="U68" s="131" t="str">
        <f>IF(ISNA(VLOOKUP($C68,'JJ Evergreen'!$A$17:$F$100,6,FALSE))=TRUE,"0",VLOOKUP($C68,'JJ Evergreen'!$A$17:$F$100,6,FALSE))</f>
        <v>0</v>
      </c>
      <c r="V68" s="131" t="str">
        <f>IF(ISNA(VLOOKUP($C68,'TT Horseshoe -1'!$A$17:$F$100,6,FALSE))=TRUE,"0",VLOOKUP($C68,'TT Horseshoe -1'!$A$17:$F$100,6,FALSE))</f>
        <v>0</v>
      </c>
      <c r="W68" s="131" t="str">
        <f>IF(ISNA(VLOOKUP($C68,'TT PROV SS'!$A$17:$F$100,6,FALSE))=TRUE,"0",VLOOKUP($C68,'TT PROV SS'!$A$17:$F$100,6,FALSE))</f>
        <v>0</v>
      </c>
      <c r="X68" s="131" t="str">
        <f>IF(ISNA(VLOOKUP($C68,'TT PROV BA'!$A$17:$F$100,6,FALSE))=TRUE,"0",VLOOKUP($C68,'TT PROV BA'!$A$17:$F$100,6,FALSE))</f>
        <v>0</v>
      </c>
      <c r="Y68" s="131" t="str">
        <f>IF(ISNA(VLOOKUP($C68,'CC Horseshoe SS'!$A$17:$F$100,6,FALSE))=TRUE,"0",VLOOKUP($C68,'CC Horseshoe SS'!$A$17:$F$100,6,FALSE))</f>
        <v>0</v>
      </c>
      <c r="Z68" s="131" t="str">
        <f>IF(ISNA(VLOOKUP($C68,'CC Horseshoe BA'!$A$17:$F$100,6,FALSE))=TRUE,"0",VLOOKUP($C68,'CC Horseshoe BA'!$A$17:$F$100,6,FALSE))</f>
        <v>0</v>
      </c>
      <c r="AA68" s="131" t="str">
        <f>IF(ISNA(VLOOKUP($C68,'NorAm Stoneham SS'!$A$17:$F$100,6,FALSE))=TRUE,"0",VLOOKUP($C68,'NorAm Stoneham SS'!$A$17:$F$100,6,FALSE))</f>
        <v>0</v>
      </c>
      <c r="AB68" s="131" t="str">
        <f>IF(ISNA(VLOOKUP($C68,'NorAm Stoneham BA'!$A$17:$F$100,6,FALSE))=TRUE,"0",VLOOKUP($C68,'NorAm Stoneham BA'!$A$17:$F$100,6,FALSE))</f>
        <v>0</v>
      </c>
      <c r="AC68" s="131" t="str">
        <f>IF(ISNA(VLOOKUP($C68,'JrNats HP'!$A$17:$F$100,6,FALSE))=TRUE,"0",VLOOKUP($C68,'JrNats HP'!$A$17:$F$100,6,FALSE))</f>
        <v>0</v>
      </c>
      <c r="AD68" s="131" t="str">
        <f>IF(ISNA(VLOOKUP($C68,'JrNats SS'!$A$17:$F$100,6,FALSE))=TRUE,"0",VLOOKUP($C68,'JrNats SS'!$A$17:$F$100,6,FALSE))</f>
        <v>0</v>
      </c>
      <c r="AE68" s="131" t="str">
        <f>IF(ISNA(VLOOKUP($C68,'JrNats BA'!$A$17:$F$100,6,FALSE))=TRUE,"0",VLOOKUP($C68,'JrNats BA'!$A$17:$F$100,6,FALSE))</f>
        <v>0</v>
      </c>
      <c r="AF68" s="131"/>
    </row>
    <row r="69" spans="1:32" ht="19" customHeight="1" x14ac:dyDescent="0.15">
      <c r="A69" s="98" t="s">
        <v>93</v>
      </c>
      <c r="B69" s="98" t="s">
        <v>114</v>
      </c>
      <c r="C69" s="99" t="s">
        <v>167</v>
      </c>
      <c r="D69" s="62">
        <f>IF(ISNA(VLOOKUP($C69,'Ontario Rankings'!$C$6:$K$119,3,FALSE))=TRUE,"0",VLOOKUP($C69,'Ontario Rankings'!$C$6:$K$119,3,FALSE))</f>
        <v>54</v>
      </c>
      <c r="E69" s="131" t="str">
        <f>IF(ISNA(VLOOKUP($C69,'CC Calgary BA'!$A$17:$F$73,6,FALSE))=TRUE,"0",VLOOKUP($C69,'CC Calgary BA'!$A$17:$F$73,6,FALSE))</f>
        <v>0</v>
      </c>
      <c r="F69" s="131" t="str">
        <f>IF(ISNA(VLOOKUP($C69,'CC Calgary HP'!$A$17:$F$100,6,FALSE))=TRUE,"0",VLOOKUP($C69,'CC Calgary HP'!$A$17:$F$100,6,FALSE))</f>
        <v>0</v>
      </c>
      <c r="G69" s="131" t="str">
        <f>IF(ISNA(VLOOKUP($C69,'CC Calgary SS'!$A$17:$F$74,6,FALSE))=TRUE,"0",VLOOKUP($C69,'CC Calgary SS'!$A$17:$F$74,6,FALSE))</f>
        <v>0</v>
      </c>
      <c r="H69" s="131" t="str">
        <f>IF(ISNA(VLOOKUP($C69,'TT MSLM -1'!$A$17:$F$100,6,FALSE))=TRUE,"0",VLOOKUP($C69,'TT MSLM -1'!$A$17:$F$100,6,FALSE))</f>
        <v>0</v>
      </c>
      <c r="I69" s="131" t="str">
        <f>IF(ISNA(VLOOKUP($C69,'TT MSLM -2'!$A$17:$F$100,6,FALSE))=TRUE,"0",VLOOKUP($C69,'TT MSLM -2'!$A$17:$F$100,6,FALSE))</f>
        <v>0</v>
      </c>
      <c r="J69" s="131" t="str">
        <f>IF(ISNA(VLOOKUP($C69,'NorAm Mammoth SS -1'!$A$17:$F$100,6,FALSE))=TRUE,"0",VLOOKUP($C69,'NorAm Mammoth SS -1'!$A$17:$F$100,6,FALSE))</f>
        <v>0</v>
      </c>
      <c r="K69" s="131" t="str">
        <f>IF(ISNA(VLOOKUP($C69,'NorAm Mammoth SS -2'!$A$17:$F$100,6,FALSE))=TRUE,"0",VLOOKUP($C69,'NorAm Mammoth SS -2'!$A$17:$F$100,6,FALSE))</f>
        <v>0</v>
      </c>
      <c r="L69" s="131">
        <f>IF(ISNA(VLOOKUP($C69,'Groms GP'!$A$17:$F$100,6,FALSE))=TRUE,"0",VLOOKUP($C69,'Groms GP'!$A$17:$F$100,6,FALSE))</f>
        <v>0</v>
      </c>
      <c r="M69" s="131" t="str">
        <f>IF(ISNA(VLOOKUP($C69,'CC SunPeaks SS'!$A$17:$F$100,6,FALSE))=TRUE,"0",VLOOKUP($C69,'CC SunPeaks SS'!$A$17:$F$100,6,FALSE))</f>
        <v>0</v>
      </c>
      <c r="N69" s="131" t="str">
        <f>IF(ISNA(VLOOKUP($C69,'CC SunPeaks BA'!$A$17:$F$100,6,FALSE))=TRUE,"0",VLOOKUP($C69,'CC SunPeaks BA'!$A$17:$F$100,6,FALSE))</f>
        <v>0</v>
      </c>
      <c r="O69" s="131" t="str">
        <f>IF(ISNA(VLOOKUP($C69,'NorAm Calgary SS'!$A$17:$F$100,6,FALSE))=TRUE,"0",VLOOKUP($C69,'NorAm Calgary SS'!$A$17:$F$100,6,FALSE))</f>
        <v>0</v>
      </c>
      <c r="P69" s="131" t="str">
        <f>IF(ISNA(VLOOKUP($C69,'NorAm Calgary BA'!$A$17:$F$100,6,FALSE))=TRUE,"0",VLOOKUP($C69,'NorAm Calgary BA'!$A$17:$F$100,6,FALSE))</f>
        <v>0</v>
      </c>
      <c r="Q69" s="131" t="str">
        <f>IF(ISNA(VLOOKUP($C69,'FzFest CF'!$A$17:$F$100,6,FALSE))=TRUE,"0",VLOOKUP($C69,'FzFest CF'!$A$17:$F$100,6,FALSE))</f>
        <v>0</v>
      </c>
      <c r="R69" s="131">
        <f>IF(ISNA(VLOOKUP($C69,'Groms BV'!$A$17:$F$100,6,FALSE))=TRUE,"0",VLOOKUP($C69,'Groms BV'!$A$17:$F$100,6,FALSE))</f>
        <v>0</v>
      </c>
      <c r="S69" s="131" t="str">
        <f>IF(ISNA(VLOOKUP($C69,'NorAm Aspen BA'!$A$17:$F$100,6,FALSE))=TRUE,"0",VLOOKUP($C69,'NorAm Aspen BA'!$A$17:$F$100,6,FALSE))</f>
        <v>0</v>
      </c>
      <c r="T69" s="131" t="str">
        <f>IF(ISNA(VLOOKUP($C69,'NorAm Aspen SS'!$A$17:$F$100,6,FALSE))=TRUE,"0",VLOOKUP($C69,'NorAm Aspen SS'!$A$17:$F$100,6,FALSE))</f>
        <v>0</v>
      </c>
      <c r="U69" s="131" t="str">
        <f>IF(ISNA(VLOOKUP($C69,'JJ Evergreen'!$A$17:$F$100,6,FALSE))=TRUE,"0",VLOOKUP($C69,'JJ Evergreen'!$A$17:$F$100,6,FALSE))</f>
        <v>0</v>
      </c>
      <c r="V69" s="131" t="str">
        <f>IF(ISNA(VLOOKUP($C69,'TT Horseshoe -1'!$A$17:$F$100,6,FALSE))=TRUE,"0",VLOOKUP($C69,'TT Horseshoe -1'!$A$17:$F$100,6,FALSE))</f>
        <v>0</v>
      </c>
      <c r="W69" s="131" t="str">
        <f>IF(ISNA(VLOOKUP($C69,'TT PROV SS'!$A$17:$F$100,6,FALSE))=TRUE,"0",VLOOKUP($C69,'TT PROV SS'!$A$17:$F$100,6,FALSE))</f>
        <v>0</v>
      </c>
      <c r="X69" s="131" t="str">
        <f>IF(ISNA(VLOOKUP($C69,'TT PROV BA'!$A$17:$F$100,6,FALSE))=TRUE,"0",VLOOKUP($C69,'TT PROV BA'!$A$17:$F$100,6,FALSE))</f>
        <v>0</v>
      </c>
      <c r="Y69" s="131" t="str">
        <f>IF(ISNA(VLOOKUP($C69,'CC Horseshoe SS'!$A$17:$F$100,6,FALSE))=TRUE,"0",VLOOKUP($C69,'CC Horseshoe SS'!$A$17:$F$100,6,FALSE))</f>
        <v>0</v>
      </c>
      <c r="Z69" s="131" t="str">
        <f>IF(ISNA(VLOOKUP($C69,'CC Horseshoe BA'!$A$17:$F$100,6,FALSE))=TRUE,"0",VLOOKUP($C69,'CC Horseshoe BA'!$A$17:$F$100,6,FALSE))</f>
        <v>0</v>
      </c>
      <c r="AA69" s="131" t="str">
        <f>IF(ISNA(VLOOKUP($C69,'NorAm Stoneham SS'!$A$17:$F$100,6,FALSE))=TRUE,"0",VLOOKUP($C69,'NorAm Stoneham SS'!$A$17:$F$100,6,FALSE))</f>
        <v>0</v>
      </c>
      <c r="AB69" s="131" t="str">
        <f>IF(ISNA(VLOOKUP($C69,'NorAm Stoneham BA'!$A$17:$F$100,6,FALSE))=TRUE,"0",VLOOKUP($C69,'NorAm Stoneham BA'!$A$17:$F$100,6,FALSE))</f>
        <v>0</v>
      </c>
      <c r="AC69" s="131" t="str">
        <f>IF(ISNA(VLOOKUP($C69,'JrNats HP'!$A$17:$F$100,6,FALSE))=TRUE,"0",VLOOKUP($C69,'JrNats HP'!$A$17:$F$100,6,FALSE))</f>
        <v>0</v>
      </c>
      <c r="AD69" s="131" t="str">
        <f>IF(ISNA(VLOOKUP($C69,'JrNats SS'!$A$17:$F$100,6,FALSE))=TRUE,"0",VLOOKUP($C69,'JrNats SS'!$A$17:$F$100,6,FALSE))</f>
        <v>0</v>
      </c>
      <c r="AE69" s="131" t="str">
        <f>IF(ISNA(VLOOKUP($C69,'JrNats BA'!$A$17:$F$100,6,FALSE))=TRUE,"0",VLOOKUP($C69,'JrNats BA'!$A$17:$F$100,6,FALSE))</f>
        <v>0</v>
      </c>
      <c r="AF69" s="131"/>
    </row>
    <row r="70" spans="1:32" ht="19" customHeight="1" x14ac:dyDescent="0.15">
      <c r="A70" s="98" t="s">
        <v>93</v>
      </c>
      <c r="B70" s="98" t="s">
        <v>114</v>
      </c>
      <c r="C70" s="99" t="s">
        <v>168</v>
      </c>
      <c r="D70" s="62">
        <f>IF(ISNA(VLOOKUP($C70,'Ontario Rankings'!$C$6:$K$119,3,FALSE))=TRUE,"0",VLOOKUP($C70,'Ontario Rankings'!$C$6:$K$119,3,FALSE))</f>
        <v>54</v>
      </c>
      <c r="E70" s="131" t="str">
        <f>IF(ISNA(VLOOKUP($C70,'CC Calgary BA'!$A$17:$F$73,6,FALSE))=TRUE,"0",VLOOKUP($C70,'CC Calgary BA'!$A$17:$F$73,6,FALSE))</f>
        <v>0</v>
      </c>
      <c r="F70" s="131" t="str">
        <f>IF(ISNA(VLOOKUP($C70,'CC Calgary HP'!$A$17:$F$100,6,FALSE))=TRUE,"0",VLOOKUP($C70,'CC Calgary HP'!$A$17:$F$100,6,FALSE))</f>
        <v>0</v>
      </c>
      <c r="G70" s="131" t="str">
        <f>IF(ISNA(VLOOKUP($C70,'CC Calgary SS'!$A$17:$F$74,6,FALSE))=TRUE,"0",VLOOKUP($C70,'CC Calgary SS'!$A$17:$F$74,6,FALSE))</f>
        <v>0</v>
      </c>
      <c r="H70" s="131" t="str">
        <f>IF(ISNA(VLOOKUP($C70,'TT MSLM -1'!$A$17:$F$100,6,FALSE))=TRUE,"0",VLOOKUP($C70,'TT MSLM -1'!$A$17:$F$100,6,FALSE))</f>
        <v>0</v>
      </c>
      <c r="I70" s="131" t="str">
        <f>IF(ISNA(VLOOKUP($C70,'TT MSLM -2'!$A$17:$F$100,6,FALSE))=TRUE,"0",VLOOKUP($C70,'TT MSLM -2'!$A$17:$F$100,6,FALSE))</f>
        <v>0</v>
      </c>
      <c r="J70" s="131" t="str">
        <f>IF(ISNA(VLOOKUP($C70,'NorAm Mammoth SS -1'!$A$17:$F$100,6,FALSE))=TRUE,"0",VLOOKUP($C70,'NorAm Mammoth SS -1'!$A$17:$F$100,6,FALSE))</f>
        <v>0</v>
      </c>
      <c r="K70" s="131" t="str">
        <f>IF(ISNA(VLOOKUP($C70,'NorAm Mammoth SS -2'!$A$17:$F$100,6,FALSE))=TRUE,"0",VLOOKUP($C70,'NorAm Mammoth SS -2'!$A$17:$F$100,6,FALSE))</f>
        <v>0</v>
      </c>
      <c r="L70" s="131">
        <f>IF(ISNA(VLOOKUP($C70,'Groms GP'!$A$17:$F$100,6,FALSE))=TRUE,"0",VLOOKUP($C70,'Groms GP'!$A$17:$F$100,6,FALSE))</f>
        <v>0</v>
      </c>
      <c r="M70" s="131" t="str">
        <f>IF(ISNA(VLOOKUP($C70,'CC SunPeaks SS'!$A$17:$F$100,6,FALSE))=TRUE,"0",VLOOKUP($C70,'CC SunPeaks SS'!$A$17:$F$100,6,FALSE))</f>
        <v>0</v>
      </c>
      <c r="N70" s="131" t="str">
        <f>IF(ISNA(VLOOKUP($C70,'CC SunPeaks BA'!$A$17:$F$100,6,FALSE))=TRUE,"0",VLOOKUP($C70,'CC SunPeaks BA'!$A$17:$F$100,6,FALSE))</f>
        <v>0</v>
      </c>
      <c r="O70" s="131" t="str">
        <f>IF(ISNA(VLOOKUP($C70,'NorAm Calgary SS'!$A$17:$F$100,6,FALSE))=TRUE,"0",VLOOKUP($C70,'NorAm Calgary SS'!$A$17:$F$100,6,FALSE))</f>
        <v>0</v>
      </c>
      <c r="P70" s="131" t="str">
        <f>IF(ISNA(VLOOKUP($C70,'NorAm Calgary BA'!$A$17:$F$100,6,FALSE))=TRUE,"0",VLOOKUP($C70,'NorAm Calgary BA'!$A$17:$F$100,6,FALSE))</f>
        <v>0</v>
      </c>
      <c r="Q70" s="131" t="str">
        <f>IF(ISNA(VLOOKUP($C70,'FzFest CF'!$A$17:$F$100,6,FALSE))=TRUE,"0",VLOOKUP($C70,'FzFest CF'!$A$17:$F$100,6,FALSE))</f>
        <v>0</v>
      </c>
      <c r="R70" s="131">
        <f>IF(ISNA(VLOOKUP($C70,'Groms BV'!$A$17:$F$100,6,FALSE))=TRUE,"0",VLOOKUP($C70,'Groms BV'!$A$17:$F$100,6,FALSE))</f>
        <v>0</v>
      </c>
      <c r="S70" s="131" t="str">
        <f>IF(ISNA(VLOOKUP($C70,'NorAm Aspen BA'!$A$17:$F$100,6,FALSE))=TRUE,"0",VLOOKUP($C70,'NorAm Aspen BA'!$A$17:$F$100,6,FALSE))</f>
        <v>0</v>
      </c>
      <c r="T70" s="131" t="str">
        <f>IF(ISNA(VLOOKUP($C70,'NorAm Aspen SS'!$A$17:$F$100,6,FALSE))=TRUE,"0",VLOOKUP($C70,'NorAm Aspen SS'!$A$17:$F$100,6,FALSE))</f>
        <v>0</v>
      </c>
      <c r="U70" s="131" t="str">
        <f>IF(ISNA(VLOOKUP($C70,'JJ Evergreen'!$A$17:$F$100,6,FALSE))=TRUE,"0",VLOOKUP($C70,'JJ Evergreen'!$A$17:$F$100,6,FALSE))</f>
        <v>0</v>
      </c>
      <c r="V70" s="131" t="str">
        <f>IF(ISNA(VLOOKUP($C70,'TT Horseshoe -1'!$A$17:$F$100,6,FALSE))=TRUE,"0",VLOOKUP($C70,'TT Horseshoe -1'!$A$17:$F$100,6,FALSE))</f>
        <v>0</v>
      </c>
      <c r="W70" s="131" t="str">
        <f>IF(ISNA(VLOOKUP($C70,'TT PROV SS'!$A$17:$F$100,6,FALSE))=TRUE,"0",VLOOKUP($C70,'TT PROV SS'!$A$17:$F$100,6,FALSE))</f>
        <v>0</v>
      </c>
      <c r="X70" s="131" t="str">
        <f>IF(ISNA(VLOOKUP($C70,'TT PROV BA'!$A$17:$F$100,6,FALSE))=TRUE,"0",VLOOKUP($C70,'TT PROV BA'!$A$17:$F$100,6,FALSE))</f>
        <v>0</v>
      </c>
      <c r="Y70" s="131" t="str">
        <f>IF(ISNA(VLOOKUP($C70,'CC Horseshoe SS'!$A$17:$F$100,6,FALSE))=TRUE,"0",VLOOKUP($C70,'CC Horseshoe SS'!$A$17:$F$100,6,FALSE))</f>
        <v>0</v>
      </c>
      <c r="Z70" s="131" t="str">
        <f>IF(ISNA(VLOOKUP($C70,'CC Horseshoe BA'!$A$17:$F$100,6,FALSE))=TRUE,"0",VLOOKUP($C70,'CC Horseshoe BA'!$A$17:$F$100,6,FALSE))</f>
        <v>0</v>
      </c>
      <c r="AA70" s="131" t="str">
        <f>IF(ISNA(VLOOKUP($C70,'NorAm Stoneham SS'!$A$17:$F$100,6,FALSE))=TRUE,"0",VLOOKUP($C70,'NorAm Stoneham SS'!$A$17:$F$100,6,FALSE))</f>
        <v>0</v>
      </c>
      <c r="AB70" s="131" t="str">
        <f>IF(ISNA(VLOOKUP($C70,'NorAm Stoneham BA'!$A$17:$F$100,6,FALSE))=TRUE,"0",VLOOKUP($C70,'NorAm Stoneham BA'!$A$17:$F$100,6,FALSE))</f>
        <v>0</v>
      </c>
      <c r="AC70" s="131" t="str">
        <f>IF(ISNA(VLOOKUP($C70,'JrNats HP'!$A$17:$F$100,6,FALSE))=TRUE,"0",VLOOKUP($C70,'JrNats HP'!$A$17:$F$100,6,FALSE))</f>
        <v>0</v>
      </c>
      <c r="AD70" s="131" t="str">
        <f>IF(ISNA(VLOOKUP($C70,'JrNats SS'!$A$17:$F$100,6,FALSE))=TRUE,"0",VLOOKUP($C70,'JrNats SS'!$A$17:$F$100,6,FALSE))</f>
        <v>0</v>
      </c>
      <c r="AE70" s="131" t="str">
        <f>IF(ISNA(VLOOKUP($C70,'JrNats BA'!$A$17:$F$100,6,FALSE))=TRUE,"0",VLOOKUP($C70,'JrNats BA'!$A$17:$F$100,6,FALSE))</f>
        <v>0</v>
      </c>
      <c r="AF70" s="131"/>
    </row>
    <row r="71" spans="1:32" ht="19" customHeight="1" x14ac:dyDescent="0.15">
      <c r="A71" s="98" t="s">
        <v>93</v>
      </c>
      <c r="B71" s="98" t="s">
        <v>194</v>
      </c>
      <c r="C71" s="99" t="s">
        <v>169</v>
      </c>
      <c r="D71" s="62">
        <f>IF(ISNA(VLOOKUP($C71,'Ontario Rankings'!$C$6:$K$119,3,FALSE))=TRUE,"0",VLOOKUP($C71,'Ontario Rankings'!$C$6:$K$119,3,FALSE))</f>
        <v>54</v>
      </c>
      <c r="E71" s="131" t="str">
        <f>IF(ISNA(VLOOKUP($C71,'CC Calgary BA'!$A$17:$F$73,6,FALSE))=TRUE,"0",VLOOKUP($C71,'CC Calgary BA'!$A$17:$F$73,6,FALSE))</f>
        <v>0</v>
      </c>
      <c r="F71" s="131" t="str">
        <f>IF(ISNA(VLOOKUP($C71,'CC Calgary HP'!$A$17:$F$100,6,FALSE))=TRUE,"0",VLOOKUP($C71,'CC Calgary HP'!$A$17:$F$100,6,FALSE))</f>
        <v>0</v>
      </c>
      <c r="G71" s="131" t="str">
        <f>IF(ISNA(VLOOKUP($C71,'CC Calgary SS'!$A$17:$F$74,6,FALSE))=TRUE,"0",VLOOKUP($C71,'CC Calgary SS'!$A$17:$F$74,6,FALSE))</f>
        <v>0</v>
      </c>
      <c r="H71" s="131" t="str">
        <f>IF(ISNA(VLOOKUP($C71,'TT MSLM -1'!$A$17:$F$100,6,FALSE))=TRUE,"0",VLOOKUP($C71,'TT MSLM -1'!$A$17:$F$100,6,FALSE))</f>
        <v>0</v>
      </c>
      <c r="I71" s="131" t="str">
        <f>IF(ISNA(VLOOKUP($C71,'TT MSLM -2'!$A$17:$F$100,6,FALSE))=TRUE,"0",VLOOKUP($C71,'TT MSLM -2'!$A$17:$F$100,6,FALSE))</f>
        <v>0</v>
      </c>
      <c r="J71" s="131" t="str">
        <f>IF(ISNA(VLOOKUP($C71,'NorAm Mammoth SS -1'!$A$17:$F$100,6,FALSE))=TRUE,"0",VLOOKUP($C71,'NorAm Mammoth SS -1'!$A$17:$F$100,6,FALSE))</f>
        <v>0</v>
      </c>
      <c r="K71" s="131" t="str">
        <f>IF(ISNA(VLOOKUP($C71,'NorAm Mammoth SS -2'!$A$17:$F$100,6,FALSE))=TRUE,"0",VLOOKUP($C71,'NorAm Mammoth SS -2'!$A$17:$F$100,6,FALSE))</f>
        <v>0</v>
      </c>
      <c r="L71" s="131">
        <f>IF(ISNA(VLOOKUP($C71,'Groms GP'!$A$17:$F$100,6,FALSE))=TRUE,"0",VLOOKUP($C71,'Groms GP'!$A$17:$F$100,6,FALSE))</f>
        <v>0</v>
      </c>
      <c r="M71" s="131" t="str">
        <f>IF(ISNA(VLOOKUP($C71,'CC SunPeaks SS'!$A$17:$F$100,6,FALSE))=TRUE,"0",VLOOKUP($C71,'CC SunPeaks SS'!$A$17:$F$100,6,FALSE))</f>
        <v>0</v>
      </c>
      <c r="N71" s="131" t="str">
        <f>IF(ISNA(VLOOKUP($C71,'CC SunPeaks BA'!$A$17:$F$100,6,FALSE))=TRUE,"0",VLOOKUP($C71,'CC SunPeaks BA'!$A$17:$F$100,6,FALSE))</f>
        <v>0</v>
      </c>
      <c r="O71" s="131" t="str">
        <f>IF(ISNA(VLOOKUP($C71,'NorAm Calgary SS'!$A$17:$F$100,6,FALSE))=TRUE,"0",VLOOKUP($C71,'NorAm Calgary SS'!$A$17:$F$100,6,FALSE))</f>
        <v>0</v>
      </c>
      <c r="P71" s="131" t="str">
        <f>IF(ISNA(VLOOKUP($C71,'NorAm Calgary BA'!$A$17:$F$100,6,FALSE))=TRUE,"0",VLOOKUP($C71,'NorAm Calgary BA'!$A$17:$F$100,6,FALSE))</f>
        <v>0</v>
      </c>
      <c r="Q71" s="131" t="str">
        <f>IF(ISNA(VLOOKUP($C71,'FzFest CF'!$A$17:$F$100,6,FALSE))=TRUE,"0",VLOOKUP($C71,'FzFest CF'!$A$17:$F$100,6,FALSE))</f>
        <v>0</v>
      </c>
      <c r="R71" s="131">
        <f>IF(ISNA(VLOOKUP($C71,'Groms BV'!$A$17:$F$100,6,FALSE))=TRUE,"0",VLOOKUP($C71,'Groms BV'!$A$17:$F$100,6,FALSE))</f>
        <v>0</v>
      </c>
      <c r="S71" s="131" t="str">
        <f>IF(ISNA(VLOOKUP($C71,'NorAm Aspen BA'!$A$17:$F$100,6,FALSE))=TRUE,"0",VLOOKUP($C71,'NorAm Aspen BA'!$A$17:$F$100,6,FALSE))</f>
        <v>0</v>
      </c>
      <c r="T71" s="131" t="str">
        <f>IF(ISNA(VLOOKUP($C71,'NorAm Aspen SS'!$A$17:$F$100,6,FALSE))=TRUE,"0",VLOOKUP($C71,'NorAm Aspen SS'!$A$17:$F$100,6,FALSE))</f>
        <v>0</v>
      </c>
      <c r="U71" s="131" t="str">
        <f>IF(ISNA(VLOOKUP($C71,'JJ Evergreen'!$A$17:$F$100,6,FALSE))=TRUE,"0",VLOOKUP($C71,'JJ Evergreen'!$A$17:$F$100,6,FALSE))</f>
        <v>0</v>
      </c>
      <c r="V71" s="131" t="str">
        <f>IF(ISNA(VLOOKUP($C71,'TT Horseshoe -1'!$A$17:$F$100,6,FALSE))=TRUE,"0",VLOOKUP($C71,'TT Horseshoe -1'!$A$17:$F$100,6,FALSE))</f>
        <v>0</v>
      </c>
      <c r="W71" s="131" t="str">
        <f>IF(ISNA(VLOOKUP($C71,'TT PROV SS'!$A$17:$F$100,6,FALSE))=TRUE,"0",VLOOKUP($C71,'TT PROV SS'!$A$17:$F$100,6,FALSE))</f>
        <v>0</v>
      </c>
      <c r="X71" s="131" t="str">
        <f>IF(ISNA(VLOOKUP($C71,'TT PROV BA'!$A$17:$F$100,6,FALSE))=TRUE,"0",VLOOKUP($C71,'TT PROV BA'!$A$17:$F$100,6,FALSE))</f>
        <v>0</v>
      </c>
      <c r="Y71" s="131" t="str">
        <f>IF(ISNA(VLOOKUP($C71,'CC Horseshoe SS'!$A$17:$F$100,6,FALSE))=TRUE,"0",VLOOKUP($C71,'CC Horseshoe SS'!$A$17:$F$100,6,FALSE))</f>
        <v>0</v>
      </c>
      <c r="Z71" s="131" t="str">
        <f>IF(ISNA(VLOOKUP($C71,'CC Horseshoe BA'!$A$17:$F$100,6,FALSE))=TRUE,"0",VLOOKUP($C71,'CC Horseshoe BA'!$A$17:$F$100,6,FALSE))</f>
        <v>0</v>
      </c>
      <c r="AA71" s="131" t="str">
        <f>IF(ISNA(VLOOKUP($C71,'NorAm Stoneham SS'!$A$17:$F$100,6,FALSE))=TRUE,"0",VLOOKUP($C71,'NorAm Stoneham SS'!$A$17:$F$100,6,FALSE))</f>
        <v>0</v>
      </c>
      <c r="AB71" s="131" t="str">
        <f>IF(ISNA(VLOOKUP($C71,'NorAm Stoneham BA'!$A$17:$F$100,6,FALSE))=TRUE,"0",VLOOKUP($C71,'NorAm Stoneham BA'!$A$17:$F$100,6,FALSE))</f>
        <v>0</v>
      </c>
      <c r="AC71" s="131" t="str">
        <f>IF(ISNA(VLOOKUP($C71,'JrNats HP'!$A$17:$F$100,6,FALSE))=TRUE,"0",VLOOKUP($C71,'JrNats HP'!$A$17:$F$100,6,FALSE))</f>
        <v>0</v>
      </c>
      <c r="AD71" s="131" t="str">
        <f>IF(ISNA(VLOOKUP($C71,'JrNats SS'!$A$17:$F$100,6,FALSE))=TRUE,"0",VLOOKUP($C71,'JrNats SS'!$A$17:$F$100,6,FALSE))</f>
        <v>0</v>
      </c>
      <c r="AE71" s="131" t="str">
        <f>IF(ISNA(VLOOKUP($C71,'JrNats BA'!$A$17:$F$100,6,FALSE))=TRUE,"0",VLOOKUP($C71,'JrNats BA'!$A$17:$F$100,6,FALSE))</f>
        <v>0</v>
      </c>
      <c r="AF71" s="131"/>
    </row>
    <row r="72" spans="1:32" ht="19" customHeight="1" x14ac:dyDescent="0.15">
      <c r="A72" s="98" t="s">
        <v>93</v>
      </c>
      <c r="B72" s="98" t="s">
        <v>194</v>
      </c>
      <c r="C72" s="99" t="s">
        <v>170</v>
      </c>
      <c r="D72" s="62">
        <f>IF(ISNA(VLOOKUP($C72,'Ontario Rankings'!$C$6:$K$119,3,FALSE))=TRUE,"0",VLOOKUP($C72,'Ontario Rankings'!$C$6:$K$119,3,FALSE))</f>
        <v>54</v>
      </c>
      <c r="E72" s="131" t="str">
        <f>IF(ISNA(VLOOKUP($C72,'CC Calgary BA'!$A$17:$F$73,6,FALSE))=TRUE,"0",VLOOKUP($C72,'CC Calgary BA'!$A$17:$F$73,6,FALSE))</f>
        <v>0</v>
      </c>
      <c r="F72" s="131" t="str">
        <f>IF(ISNA(VLOOKUP($C72,'CC Calgary HP'!$A$17:$F$100,6,FALSE))=TRUE,"0",VLOOKUP($C72,'CC Calgary HP'!$A$17:$F$100,6,FALSE))</f>
        <v>0</v>
      </c>
      <c r="G72" s="131" t="str">
        <f>IF(ISNA(VLOOKUP($C72,'CC Calgary SS'!$A$17:$F$74,6,FALSE))=TRUE,"0",VLOOKUP($C72,'CC Calgary SS'!$A$17:$F$74,6,FALSE))</f>
        <v>0</v>
      </c>
      <c r="H72" s="131" t="str">
        <f>IF(ISNA(VLOOKUP($C72,'TT MSLM -1'!$A$17:$F$100,6,FALSE))=TRUE,"0",VLOOKUP($C72,'TT MSLM -1'!$A$17:$F$100,6,FALSE))</f>
        <v>0</v>
      </c>
      <c r="I72" s="131" t="str">
        <f>IF(ISNA(VLOOKUP($C72,'TT MSLM -2'!$A$17:$F$100,6,FALSE))=TRUE,"0",VLOOKUP($C72,'TT MSLM -2'!$A$17:$F$100,6,FALSE))</f>
        <v>0</v>
      </c>
      <c r="J72" s="131" t="str">
        <f>IF(ISNA(VLOOKUP($C72,'NorAm Mammoth SS -1'!$A$17:$F$100,6,FALSE))=TRUE,"0",VLOOKUP($C72,'NorAm Mammoth SS -1'!$A$17:$F$100,6,FALSE))</f>
        <v>0</v>
      </c>
      <c r="K72" s="131" t="str">
        <f>IF(ISNA(VLOOKUP($C72,'NorAm Mammoth SS -2'!$A$17:$F$100,6,FALSE))=TRUE,"0",VLOOKUP($C72,'NorAm Mammoth SS -2'!$A$17:$F$100,6,FALSE))</f>
        <v>0</v>
      </c>
      <c r="L72" s="131">
        <f>IF(ISNA(VLOOKUP($C72,'Groms GP'!$A$17:$F$100,6,FALSE))=TRUE,"0",VLOOKUP($C72,'Groms GP'!$A$17:$F$100,6,FALSE))</f>
        <v>0</v>
      </c>
      <c r="M72" s="131" t="str">
        <f>IF(ISNA(VLOOKUP($C72,'CC SunPeaks SS'!$A$17:$F$100,6,FALSE))=TRUE,"0",VLOOKUP($C72,'CC SunPeaks SS'!$A$17:$F$100,6,FALSE))</f>
        <v>0</v>
      </c>
      <c r="N72" s="131" t="str">
        <f>IF(ISNA(VLOOKUP($C72,'CC SunPeaks BA'!$A$17:$F$100,6,FALSE))=TRUE,"0",VLOOKUP($C72,'CC SunPeaks BA'!$A$17:$F$100,6,FALSE))</f>
        <v>0</v>
      </c>
      <c r="O72" s="131" t="str">
        <f>IF(ISNA(VLOOKUP($C72,'NorAm Calgary SS'!$A$17:$F$100,6,FALSE))=TRUE,"0",VLOOKUP($C72,'NorAm Calgary SS'!$A$17:$F$100,6,FALSE))</f>
        <v>0</v>
      </c>
      <c r="P72" s="131" t="str">
        <f>IF(ISNA(VLOOKUP($C72,'NorAm Calgary BA'!$A$17:$F$100,6,FALSE))=TRUE,"0",VLOOKUP($C72,'NorAm Calgary BA'!$A$17:$F$100,6,FALSE))</f>
        <v>0</v>
      </c>
      <c r="Q72" s="131" t="str">
        <f>IF(ISNA(VLOOKUP($C72,'FzFest CF'!$A$17:$F$100,6,FALSE))=TRUE,"0",VLOOKUP($C72,'FzFest CF'!$A$17:$F$100,6,FALSE))</f>
        <v>0</v>
      </c>
      <c r="R72" s="131">
        <f>IF(ISNA(VLOOKUP($C72,'Groms BV'!$A$17:$F$100,6,FALSE))=TRUE,"0",VLOOKUP($C72,'Groms BV'!$A$17:$F$100,6,FALSE))</f>
        <v>0</v>
      </c>
      <c r="S72" s="131" t="str">
        <f>IF(ISNA(VLOOKUP($C72,'NorAm Aspen BA'!$A$17:$F$100,6,FALSE))=TRUE,"0",VLOOKUP($C72,'NorAm Aspen BA'!$A$17:$F$100,6,FALSE))</f>
        <v>0</v>
      </c>
      <c r="T72" s="131" t="str">
        <f>IF(ISNA(VLOOKUP($C72,'NorAm Aspen SS'!$A$17:$F$100,6,FALSE))=TRUE,"0",VLOOKUP($C72,'NorAm Aspen SS'!$A$17:$F$100,6,FALSE))</f>
        <v>0</v>
      </c>
      <c r="U72" s="131" t="str">
        <f>IF(ISNA(VLOOKUP($C72,'JJ Evergreen'!$A$17:$F$100,6,FALSE))=TRUE,"0",VLOOKUP($C72,'JJ Evergreen'!$A$17:$F$100,6,FALSE))</f>
        <v>0</v>
      </c>
      <c r="V72" s="131" t="str">
        <f>IF(ISNA(VLOOKUP($C72,'TT Horseshoe -1'!$A$17:$F$100,6,FALSE))=TRUE,"0",VLOOKUP($C72,'TT Horseshoe -1'!$A$17:$F$100,6,FALSE))</f>
        <v>0</v>
      </c>
      <c r="W72" s="131" t="str">
        <f>IF(ISNA(VLOOKUP($C72,'TT PROV SS'!$A$17:$F$100,6,FALSE))=TRUE,"0",VLOOKUP($C72,'TT PROV SS'!$A$17:$F$100,6,FALSE))</f>
        <v>0</v>
      </c>
      <c r="X72" s="131" t="str">
        <f>IF(ISNA(VLOOKUP($C72,'TT PROV BA'!$A$17:$F$100,6,FALSE))=TRUE,"0",VLOOKUP($C72,'TT PROV BA'!$A$17:$F$100,6,FALSE))</f>
        <v>0</v>
      </c>
      <c r="Y72" s="131" t="str">
        <f>IF(ISNA(VLOOKUP($C72,'CC Horseshoe SS'!$A$17:$F$100,6,FALSE))=TRUE,"0",VLOOKUP($C72,'CC Horseshoe SS'!$A$17:$F$100,6,FALSE))</f>
        <v>0</v>
      </c>
      <c r="Z72" s="131" t="str">
        <f>IF(ISNA(VLOOKUP($C72,'CC Horseshoe BA'!$A$17:$F$100,6,FALSE))=TRUE,"0",VLOOKUP($C72,'CC Horseshoe BA'!$A$17:$F$100,6,FALSE))</f>
        <v>0</v>
      </c>
      <c r="AA72" s="131" t="str">
        <f>IF(ISNA(VLOOKUP($C72,'NorAm Stoneham SS'!$A$17:$F$100,6,FALSE))=TRUE,"0",VLOOKUP($C72,'NorAm Stoneham SS'!$A$17:$F$100,6,FALSE))</f>
        <v>0</v>
      </c>
      <c r="AB72" s="131" t="str">
        <f>IF(ISNA(VLOOKUP($C72,'NorAm Stoneham BA'!$A$17:$F$100,6,FALSE))=TRUE,"0",VLOOKUP($C72,'NorAm Stoneham BA'!$A$17:$F$100,6,FALSE))</f>
        <v>0</v>
      </c>
      <c r="AC72" s="131" t="str">
        <f>IF(ISNA(VLOOKUP($C72,'JrNats HP'!$A$17:$F$100,6,FALSE))=TRUE,"0",VLOOKUP($C72,'JrNats HP'!$A$17:$F$100,6,FALSE))</f>
        <v>0</v>
      </c>
      <c r="AD72" s="131" t="str">
        <f>IF(ISNA(VLOOKUP($C72,'JrNats SS'!$A$17:$F$100,6,FALSE))=TRUE,"0",VLOOKUP($C72,'JrNats SS'!$A$17:$F$100,6,FALSE))</f>
        <v>0</v>
      </c>
      <c r="AE72" s="131" t="str">
        <f>IF(ISNA(VLOOKUP($C72,'JrNats BA'!$A$17:$F$100,6,FALSE))=TRUE,"0",VLOOKUP($C72,'JrNats BA'!$A$17:$F$100,6,FALSE))</f>
        <v>0</v>
      </c>
      <c r="AF72" s="131"/>
    </row>
    <row r="73" spans="1:32" ht="19" customHeight="1" x14ac:dyDescent="0.15">
      <c r="A73" s="98" t="s">
        <v>195</v>
      </c>
      <c r="B73" s="98" t="s">
        <v>113</v>
      </c>
      <c r="C73" s="99" t="s">
        <v>188</v>
      </c>
      <c r="D73" s="62">
        <f>IF(ISNA(VLOOKUP($C73,'Ontario Rankings'!$C$6:$K$119,3,FALSE))=TRUE,"0",VLOOKUP($C73,'Ontario Rankings'!$C$6:$K$119,3,FALSE))</f>
        <v>54</v>
      </c>
      <c r="E73" s="131" t="str">
        <f>IF(ISNA(VLOOKUP($C73,'CC Calgary BA'!$A$17:$F$73,6,FALSE))=TRUE,"0",VLOOKUP($C73,'CC Calgary BA'!$A$17:$F$73,6,FALSE))</f>
        <v>0</v>
      </c>
      <c r="F73" s="131" t="str">
        <f>IF(ISNA(VLOOKUP($C73,'CC Calgary HP'!$A$17:$F$100,6,FALSE))=TRUE,"0",VLOOKUP($C73,'CC Calgary HP'!$A$17:$F$100,6,FALSE))</f>
        <v>0</v>
      </c>
      <c r="G73" s="131" t="str">
        <f>IF(ISNA(VLOOKUP($C73,'CC Calgary SS'!$A$17:$F$74,6,FALSE))=TRUE,"0",VLOOKUP($C73,'CC Calgary SS'!$A$17:$F$74,6,FALSE))</f>
        <v>0</v>
      </c>
      <c r="H73" s="131" t="str">
        <f>IF(ISNA(VLOOKUP($C73,'TT MSLM -1'!$A$17:$F$100,6,FALSE))=TRUE,"0",VLOOKUP($C73,'TT MSLM -1'!$A$17:$F$100,6,FALSE))</f>
        <v>0</v>
      </c>
      <c r="I73" s="131" t="str">
        <f>IF(ISNA(VLOOKUP($C73,'TT MSLM -2'!$A$17:$F$100,6,FALSE))=TRUE,"0",VLOOKUP($C73,'TT MSLM -2'!$A$17:$F$100,6,FALSE))</f>
        <v>0</v>
      </c>
      <c r="J73" s="131" t="str">
        <f>IF(ISNA(VLOOKUP($C73,'NorAm Mammoth SS -1'!$A$17:$F$100,6,FALSE))=TRUE,"0",VLOOKUP($C73,'NorAm Mammoth SS -1'!$A$17:$F$100,6,FALSE))</f>
        <v>0</v>
      </c>
      <c r="K73" s="131" t="str">
        <f>IF(ISNA(VLOOKUP($C73,'NorAm Mammoth SS -2'!$A$17:$F$100,6,FALSE))=TRUE,"0",VLOOKUP($C73,'NorAm Mammoth SS -2'!$A$17:$F$100,6,FALSE))</f>
        <v>0</v>
      </c>
      <c r="L73" s="131">
        <f>IF(ISNA(VLOOKUP($C73,'Groms GP'!$A$17:$F$100,6,FALSE))=TRUE,"0",VLOOKUP($C73,'Groms GP'!$A$17:$F$100,6,FALSE))</f>
        <v>0</v>
      </c>
      <c r="M73" s="131" t="str">
        <f>IF(ISNA(VLOOKUP($C73,'CC SunPeaks SS'!$A$17:$F$100,6,FALSE))=TRUE,"0",VLOOKUP($C73,'CC SunPeaks SS'!$A$17:$F$100,6,FALSE))</f>
        <v>0</v>
      </c>
      <c r="N73" s="131" t="str">
        <f>IF(ISNA(VLOOKUP($C73,'CC SunPeaks BA'!$A$17:$F$100,6,FALSE))=TRUE,"0",VLOOKUP($C73,'CC SunPeaks BA'!$A$17:$F$100,6,FALSE))</f>
        <v>0</v>
      </c>
      <c r="O73" s="131" t="str">
        <f>IF(ISNA(VLOOKUP($C73,'NorAm Calgary SS'!$A$17:$F$100,6,FALSE))=TRUE,"0",VLOOKUP($C73,'NorAm Calgary SS'!$A$17:$F$100,6,FALSE))</f>
        <v>0</v>
      </c>
      <c r="P73" s="131" t="str">
        <f>IF(ISNA(VLOOKUP($C73,'NorAm Calgary BA'!$A$17:$F$100,6,FALSE))=TRUE,"0",VLOOKUP($C73,'NorAm Calgary BA'!$A$17:$F$100,6,FALSE))</f>
        <v>0</v>
      </c>
      <c r="Q73" s="131" t="str">
        <f>IF(ISNA(VLOOKUP($C73,'FzFest CF'!$A$17:$F$100,6,FALSE))=TRUE,"0",VLOOKUP($C73,'FzFest CF'!$A$17:$F$100,6,FALSE))</f>
        <v>0</v>
      </c>
      <c r="R73" s="131">
        <f>IF(ISNA(VLOOKUP($C73,'Groms BV'!$A$17:$F$100,6,FALSE))=TRUE,"0",VLOOKUP($C73,'Groms BV'!$A$17:$F$100,6,FALSE))</f>
        <v>0</v>
      </c>
      <c r="S73" s="131" t="str">
        <f>IF(ISNA(VLOOKUP($C73,'NorAm Aspen BA'!$A$17:$F$100,6,FALSE))=TRUE,"0",VLOOKUP($C73,'NorAm Aspen BA'!$A$17:$F$100,6,FALSE))</f>
        <v>0</v>
      </c>
      <c r="T73" s="131" t="str">
        <f>IF(ISNA(VLOOKUP($C73,'NorAm Aspen SS'!$A$17:$F$100,6,FALSE))=TRUE,"0",VLOOKUP($C73,'NorAm Aspen SS'!$A$17:$F$100,6,FALSE))</f>
        <v>0</v>
      </c>
      <c r="U73" s="131" t="str">
        <f>IF(ISNA(VLOOKUP($C73,'JJ Evergreen'!$A$17:$F$100,6,FALSE))=TRUE,"0",VLOOKUP($C73,'JJ Evergreen'!$A$17:$F$100,6,FALSE))</f>
        <v>0</v>
      </c>
      <c r="V73" s="131" t="str">
        <f>IF(ISNA(VLOOKUP($C73,'TT Horseshoe -1'!$A$17:$F$100,6,FALSE))=TRUE,"0",VLOOKUP($C73,'TT Horseshoe -1'!$A$17:$F$100,6,FALSE))</f>
        <v>0</v>
      </c>
      <c r="W73" s="131" t="str">
        <f>IF(ISNA(VLOOKUP($C73,'TT PROV SS'!$A$17:$F$100,6,FALSE))=TRUE,"0",VLOOKUP($C73,'TT PROV SS'!$A$17:$F$100,6,FALSE))</f>
        <v>0</v>
      </c>
      <c r="X73" s="131" t="str">
        <f>IF(ISNA(VLOOKUP($C73,'TT PROV BA'!$A$17:$F$100,6,FALSE))=TRUE,"0",VLOOKUP($C73,'TT PROV BA'!$A$17:$F$100,6,FALSE))</f>
        <v>0</v>
      </c>
      <c r="Y73" s="131" t="str">
        <f>IF(ISNA(VLOOKUP($C73,'CC Horseshoe SS'!$A$17:$F$100,6,FALSE))=TRUE,"0",VLOOKUP($C73,'CC Horseshoe SS'!$A$17:$F$100,6,FALSE))</f>
        <v>0</v>
      </c>
      <c r="Z73" s="131" t="str">
        <f>IF(ISNA(VLOOKUP($C73,'CC Horseshoe BA'!$A$17:$F$100,6,FALSE))=TRUE,"0",VLOOKUP($C73,'CC Horseshoe BA'!$A$17:$F$100,6,FALSE))</f>
        <v>0</v>
      </c>
      <c r="AA73" s="131" t="str">
        <f>IF(ISNA(VLOOKUP($C73,'NorAm Stoneham SS'!$A$17:$F$100,6,FALSE))=TRUE,"0",VLOOKUP($C73,'NorAm Stoneham SS'!$A$17:$F$100,6,FALSE))</f>
        <v>0</v>
      </c>
      <c r="AB73" s="131" t="str">
        <f>IF(ISNA(VLOOKUP($C73,'NorAm Stoneham BA'!$A$17:$F$100,6,FALSE))=TRUE,"0",VLOOKUP($C73,'NorAm Stoneham BA'!$A$17:$F$100,6,FALSE))</f>
        <v>0</v>
      </c>
      <c r="AC73" s="131" t="str">
        <f>IF(ISNA(VLOOKUP($C73,'JrNats HP'!$A$17:$F$100,6,FALSE))=TRUE,"0",VLOOKUP($C73,'JrNats HP'!$A$17:$F$100,6,FALSE))</f>
        <v>0</v>
      </c>
      <c r="AD73" s="131" t="str">
        <f>IF(ISNA(VLOOKUP($C73,'JrNats SS'!$A$17:$F$100,6,FALSE))=TRUE,"0",VLOOKUP($C73,'JrNats SS'!$A$17:$F$100,6,FALSE))</f>
        <v>0</v>
      </c>
      <c r="AE73" s="131" t="str">
        <f>IF(ISNA(VLOOKUP($C73,'JrNats BA'!$A$17:$F$100,6,FALSE))=TRUE,"0",VLOOKUP($C73,'JrNats BA'!$A$17:$F$100,6,FALSE))</f>
        <v>0</v>
      </c>
      <c r="AF73" s="131"/>
    </row>
    <row r="74" spans="1:32" ht="19" customHeight="1" x14ac:dyDescent="0.15">
      <c r="A74" s="98" t="s">
        <v>195</v>
      </c>
      <c r="B74" s="98" t="s">
        <v>113</v>
      </c>
      <c r="C74" s="99" t="s">
        <v>189</v>
      </c>
      <c r="D74" s="62">
        <f>IF(ISNA(VLOOKUP($C74,'Ontario Rankings'!$C$6:$K$119,3,FALSE))=TRUE,"0",VLOOKUP($C74,'Ontario Rankings'!$C$6:$K$119,3,FALSE))</f>
        <v>54</v>
      </c>
      <c r="E74" s="131" t="str">
        <f>IF(ISNA(VLOOKUP($C74,'CC Calgary BA'!$A$17:$F$73,6,FALSE))=TRUE,"0",VLOOKUP($C74,'CC Calgary BA'!$A$17:$F$73,6,FALSE))</f>
        <v>0</v>
      </c>
      <c r="F74" s="131" t="str">
        <f>IF(ISNA(VLOOKUP($C74,'CC Calgary HP'!$A$17:$F$100,6,FALSE))=TRUE,"0",VLOOKUP($C74,'CC Calgary HP'!$A$17:$F$100,6,FALSE))</f>
        <v>0</v>
      </c>
      <c r="G74" s="131" t="str">
        <f>IF(ISNA(VLOOKUP($C74,'CC Calgary SS'!$A$17:$F$74,6,FALSE))=TRUE,"0",VLOOKUP($C74,'CC Calgary SS'!$A$17:$F$74,6,FALSE))</f>
        <v>0</v>
      </c>
      <c r="H74" s="131" t="str">
        <f>IF(ISNA(VLOOKUP($C74,'TT MSLM -1'!$A$17:$F$100,6,FALSE))=TRUE,"0",VLOOKUP($C74,'TT MSLM -1'!$A$17:$F$100,6,FALSE))</f>
        <v>0</v>
      </c>
      <c r="I74" s="131" t="str">
        <f>IF(ISNA(VLOOKUP($C74,'TT MSLM -2'!$A$17:$F$100,6,FALSE))=TRUE,"0",VLOOKUP($C74,'TT MSLM -2'!$A$17:$F$100,6,FALSE))</f>
        <v>0</v>
      </c>
      <c r="J74" s="131" t="str">
        <f>IF(ISNA(VLOOKUP($C74,'NorAm Mammoth SS -1'!$A$17:$F$100,6,FALSE))=TRUE,"0",VLOOKUP($C74,'NorAm Mammoth SS -1'!$A$17:$F$100,6,FALSE))</f>
        <v>0</v>
      </c>
      <c r="K74" s="131" t="str">
        <f>IF(ISNA(VLOOKUP($C74,'NorAm Mammoth SS -2'!$A$17:$F$100,6,FALSE))=TRUE,"0",VLOOKUP($C74,'NorAm Mammoth SS -2'!$A$17:$F$100,6,FALSE))</f>
        <v>0</v>
      </c>
      <c r="L74" s="131">
        <f>IF(ISNA(VLOOKUP($C74,'Groms GP'!$A$17:$F$100,6,FALSE))=TRUE,"0",VLOOKUP($C74,'Groms GP'!$A$17:$F$100,6,FALSE))</f>
        <v>0</v>
      </c>
      <c r="M74" s="131" t="str">
        <f>IF(ISNA(VLOOKUP($C74,'CC SunPeaks SS'!$A$17:$F$100,6,FALSE))=TRUE,"0",VLOOKUP($C74,'CC SunPeaks SS'!$A$17:$F$100,6,FALSE))</f>
        <v>0</v>
      </c>
      <c r="N74" s="131" t="str">
        <f>IF(ISNA(VLOOKUP($C74,'CC SunPeaks BA'!$A$17:$F$100,6,FALSE))=TRUE,"0",VLOOKUP($C74,'CC SunPeaks BA'!$A$17:$F$100,6,FALSE))</f>
        <v>0</v>
      </c>
      <c r="O74" s="131" t="str">
        <f>IF(ISNA(VLOOKUP($C74,'NorAm Calgary SS'!$A$17:$F$100,6,FALSE))=TRUE,"0",VLOOKUP($C74,'NorAm Calgary SS'!$A$17:$F$100,6,FALSE))</f>
        <v>0</v>
      </c>
      <c r="P74" s="131" t="str">
        <f>IF(ISNA(VLOOKUP($C74,'NorAm Calgary BA'!$A$17:$F$100,6,FALSE))=TRUE,"0",VLOOKUP($C74,'NorAm Calgary BA'!$A$17:$F$100,6,FALSE))</f>
        <v>0</v>
      </c>
      <c r="Q74" s="131" t="str">
        <f>IF(ISNA(VLOOKUP($C74,'FzFest CF'!$A$17:$F$100,6,FALSE))=TRUE,"0",VLOOKUP($C74,'FzFest CF'!$A$17:$F$100,6,FALSE))</f>
        <v>0</v>
      </c>
      <c r="R74" s="131">
        <f>IF(ISNA(VLOOKUP($C74,'Groms BV'!$A$17:$F$100,6,FALSE))=TRUE,"0",VLOOKUP($C74,'Groms BV'!$A$17:$F$100,6,FALSE))</f>
        <v>0</v>
      </c>
      <c r="S74" s="131" t="str">
        <f>IF(ISNA(VLOOKUP($C74,'NorAm Aspen BA'!$A$17:$F$100,6,FALSE))=TRUE,"0",VLOOKUP($C74,'NorAm Aspen BA'!$A$17:$F$100,6,FALSE))</f>
        <v>0</v>
      </c>
      <c r="T74" s="131" t="str">
        <f>IF(ISNA(VLOOKUP($C74,'NorAm Aspen SS'!$A$17:$F$100,6,FALSE))=TRUE,"0",VLOOKUP($C74,'NorAm Aspen SS'!$A$17:$F$100,6,FALSE))</f>
        <v>0</v>
      </c>
      <c r="U74" s="131" t="str">
        <f>IF(ISNA(VLOOKUP($C74,'JJ Evergreen'!$A$17:$F$100,6,FALSE))=TRUE,"0",VLOOKUP($C74,'JJ Evergreen'!$A$17:$F$100,6,FALSE))</f>
        <v>0</v>
      </c>
      <c r="V74" s="131" t="str">
        <f>IF(ISNA(VLOOKUP($C74,'TT Horseshoe -1'!$A$17:$F$100,6,FALSE))=TRUE,"0",VLOOKUP($C74,'TT Horseshoe -1'!$A$17:$F$100,6,FALSE))</f>
        <v>0</v>
      </c>
      <c r="W74" s="131" t="str">
        <f>IF(ISNA(VLOOKUP($C74,'TT PROV SS'!$A$17:$F$100,6,FALSE))=TRUE,"0",VLOOKUP($C74,'TT PROV SS'!$A$17:$F$100,6,FALSE))</f>
        <v>0</v>
      </c>
      <c r="X74" s="131" t="str">
        <f>IF(ISNA(VLOOKUP($C74,'TT PROV BA'!$A$17:$F$100,6,FALSE))=TRUE,"0",VLOOKUP($C74,'TT PROV BA'!$A$17:$F$100,6,FALSE))</f>
        <v>0</v>
      </c>
      <c r="Y74" s="131" t="str">
        <f>IF(ISNA(VLOOKUP($C74,'CC Horseshoe SS'!$A$17:$F$100,6,FALSE))=TRUE,"0",VLOOKUP($C74,'CC Horseshoe SS'!$A$17:$F$100,6,FALSE))</f>
        <v>0</v>
      </c>
      <c r="Z74" s="131" t="str">
        <f>IF(ISNA(VLOOKUP($C74,'CC Horseshoe BA'!$A$17:$F$100,6,FALSE))=TRUE,"0",VLOOKUP($C74,'CC Horseshoe BA'!$A$17:$F$100,6,FALSE))</f>
        <v>0</v>
      </c>
      <c r="AA74" s="131" t="str">
        <f>IF(ISNA(VLOOKUP($C74,'NorAm Stoneham SS'!$A$17:$F$100,6,FALSE))=TRUE,"0",VLOOKUP($C74,'NorAm Stoneham SS'!$A$17:$F$100,6,FALSE))</f>
        <v>0</v>
      </c>
      <c r="AB74" s="131" t="str">
        <f>IF(ISNA(VLOOKUP($C74,'NorAm Stoneham BA'!$A$17:$F$100,6,FALSE))=TRUE,"0",VLOOKUP($C74,'NorAm Stoneham BA'!$A$17:$F$100,6,FALSE))</f>
        <v>0</v>
      </c>
      <c r="AC74" s="131" t="str">
        <f>IF(ISNA(VLOOKUP($C74,'JrNats HP'!$A$17:$F$100,6,FALSE))=TRUE,"0",VLOOKUP($C74,'JrNats HP'!$A$17:$F$100,6,FALSE))</f>
        <v>0</v>
      </c>
      <c r="AD74" s="131" t="str">
        <f>IF(ISNA(VLOOKUP($C74,'JrNats SS'!$A$17:$F$100,6,FALSE))=TRUE,"0",VLOOKUP($C74,'JrNats SS'!$A$17:$F$100,6,FALSE))</f>
        <v>0</v>
      </c>
      <c r="AE74" s="131" t="str">
        <f>IF(ISNA(VLOOKUP($C74,'JrNats BA'!$A$17:$F$100,6,FALSE))=TRUE,"0",VLOOKUP($C74,'JrNats BA'!$A$17:$F$100,6,FALSE))</f>
        <v>0</v>
      </c>
      <c r="AF74" s="131"/>
    </row>
    <row r="75" spans="1:32" ht="19" customHeight="1" x14ac:dyDescent="0.15">
      <c r="A75" s="98" t="s">
        <v>195</v>
      </c>
      <c r="B75" s="98" t="s">
        <v>113</v>
      </c>
      <c r="C75" s="99" t="s">
        <v>190</v>
      </c>
      <c r="D75" s="62">
        <f>IF(ISNA(VLOOKUP($C75,'Ontario Rankings'!$C$6:$K$119,3,FALSE))=TRUE,"0",VLOOKUP($C75,'Ontario Rankings'!$C$6:$K$119,3,FALSE))</f>
        <v>54</v>
      </c>
      <c r="E75" s="131" t="str">
        <f>IF(ISNA(VLOOKUP($C75,'CC Calgary BA'!$A$17:$F$73,6,FALSE))=TRUE,"0",VLOOKUP($C75,'CC Calgary BA'!$A$17:$F$73,6,FALSE))</f>
        <v>0</v>
      </c>
      <c r="F75" s="131" t="str">
        <f>IF(ISNA(VLOOKUP($C75,'CC Calgary HP'!$A$17:$F$100,6,FALSE))=TRUE,"0",VLOOKUP($C75,'CC Calgary HP'!$A$17:$F$100,6,FALSE))</f>
        <v>0</v>
      </c>
      <c r="G75" s="131" t="str">
        <f>IF(ISNA(VLOOKUP($C75,'CC Calgary SS'!$A$17:$F$74,6,FALSE))=TRUE,"0",VLOOKUP($C75,'CC Calgary SS'!$A$17:$F$74,6,FALSE))</f>
        <v>0</v>
      </c>
      <c r="H75" s="131" t="str">
        <f>IF(ISNA(VLOOKUP($C75,'TT MSLM -1'!$A$17:$F$100,6,FALSE))=TRUE,"0",VLOOKUP($C75,'TT MSLM -1'!$A$17:$F$100,6,FALSE))</f>
        <v>0</v>
      </c>
      <c r="I75" s="131" t="str">
        <f>IF(ISNA(VLOOKUP($C75,'TT MSLM -2'!$A$17:$F$100,6,FALSE))=TRUE,"0",VLOOKUP($C75,'TT MSLM -2'!$A$17:$F$100,6,FALSE))</f>
        <v>0</v>
      </c>
      <c r="J75" s="131" t="str">
        <f>IF(ISNA(VLOOKUP($C75,'NorAm Mammoth SS -1'!$A$17:$F$100,6,FALSE))=TRUE,"0",VLOOKUP($C75,'NorAm Mammoth SS -1'!$A$17:$F$100,6,FALSE))</f>
        <v>0</v>
      </c>
      <c r="K75" s="131" t="str">
        <f>IF(ISNA(VLOOKUP($C75,'NorAm Mammoth SS -2'!$A$17:$F$100,6,FALSE))=TRUE,"0",VLOOKUP($C75,'NorAm Mammoth SS -2'!$A$17:$F$100,6,FALSE))</f>
        <v>0</v>
      </c>
      <c r="L75" s="131">
        <f>IF(ISNA(VLOOKUP($C75,'Groms GP'!$A$17:$F$100,6,FALSE))=TRUE,"0",VLOOKUP($C75,'Groms GP'!$A$17:$F$100,6,FALSE))</f>
        <v>0</v>
      </c>
      <c r="M75" s="131" t="str">
        <f>IF(ISNA(VLOOKUP($C75,'CC SunPeaks SS'!$A$17:$F$100,6,FALSE))=TRUE,"0",VLOOKUP($C75,'CC SunPeaks SS'!$A$17:$F$100,6,FALSE))</f>
        <v>0</v>
      </c>
      <c r="N75" s="131" t="str">
        <f>IF(ISNA(VLOOKUP($C75,'CC SunPeaks BA'!$A$17:$F$100,6,FALSE))=TRUE,"0",VLOOKUP($C75,'CC SunPeaks BA'!$A$17:$F$100,6,FALSE))</f>
        <v>0</v>
      </c>
      <c r="O75" s="131" t="str">
        <f>IF(ISNA(VLOOKUP($C75,'NorAm Calgary SS'!$A$17:$F$100,6,FALSE))=TRUE,"0",VLOOKUP($C75,'NorAm Calgary SS'!$A$17:$F$100,6,FALSE))</f>
        <v>0</v>
      </c>
      <c r="P75" s="131" t="str">
        <f>IF(ISNA(VLOOKUP($C75,'NorAm Calgary BA'!$A$17:$F$100,6,FALSE))=TRUE,"0",VLOOKUP($C75,'NorAm Calgary BA'!$A$17:$F$100,6,FALSE))</f>
        <v>0</v>
      </c>
      <c r="Q75" s="131" t="str">
        <f>IF(ISNA(VLOOKUP($C75,'FzFest CF'!$A$17:$F$100,6,FALSE))=TRUE,"0",VLOOKUP($C75,'FzFest CF'!$A$17:$F$100,6,FALSE))</f>
        <v>0</v>
      </c>
      <c r="R75" s="131">
        <f>IF(ISNA(VLOOKUP($C75,'Groms BV'!$A$17:$F$100,6,FALSE))=TRUE,"0",VLOOKUP($C75,'Groms BV'!$A$17:$F$100,6,FALSE))</f>
        <v>0</v>
      </c>
      <c r="S75" s="131" t="str">
        <f>IF(ISNA(VLOOKUP($C75,'NorAm Aspen BA'!$A$17:$F$100,6,FALSE))=TRUE,"0",VLOOKUP($C75,'NorAm Aspen BA'!$A$17:$F$100,6,FALSE))</f>
        <v>0</v>
      </c>
      <c r="T75" s="131" t="str">
        <f>IF(ISNA(VLOOKUP($C75,'NorAm Aspen SS'!$A$17:$F$100,6,FALSE))=TRUE,"0",VLOOKUP($C75,'NorAm Aspen SS'!$A$17:$F$100,6,FALSE))</f>
        <v>0</v>
      </c>
      <c r="U75" s="131" t="str">
        <f>IF(ISNA(VLOOKUP($C75,'JJ Evergreen'!$A$17:$F$100,6,FALSE))=TRUE,"0",VLOOKUP($C75,'JJ Evergreen'!$A$17:$F$100,6,FALSE))</f>
        <v>0</v>
      </c>
      <c r="V75" s="131" t="str">
        <f>IF(ISNA(VLOOKUP($C75,'TT Horseshoe -1'!$A$17:$F$100,6,FALSE))=TRUE,"0",VLOOKUP($C75,'TT Horseshoe -1'!$A$17:$F$100,6,FALSE))</f>
        <v>0</v>
      </c>
      <c r="W75" s="131" t="str">
        <f>IF(ISNA(VLOOKUP($C75,'TT PROV SS'!$A$17:$F$100,6,FALSE))=TRUE,"0",VLOOKUP($C75,'TT PROV SS'!$A$17:$F$100,6,FALSE))</f>
        <v>0</v>
      </c>
      <c r="X75" s="131" t="str">
        <f>IF(ISNA(VLOOKUP($C75,'TT PROV BA'!$A$17:$F$100,6,FALSE))=TRUE,"0",VLOOKUP($C75,'TT PROV BA'!$A$17:$F$100,6,FALSE))</f>
        <v>0</v>
      </c>
      <c r="Y75" s="131" t="str">
        <f>IF(ISNA(VLOOKUP($C75,'CC Horseshoe SS'!$A$17:$F$100,6,FALSE))=TRUE,"0",VLOOKUP($C75,'CC Horseshoe SS'!$A$17:$F$100,6,FALSE))</f>
        <v>0</v>
      </c>
      <c r="Z75" s="131" t="str">
        <f>IF(ISNA(VLOOKUP($C75,'CC Horseshoe BA'!$A$17:$F$100,6,FALSE))=TRUE,"0",VLOOKUP($C75,'CC Horseshoe BA'!$A$17:$F$100,6,FALSE))</f>
        <v>0</v>
      </c>
      <c r="AA75" s="131" t="str">
        <f>IF(ISNA(VLOOKUP($C75,'NorAm Stoneham SS'!$A$17:$F$100,6,FALSE))=TRUE,"0",VLOOKUP($C75,'NorAm Stoneham SS'!$A$17:$F$100,6,FALSE))</f>
        <v>0</v>
      </c>
      <c r="AB75" s="131" t="str">
        <f>IF(ISNA(VLOOKUP($C75,'NorAm Stoneham BA'!$A$17:$F$100,6,FALSE))=TRUE,"0",VLOOKUP($C75,'NorAm Stoneham BA'!$A$17:$F$100,6,FALSE))</f>
        <v>0</v>
      </c>
      <c r="AC75" s="131" t="str">
        <f>IF(ISNA(VLOOKUP($C75,'JrNats HP'!$A$17:$F$100,6,FALSE))=TRUE,"0",VLOOKUP($C75,'JrNats HP'!$A$17:$F$100,6,FALSE))</f>
        <v>0</v>
      </c>
      <c r="AD75" s="131" t="str">
        <f>IF(ISNA(VLOOKUP($C75,'JrNats SS'!$A$17:$F$100,6,FALSE))=TRUE,"0",VLOOKUP($C75,'JrNats SS'!$A$17:$F$100,6,FALSE))</f>
        <v>0</v>
      </c>
      <c r="AE75" s="131" t="str">
        <f>IF(ISNA(VLOOKUP($C75,'JrNats BA'!$A$17:$F$100,6,FALSE))=TRUE,"0",VLOOKUP($C75,'JrNats BA'!$A$17:$F$100,6,FALSE))</f>
        <v>0</v>
      </c>
      <c r="AF75" s="131"/>
    </row>
    <row r="76" spans="1:32" ht="19" customHeight="1" x14ac:dyDescent="0.15">
      <c r="A76" s="98" t="s">
        <v>195</v>
      </c>
      <c r="B76" s="98" t="s">
        <v>114</v>
      </c>
      <c r="C76" s="99" t="s">
        <v>191</v>
      </c>
      <c r="D76" s="62">
        <f>IF(ISNA(VLOOKUP($C76,'Ontario Rankings'!$C$6:$K$119,3,FALSE))=TRUE,"0",VLOOKUP($C76,'Ontario Rankings'!$C$6:$K$119,3,FALSE))</f>
        <v>54</v>
      </c>
      <c r="E76" s="131" t="str">
        <f>IF(ISNA(VLOOKUP($C76,'CC Calgary BA'!$A$17:$F$73,6,FALSE))=TRUE,"0",VLOOKUP($C76,'CC Calgary BA'!$A$17:$F$73,6,FALSE))</f>
        <v>0</v>
      </c>
      <c r="F76" s="131" t="str">
        <f>IF(ISNA(VLOOKUP($C76,'CC Calgary HP'!$A$17:$F$100,6,FALSE))=TRUE,"0",VLOOKUP($C76,'CC Calgary HP'!$A$17:$F$100,6,FALSE))</f>
        <v>0</v>
      </c>
      <c r="G76" s="131" t="str">
        <f>IF(ISNA(VLOOKUP($C76,'CC Calgary SS'!$A$17:$F$74,6,FALSE))=TRUE,"0",VLOOKUP($C76,'CC Calgary SS'!$A$17:$F$74,6,FALSE))</f>
        <v>0</v>
      </c>
      <c r="H76" s="131" t="str">
        <f>IF(ISNA(VLOOKUP($C76,'TT MSLM -1'!$A$17:$F$100,6,FALSE))=TRUE,"0",VLOOKUP($C76,'TT MSLM -1'!$A$17:$F$100,6,FALSE))</f>
        <v>0</v>
      </c>
      <c r="I76" s="131" t="str">
        <f>IF(ISNA(VLOOKUP($C76,'TT MSLM -2'!$A$17:$F$100,6,FALSE))=TRUE,"0",VLOOKUP($C76,'TT MSLM -2'!$A$17:$F$100,6,FALSE))</f>
        <v>0</v>
      </c>
      <c r="J76" s="131" t="str">
        <f>IF(ISNA(VLOOKUP($C76,'NorAm Mammoth SS -1'!$A$17:$F$100,6,FALSE))=TRUE,"0",VLOOKUP($C76,'NorAm Mammoth SS -1'!$A$17:$F$100,6,FALSE))</f>
        <v>0</v>
      </c>
      <c r="K76" s="131" t="str">
        <f>IF(ISNA(VLOOKUP($C76,'NorAm Mammoth SS -2'!$A$17:$F$100,6,FALSE))=TRUE,"0",VLOOKUP($C76,'NorAm Mammoth SS -2'!$A$17:$F$100,6,FALSE))</f>
        <v>0</v>
      </c>
      <c r="L76" s="131">
        <f>IF(ISNA(VLOOKUP($C76,'Groms GP'!$A$17:$F$100,6,FALSE))=TRUE,"0",VLOOKUP($C76,'Groms GP'!$A$17:$F$100,6,FALSE))</f>
        <v>0</v>
      </c>
      <c r="M76" s="131" t="str">
        <f>IF(ISNA(VLOOKUP($C76,'CC SunPeaks SS'!$A$17:$F$100,6,FALSE))=TRUE,"0",VLOOKUP($C76,'CC SunPeaks SS'!$A$17:$F$100,6,FALSE))</f>
        <v>0</v>
      </c>
      <c r="N76" s="131" t="str">
        <f>IF(ISNA(VLOOKUP($C76,'CC SunPeaks BA'!$A$17:$F$100,6,FALSE))=TRUE,"0",VLOOKUP($C76,'CC SunPeaks BA'!$A$17:$F$100,6,FALSE))</f>
        <v>0</v>
      </c>
      <c r="O76" s="131" t="str">
        <f>IF(ISNA(VLOOKUP($C76,'NorAm Calgary SS'!$A$17:$F$100,6,FALSE))=TRUE,"0",VLOOKUP($C76,'NorAm Calgary SS'!$A$17:$F$100,6,FALSE))</f>
        <v>0</v>
      </c>
      <c r="P76" s="131" t="str">
        <f>IF(ISNA(VLOOKUP($C76,'NorAm Calgary BA'!$A$17:$F$100,6,FALSE))=TRUE,"0",VLOOKUP($C76,'NorAm Calgary BA'!$A$17:$F$100,6,FALSE))</f>
        <v>0</v>
      </c>
      <c r="Q76" s="131" t="str">
        <f>IF(ISNA(VLOOKUP($C76,'FzFest CF'!$A$17:$F$100,6,FALSE))=TRUE,"0",VLOOKUP($C76,'FzFest CF'!$A$17:$F$100,6,FALSE))</f>
        <v>0</v>
      </c>
      <c r="R76" s="131">
        <f>IF(ISNA(VLOOKUP($C76,'Groms BV'!$A$17:$F$100,6,FALSE))=TRUE,"0",VLOOKUP($C76,'Groms BV'!$A$17:$F$100,6,FALSE))</f>
        <v>0</v>
      </c>
      <c r="S76" s="131" t="str">
        <f>IF(ISNA(VLOOKUP($C76,'NorAm Aspen BA'!$A$17:$F$100,6,FALSE))=TRUE,"0",VLOOKUP($C76,'NorAm Aspen BA'!$A$17:$F$100,6,FALSE))</f>
        <v>0</v>
      </c>
      <c r="T76" s="131" t="str">
        <f>IF(ISNA(VLOOKUP($C76,'NorAm Aspen SS'!$A$17:$F$100,6,FALSE))=TRUE,"0",VLOOKUP($C76,'NorAm Aspen SS'!$A$17:$F$100,6,FALSE))</f>
        <v>0</v>
      </c>
      <c r="U76" s="131" t="str">
        <f>IF(ISNA(VLOOKUP($C76,'JJ Evergreen'!$A$17:$F$100,6,FALSE))=TRUE,"0",VLOOKUP($C76,'JJ Evergreen'!$A$17:$F$100,6,FALSE))</f>
        <v>0</v>
      </c>
      <c r="V76" s="131" t="str">
        <f>IF(ISNA(VLOOKUP($C76,'TT Horseshoe -1'!$A$17:$F$100,6,FALSE))=TRUE,"0",VLOOKUP($C76,'TT Horseshoe -1'!$A$17:$F$100,6,FALSE))</f>
        <v>0</v>
      </c>
      <c r="W76" s="131" t="str">
        <f>IF(ISNA(VLOOKUP($C76,'TT PROV SS'!$A$17:$F$100,6,FALSE))=TRUE,"0",VLOOKUP($C76,'TT PROV SS'!$A$17:$F$100,6,FALSE))</f>
        <v>0</v>
      </c>
      <c r="X76" s="131" t="str">
        <f>IF(ISNA(VLOOKUP($C76,'TT PROV BA'!$A$17:$F$100,6,FALSE))=TRUE,"0",VLOOKUP($C76,'TT PROV BA'!$A$17:$F$100,6,FALSE))</f>
        <v>0</v>
      </c>
      <c r="Y76" s="131" t="str">
        <f>IF(ISNA(VLOOKUP($C76,'CC Horseshoe SS'!$A$17:$F$100,6,FALSE))=TRUE,"0",VLOOKUP($C76,'CC Horseshoe SS'!$A$17:$F$100,6,FALSE))</f>
        <v>0</v>
      </c>
      <c r="Z76" s="131" t="str">
        <f>IF(ISNA(VLOOKUP($C76,'CC Horseshoe BA'!$A$17:$F$100,6,FALSE))=TRUE,"0",VLOOKUP($C76,'CC Horseshoe BA'!$A$17:$F$100,6,FALSE))</f>
        <v>0</v>
      </c>
      <c r="AA76" s="131" t="str">
        <f>IF(ISNA(VLOOKUP($C76,'NorAm Stoneham SS'!$A$17:$F$100,6,FALSE))=TRUE,"0",VLOOKUP($C76,'NorAm Stoneham SS'!$A$17:$F$100,6,FALSE))</f>
        <v>0</v>
      </c>
      <c r="AB76" s="131" t="str">
        <f>IF(ISNA(VLOOKUP($C76,'NorAm Stoneham BA'!$A$17:$F$100,6,FALSE))=TRUE,"0",VLOOKUP($C76,'NorAm Stoneham BA'!$A$17:$F$100,6,FALSE))</f>
        <v>0</v>
      </c>
      <c r="AC76" s="131" t="str">
        <f>IF(ISNA(VLOOKUP($C76,'JrNats HP'!$A$17:$F$100,6,FALSE))=TRUE,"0",VLOOKUP($C76,'JrNats HP'!$A$17:$F$100,6,FALSE))</f>
        <v>0</v>
      </c>
      <c r="AD76" s="131" t="str">
        <f>IF(ISNA(VLOOKUP($C76,'JrNats SS'!$A$17:$F$100,6,FALSE))=TRUE,"0",VLOOKUP($C76,'JrNats SS'!$A$17:$F$100,6,FALSE))</f>
        <v>0</v>
      </c>
      <c r="AE76" s="131" t="str">
        <f>IF(ISNA(VLOOKUP($C76,'JrNats BA'!$A$17:$F$100,6,FALSE))=TRUE,"0",VLOOKUP($C76,'JrNats BA'!$A$17:$F$100,6,FALSE))</f>
        <v>0</v>
      </c>
      <c r="AF76" s="131"/>
    </row>
    <row r="77" spans="1:32" ht="19" customHeight="1" x14ac:dyDescent="0.15">
      <c r="A77" s="98" t="s">
        <v>196</v>
      </c>
      <c r="B77" s="98" t="s">
        <v>114</v>
      </c>
      <c r="C77" s="99" t="s">
        <v>192</v>
      </c>
      <c r="D77" s="62">
        <f>IF(ISNA(VLOOKUP($C77,'Ontario Rankings'!$C$6:$K$119,3,FALSE))=TRUE,"0",VLOOKUP($C77,'Ontario Rankings'!$C$6:$K$119,3,FALSE))</f>
        <v>54</v>
      </c>
      <c r="E77" s="131" t="str">
        <f>IF(ISNA(VLOOKUP($C77,'CC Calgary BA'!$A$17:$F$73,6,FALSE))=TRUE,"0",VLOOKUP($C77,'CC Calgary BA'!$A$17:$F$73,6,FALSE))</f>
        <v>0</v>
      </c>
      <c r="F77" s="131" t="str">
        <f>IF(ISNA(VLOOKUP($C77,'CC Calgary HP'!$A$17:$F$100,6,FALSE))=TRUE,"0",VLOOKUP($C77,'CC Calgary HP'!$A$17:$F$100,6,FALSE))</f>
        <v>0</v>
      </c>
      <c r="G77" s="131" t="str">
        <f>IF(ISNA(VLOOKUP($C77,'CC Calgary SS'!$A$17:$F$74,6,FALSE))=TRUE,"0",VLOOKUP($C77,'CC Calgary SS'!$A$17:$F$74,6,FALSE))</f>
        <v>0</v>
      </c>
      <c r="H77" s="131" t="str">
        <f>IF(ISNA(VLOOKUP($C77,'TT MSLM -1'!$A$17:$F$100,6,FALSE))=TRUE,"0",VLOOKUP($C77,'TT MSLM -1'!$A$17:$F$100,6,FALSE))</f>
        <v>0</v>
      </c>
      <c r="I77" s="131" t="str">
        <f>IF(ISNA(VLOOKUP($C77,'TT MSLM -2'!$A$17:$F$100,6,FALSE))=TRUE,"0",VLOOKUP($C77,'TT MSLM -2'!$A$17:$F$100,6,FALSE))</f>
        <v>0</v>
      </c>
      <c r="J77" s="131" t="str">
        <f>IF(ISNA(VLOOKUP($C77,'NorAm Mammoth SS -1'!$A$17:$F$100,6,FALSE))=TRUE,"0",VLOOKUP($C77,'NorAm Mammoth SS -1'!$A$17:$F$100,6,FALSE))</f>
        <v>0</v>
      </c>
      <c r="K77" s="131" t="str">
        <f>IF(ISNA(VLOOKUP($C77,'NorAm Mammoth SS -2'!$A$17:$F$100,6,FALSE))=TRUE,"0",VLOOKUP($C77,'NorAm Mammoth SS -2'!$A$17:$F$100,6,FALSE))</f>
        <v>0</v>
      </c>
      <c r="L77" s="131">
        <f>IF(ISNA(VLOOKUP($C77,'Groms GP'!$A$17:$F$100,6,FALSE))=TRUE,"0",VLOOKUP($C77,'Groms GP'!$A$17:$F$100,6,FALSE))</f>
        <v>0</v>
      </c>
      <c r="M77" s="131" t="str">
        <f>IF(ISNA(VLOOKUP($C77,'CC SunPeaks SS'!$A$17:$F$100,6,FALSE))=TRUE,"0",VLOOKUP($C77,'CC SunPeaks SS'!$A$17:$F$100,6,FALSE))</f>
        <v>0</v>
      </c>
      <c r="N77" s="131" t="str">
        <f>IF(ISNA(VLOOKUP($C77,'CC SunPeaks BA'!$A$17:$F$100,6,FALSE))=TRUE,"0",VLOOKUP($C77,'CC SunPeaks BA'!$A$17:$F$100,6,FALSE))</f>
        <v>0</v>
      </c>
      <c r="O77" s="131" t="str">
        <f>IF(ISNA(VLOOKUP($C77,'NorAm Calgary SS'!$A$17:$F$100,6,FALSE))=TRUE,"0",VLOOKUP($C77,'NorAm Calgary SS'!$A$17:$F$100,6,FALSE))</f>
        <v>0</v>
      </c>
      <c r="P77" s="131" t="str">
        <f>IF(ISNA(VLOOKUP($C77,'NorAm Calgary BA'!$A$17:$F$100,6,FALSE))=TRUE,"0",VLOOKUP($C77,'NorAm Calgary BA'!$A$17:$F$100,6,FALSE))</f>
        <v>0</v>
      </c>
      <c r="Q77" s="131" t="str">
        <f>IF(ISNA(VLOOKUP($C77,'FzFest CF'!$A$17:$F$100,6,FALSE))=TRUE,"0",VLOOKUP($C77,'FzFest CF'!$A$17:$F$100,6,FALSE))</f>
        <v>0</v>
      </c>
      <c r="R77" s="131">
        <f>IF(ISNA(VLOOKUP($C77,'Groms BV'!$A$17:$F$100,6,FALSE))=TRUE,"0",VLOOKUP($C77,'Groms BV'!$A$17:$F$100,6,FALSE))</f>
        <v>0</v>
      </c>
      <c r="S77" s="131" t="str">
        <f>IF(ISNA(VLOOKUP($C77,'NorAm Aspen BA'!$A$17:$F$100,6,FALSE))=TRUE,"0",VLOOKUP($C77,'NorAm Aspen BA'!$A$17:$F$100,6,FALSE))</f>
        <v>0</v>
      </c>
      <c r="T77" s="131" t="str">
        <f>IF(ISNA(VLOOKUP($C77,'NorAm Aspen SS'!$A$17:$F$100,6,FALSE))=TRUE,"0",VLOOKUP($C77,'NorAm Aspen SS'!$A$17:$F$100,6,FALSE))</f>
        <v>0</v>
      </c>
      <c r="U77" s="131" t="str">
        <f>IF(ISNA(VLOOKUP($C77,'JJ Evergreen'!$A$17:$F$100,6,FALSE))=TRUE,"0",VLOOKUP($C77,'JJ Evergreen'!$A$17:$F$100,6,FALSE))</f>
        <v>0</v>
      </c>
      <c r="V77" s="131" t="str">
        <f>IF(ISNA(VLOOKUP($C77,'TT Horseshoe -1'!$A$17:$F$100,6,FALSE))=TRUE,"0",VLOOKUP($C77,'TT Horseshoe -1'!$A$17:$F$100,6,FALSE))</f>
        <v>0</v>
      </c>
      <c r="W77" s="131" t="str">
        <f>IF(ISNA(VLOOKUP($C77,'TT PROV SS'!$A$17:$F$100,6,FALSE))=TRUE,"0",VLOOKUP($C77,'TT PROV SS'!$A$17:$F$100,6,FALSE))</f>
        <v>0</v>
      </c>
      <c r="X77" s="131" t="str">
        <f>IF(ISNA(VLOOKUP($C77,'TT PROV BA'!$A$17:$F$100,6,FALSE))=TRUE,"0",VLOOKUP($C77,'TT PROV BA'!$A$17:$F$100,6,FALSE))</f>
        <v>0</v>
      </c>
      <c r="Y77" s="131" t="str">
        <f>IF(ISNA(VLOOKUP($C77,'CC Horseshoe SS'!$A$17:$F$100,6,FALSE))=TRUE,"0",VLOOKUP($C77,'CC Horseshoe SS'!$A$17:$F$100,6,FALSE))</f>
        <v>0</v>
      </c>
      <c r="Z77" s="131" t="str">
        <f>IF(ISNA(VLOOKUP($C77,'CC Horseshoe BA'!$A$17:$F$100,6,FALSE))=TRUE,"0",VLOOKUP($C77,'CC Horseshoe BA'!$A$17:$F$100,6,FALSE))</f>
        <v>0</v>
      </c>
      <c r="AA77" s="131" t="str">
        <f>IF(ISNA(VLOOKUP($C77,'NorAm Stoneham SS'!$A$17:$F$100,6,FALSE))=TRUE,"0",VLOOKUP($C77,'NorAm Stoneham SS'!$A$17:$F$100,6,FALSE))</f>
        <v>0</v>
      </c>
      <c r="AB77" s="131" t="str">
        <f>IF(ISNA(VLOOKUP($C77,'NorAm Stoneham BA'!$A$17:$F$100,6,FALSE))=TRUE,"0",VLOOKUP($C77,'NorAm Stoneham BA'!$A$17:$F$100,6,FALSE))</f>
        <v>0</v>
      </c>
      <c r="AC77" s="131" t="str">
        <f>IF(ISNA(VLOOKUP($C77,'JrNats HP'!$A$17:$F$100,6,FALSE))=TRUE,"0",VLOOKUP($C77,'JrNats HP'!$A$17:$F$100,6,FALSE))</f>
        <v>0</v>
      </c>
      <c r="AD77" s="131" t="str">
        <f>IF(ISNA(VLOOKUP($C77,'JrNats SS'!$A$17:$F$100,6,FALSE))=TRUE,"0",VLOOKUP($C77,'JrNats SS'!$A$17:$F$100,6,FALSE))</f>
        <v>0</v>
      </c>
      <c r="AE77" s="131" t="str">
        <f>IF(ISNA(VLOOKUP($C77,'JrNats BA'!$A$17:$F$100,6,FALSE))=TRUE,"0",VLOOKUP($C77,'JrNats BA'!$A$17:$F$100,6,FALSE))</f>
        <v>0</v>
      </c>
      <c r="AF77" s="131"/>
    </row>
    <row r="78" spans="1:32" ht="19" customHeight="1" x14ac:dyDescent="0.15">
      <c r="A78" s="98" t="s">
        <v>196</v>
      </c>
      <c r="B78" s="98" t="s">
        <v>113</v>
      </c>
      <c r="C78" s="99" t="s">
        <v>193</v>
      </c>
      <c r="D78" s="62">
        <f>IF(ISNA(VLOOKUP($C78,'Ontario Rankings'!$C$6:$K$119,3,FALSE))=TRUE,"0",VLOOKUP($C78,'Ontario Rankings'!$C$6:$K$119,3,FALSE))</f>
        <v>54</v>
      </c>
      <c r="E78" s="131" t="str">
        <f>IF(ISNA(VLOOKUP($C78,'CC Calgary BA'!$A$17:$F$73,6,FALSE))=TRUE,"0",VLOOKUP($C78,'CC Calgary BA'!$A$17:$F$73,6,FALSE))</f>
        <v>0</v>
      </c>
      <c r="F78" s="131" t="str">
        <f>IF(ISNA(VLOOKUP($C78,'CC Calgary HP'!$A$17:$F$100,6,FALSE))=TRUE,"0",VLOOKUP($C78,'CC Calgary HP'!$A$17:$F$100,6,FALSE))</f>
        <v>0</v>
      </c>
      <c r="G78" s="131" t="str">
        <f>IF(ISNA(VLOOKUP($C78,'CC Calgary SS'!$A$17:$F$74,6,FALSE))=TRUE,"0",VLOOKUP($C78,'CC Calgary SS'!$A$17:$F$74,6,FALSE))</f>
        <v>0</v>
      </c>
      <c r="H78" s="131" t="str">
        <f>IF(ISNA(VLOOKUP($C78,'TT MSLM -1'!$A$17:$F$100,6,FALSE))=TRUE,"0",VLOOKUP($C78,'TT MSLM -1'!$A$17:$F$100,6,FALSE))</f>
        <v>0</v>
      </c>
      <c r="I78" s="131" t="str">
        <f>IF(ISNA(VLOOKUP($C78,'TT MSLM -2'!$A$17:$F$100,6,FALSE))=TRUE,"0",VLOOKUP($C78,'TT MSLM -2'!$A$17:$F$100,6,FALSE))</f>
        <v>0</v>
      </c>
      <c r="J78" s="131" t="str">
        <f>IF(ISNA(VLOOKUP($C78,'NorAm Mammoth SS -1'!$A$17:$F$100,6,FALSE))=TRUE,"0",VLOOKUP($C78,'NorAm Mammoth SS -1'!$A$17:$F$100,6,FALSE))</f>
        <v>0</v>
      </c>
      <c r="K78" s="131" t="str">
        <f>IF(ISNA(VLOOKUP($C78,'NorAm Mammoth SS -2'!$A$17:$F$100,6,FALSE))=TRUE,"0",VLOOKUP($C78,'NorAm Mammoth SS -2'!$A$17:$F$100,6,FALSE))</f>
        <v>0</v>
      </c>
      <c r="L78" s="131">
        <f>IF(ISNA(VLOOKUP($C78,'Groms GP'!$A$17:$F$100,6,FALSE))=TRUE,"0",VLOOKUP($C78,'Groms GP'!$A$17:$F$100,6,FALSE))</f>
        <v>0</v>
      </c>
      <c r="M78" s="131" t="str">
        <f>IF(ISNA(VLOOKUP($C78,'CC SunPeaks SS'!$A$17:$F$100,6,FALSE))=TRUE,"0",VLOOKUP($C78,'CC SunPeaks SS'!$A$17:$F$100,6,FALSE))</f>
        <v>0</v>
      </c>
      <c r="N78" s="131" t="str">
        <f>IF(ISNA(VLOOKUP($C78,'CC SunPeaks BA'!$A$17:$F$100,6,FALSE))=TRUE,"0",VLOOKUP($C78,'CC SunPeaks BA'!$A$17:$F$100,6,FALSE))</f>
        <v>0</v>
      </c>
      <c r="O78" s="131" t="str">
        <f>IF(ISNA(VLOOKUP($C78,'NorAm Calgary SS'!$A$17:$F$100,6,FALSE))=TRUE,"0",VLOOKUP($C78,'NorAm Calgary SS'!$A$17:$F$100,6,FALSE))</f>
        <v>0</v>
      </c>
      <c r="P78" s="131" t="str">
        <f>IF(ISNA(VLOOKUP($C78,'NorAm Calgary BA'!$A$17:$F$100,6,FALSE))=TRUE,"0",VLOOKUP($C78,'NorAm Calgary BA'!$A$17:$F$100,6,FALSE))</f>
        <v>0</v>
      </c>
      <c r="Q78" s="131" t="str">
        <f>IF(ISNA(VLOOKUP($C78,'FzFest CF'!$A$17:$F$100,6,FALSE))=TRUE,"0",VLOOKUP($C78,'FzFest CF'!$A$17:$F$100,6,FALSE))</f>
        <v>0</v>
      </c>
      <c r="R78" s="131">
        <f>IF(ISNA(VLOOKUP($C78,'Groms BV'!$A$17:$F$100,6,FALSE))=TRUE,"0",VLOOKUP($C78,'Groms BV'!$A$17:$F$100,6,FALSE))</f>
        <v>0</v>
      </c>
      <c r="S78" s="131" t="str">
        <f>IF(ISNA(VLOOKUP($C78,'NorAm Aspen BA'!$A$17:$F$100,6,FALSE))=TRUE,"0",VLOOKUP($C78,'NorAm Aspen BA'!$A$17:$F$100,6,FALSE))</f>
        <v>0</v>
      </c>
      <c r="T78" s="131" t="str">
        <f>IF(ISNA(VLOOKUP($C78,'NorAm Aspen SS'!$A$17:$F$100,6,FALSE))=TRUE,"0",VLOOKUP($C78,'NorAm Aspen SS'!$A$17:$F$100,6,FALSE))</f>
        <v>0</v>
      </c>
      <c r="U78" s="131" t="str">
        <f>IF(ISNA(VLOOKUP($C78,'JJ Evergreen'!$A$17:$F$100,6,FALSE))=TRUE,"0",VLOOKUP($C78,'JJ Evergreen'!$A$17:$F$100,6,FALSE))</f>
        <v>0</v>
      </c>
      <c r="V78" s="131" t="str">
        <f>IF(ISNA(VLOOKUP($C78,'TT Horseshoe -1'!$A$17:$F$100,6,FALSE))=TRUE,"0",VLOOKUP($C78,'TT Horseshoe -1'!$A$17:$F$100,6,FALSE))</f>
        <v>0</v>
      </c>
      <c r="W78" s="131" t="str">
        <f>IF(ISNA(VLOOKUP($C78,'TT PROV SS'!$A$17:$F$100,6,FALSE))=TRUE,"0",VLOOKUP($C78,'TT PROV SS'!$A$17:$F$100,6,FALSE))</f>
        <v>0</v>
      </c>
      <c r="X78" s="131" t="str">
        <f>IF(ISNA(VLOOKUP($C78,'TT PROV BA'!$A$17:$F$100,6,FALSE))=TRUE,"0",VLOOKUP($C78,'TT PROV BA'!$A$17:$F$100,6,FALSE))</f>
        <v>0</v>
      </c>
      <c r="Y78" s="131" t="str">
        <f>IF(ISNA(VLOOKUP($C78,'CC Horseshoe SS'!$A$17:$F$100,6,FALSE))=TRUE,"0",VLOOKUP($C78,'CC Horseshoe SS'!$A$17:$F$100,6,FALSE))</f>
        <v>0</v>
      </c>
      <c r="Z78" s="131" t="str">
        <f>IF(ISNA(VLOOKUP($C78,'CC Horseshoe BA'!$A$17:$F$100,6,FALSE))=TRUE,"0",VLOOKUP($C78,'CC Horseshoe BA'!$A$17:$F$100,6,FALSE))</f>
        <v>0</v>
      </c>
      <c r="AA78" s="131" t="str">
        <f>IF(ISNA(VLOOKUP($C78,'NorAm Stoneham SS'!$A$17:$F$100,6,FALSE))=TRUE,"0",VLOOKUP($C78,'NorAm Stoneham SS'!$A$17:$F$100,6,FALSE))</f>
        <v>0</v>
      </c>
      <c r="AB78" s="131" t="str">
        <f>IF(ISNA(VLOOKUP($C78,'NorAm Stoneham BA'!$A$17:$F$100,6,FALSE))=TRUE,"0",VLOOKUP($C78,'NorAm Stoneham BA'!$A$17:$F$100,6,FALSE))</f>
        <v>0</v>
      </c>
      <c r="AC78" s="131" t="str">
        <f>IF(ISNA(VLOOKUP($C78,'JrNats HP'!$A$17:$F$100,6,FALSE))=TRUE,"0",VLOOKUP($C78,'JrNats HP'!$A$17:$F$100,6,FALSE))</f>
        <v>0</v>
      </c>
      <c r="AD78" s="131" t="str">
        <f>IF(ISNA(VLOOKUP($C78,'JrNats SS'!$A$17:$F$100,6,FALSE))=TRUE,"0",VLOOKUP($C78,'JrNats SS'!$A$17:$F$100,6,FALSE))</f>
        <v>0</v>
      </c>
      <c r="AE78" s="131" t="str">
        <f>IF(ISNA(VLOOKUP($C78,'JrNats BA'!$A$17:$F$100,6,FALSE))=TRUE,"0",VLOOKUP($C78,'JrNats BA'!$A$17:$F$100,6,FALSE))</f>
        <v>0</v>
      </c>
      <c r="AF78" s="131"/>
    </row>
    <row r="79" spans="1:32" ht="19" customHeight="1" x14ac:dyDescent="0.15">
      <c r="A79" s="98" t="s">
        <v>93</v>
      </c>
      <c r="B79" s="98" t="s">
        <v>114</v>
      </c>
      <c r="C79" s="99" t="s">
        <v>172</v>
      </c>
      <c r="D79" s="62">
        <f>IF(ISNA(VLOOKUP($C79,'Ontario Rankings'!$C$6:$K$119,3,FALSE))=TRUE,"0",VLOOKUP($C79,'Ontario Rankings'!$C$6:$K$119,3,FALSE))</f>
        <v>54</v>
      </c>
      <c r="E79" s="131" t="str">
        <f>IF(ISNA(VLOOKUP($C79,'CC Calgary BA'!$A$17:$F$73,6,FALSE))=TRUE,"0",VLOOKUP($C79,'CC Calgary BA'!$A$17:$F$73,6,FALSE))</f>
        <v>0</v>
      </c>
      <c r="F79" s="131" t="str">
        <f>IF(ISNA(VLOOKUP($C79,'CC Calgary HP'!$A$17:$F$100,6,FALSE))=TRUE,"0",VLOOKUP($C79,'CC Calgary HP'!$A$17:$F$100,6,FALSE))</f>
        <v>0</v>
      </c>
      <c r="G79" s="131" t="str">
        <f>IF(ISNA(VLOOKUP($C79,'CC Calgary SS'!$A$17:$F$74,6,FALSE))=TRUE,"0",VLOOKUP($C79,'CC Calgary SS'!$A$17:$F$74,6,FALSE))</f>
        <v>0</v>
      </c>
      <c r="H79" s="131" t="str">
        <f>IF(ISNA(VLOOKUP($C79,'TT MSLM -1'!$A$17:$F$100,6,FALSE))=TRUE,"0",VLOOKUP($C79,'TT MSLM -1'!$A$17:$F$100,6,FALSE))</f>
        <v>0</v>
      </c>
      <c r="I79" s="131" t="str">
        <f>IF(ISNA(VLOOKUP($C79,'TT MSLM -2'!$A$17:$F$100,6,FALSE))=TRUE,"0",VLOOKUP($C79,'TT MSLM -2'!$A$17:$F$100,6,FALSE))</f>
        <v>0</v>
      </c>
      <c r="J79" s="131" t="str">
        <f>IF(ISNA(VLOOKUP($C79,'NorAm Mammoth SS -1'!$A$17:$F$100,6,FALSE))=TRUE,"0",VLOOKUP($C79,'NorAm Mammoth SS -1'!$A$17:$F$100,6,FALSE))</f>
        <v>0</v>
      </c>
      <c r="K79" s="131" t="str">
        <f>IF(ISNA(VLOOKUP($C79,'NorAm Mammoth SS -2'!$A$17:$F$100,6,FALSE))=TRUE,"0",VLOOKUP($C79,'NorAm Mammoth SS -2'!$A$17:$F$100,6,FALSE))</f>
        <v>0</v>
      </c>
      <c r="L79" s="131">
        <f>IF(ISNA(VLOOKUP($C79,'Groms GP'!$A$17:$F$100,6,FALSE))=TRUE,"0",VLOOKUP($C79,'Groms GP'!$A$17:$F$100,6,FALSE))</f>
        <v>0</v>
      </c>
      <c r="M79" s="131" t="str">
        <f>IF(ISNA(VLOOKUP($C79,'CC SunPeaks SS'!$A$17:$F$100,6,FALSE))=TRUE,"0",VLOOKUP($C79,'CC SunPeaks SS'!$A$17:$F$100,6,FALSE))</f>
        <v>0</v>
      </c>
      <c r="N79" s="131" t="str">
        <f>IF(ISNA(VLOOKUP($C79,'CC SunPeaks BA'!$A$17:$F$100,6,FALSE))=TRUE,"0",VLOOKUP($C79,'CC SunPeaks BA'!$A$17:$F$100,6,FALSE))</f>
        <v>0</v>
      </c>
      <c r="O79" s="131" t="str">
        <f>IF(ISNA(VLOOKUP($C79,'NorAm Calgary SS'!$A$17:$F$100,6,FALSE))=TRUE,"0",VLOOKUP($C79,'NorAm Calgary SS'!$A$17:$F$100,6,FALSE))</f>
        <v>0</v>
      </c>
      <c r="P79" s="131" t="str">
        <f>IF(ISNA(VLOOKUP($C79,'NorAm Calgary BA'!$A$17:$F$100,6,FALSE))=TRUE,"0",VLOOKUP($C79,'NorAm Calgary BA'!$A$17:$F$100,6,FALSE))</f>
        <v>0</v>
      </c>
      <c r="Q79" s="131" t="str">
        <f>IF(ISNA(VLOOKUP($C79,'FzFest CF'!$A$17:$F$100,6,FALSE))=TRUE,"0",VLOOKUP($C79,'FzFest CF'!$A$17:$F$100,6,FALSE))</f>
        <v>0</v>
      </c>
      <c r="R79" s="131">
        <f>IF(ISNA(VLOOKUP($C79,'Groms BV'!$A$17:$F$100,6,FALSE))=TRUE,"0",VLOOKUP($C79,'Groms BV'!$A$17:$F$100,6,FALSE))</f>
        <v>0</v>
      </c>
      <c r="S79" s="131" t="str">
        <f>IF(ISNA(VLOOKUP($C79,'NorAm Aspen BA'!$A$17:$F$100,6,FALSE))=TRUE,"0",VLOOKUP($C79,'NorAm Aspen BA'!$A$17:$F$100,6,FALSE))</f>
        <v>0</v>
      </c>
      <c r="T79" s="131" t="str">
        <f>IF(ISNA(VLOOKUP($C79,'NorAm Aspen SS'!$A$17:$F$100,6,FALSE))=TRUE,"0",VLOOKUP($C79,'NorAm Aspen SS'!$A$17:$F$100,6,FALSE))</f>
        <v>0</v>
      </c>
      <c r="U79" s="131" t="str">
        <f>IF(ISNA(VLOOKUP($C79,'JJ Evergreen'!$A$17:$F$100,6,FALSE))=TRUE,"0",VLOOKUP($C79,'JJ Evergreen'!$A$17:$F$100,6,FALSE))</f>
        <v>0</v>
      </c>
      <c r="V79" s="131" t="str">
        <f>IF(ISNA(VLOOKUP($C79,'TT Horseshoe -1'!$A$17:$F$100,6,FALSE))=TRUE,"0",VLOOKUP($C79,'TT Horseshoe -1'!$A$17:$F$100,6,FALSE))</f>
        <v>0</v>
      </c>
      <c r="W79" s="131" t="str">
        <f>IF(ISNA(VLOOKUP($C79,'TT PROV SS'!$A$17:$F$100,6,FALSE))=TRUE,"0",VLOOKUP($C79,'TT PROV SS'!$A$17:$F$100,6,FALSE))</f>
        <v>0</v>
      </c>
      <c r="X79" s="131" t="str">
        <f>IF(ISNA(VLOOKUP($C79,'TT PROV BA'!$A$17:$F$100,6,FALSE))=TRUE,"0",VLOOKUP($C79,'TT PROV BA'!$A$17:$F$100,6,FALSE))</f>
        <v>0</v>
      </c>
      <c r="Y79" s="131" t="str">
        <f>IF(ISNA(VLOOKUP($C79,'CC Horseshoe SS'!$A$17:$F$100,6,FALSE))=TRUE,"0",VLOOKUP($C79,'CC Horseshoe SS'!$A$17:$F$100,6,FALSE))</f>
        <v>0</v>
      </c>
      <c r="Z79" s="131" t="str">
        <f>IF(ISNA(VLOOKUP($C79,'CC Horseshoe BA'!$A$17:$F$100,6,FALSE))=TRUE,"0",VLOOKUP($C79,'CC Horseshoe BA'!$A$17:$F$100,6,FALSE))</f>
        <v>0</v>
      </c>
      <c r="AA79" s="131" t="str">
        <f>IF(ISNA(VLOOKUP($C79,'NorAm Stoneham SS'!$A$17:$F$100,6,FALSE))=TRUE,"0",VLOOKUP($C79,'NorAm Stoneham SS'!$A$17:$F$100,6,FALSE))</f>
        <v>0</v>
      </c>
      <c r="AB79" s="131" t="str">
        <f>IF(ISNA(VLOOKUP($C79,'NorAm Stoneham BA'!$A$17:$F$100,6,FALSE))=TRUE,"0",VLOOKUP($C79,'NorAm Stoneham BA'!$A$17:$F$100,6,FALSE))</f>
        <v>0</v>
      </c>
      <c r="AC79" s="131" t="str">
        <f>IF(ISNA(VLOOKUP($C79,'JrNats HP'!$A$17:$F$100,6,FALSE))=TRUE,"0",VLOOKUP($C79,'JrNats HP'!$A$17:$F$100,6,FALSE))</f>
        <v>0</v>
      </c>
      <c r="AD79" s="131" t="str">
        <f>IF(ISNA(VLOOKUP($C79,'JrNats SS'!$A$17:$F$100,6,FALSE))=TRUE,"0",VLOOKUP($C79,'JrNats SS'!$A$17:$F$100,6,FALSE))</f>
        <v>0</v>
      </c>
      <c r="AE79" s="131" t="str">
        <f>IF(ISNA(VLOOKUP($C79,'JrNats BA'!$A$17:$F$100,6,FALSE))=TRUE,"0",VLOOKUP($C79,'JrNats BA'!$A$17:$F$100,6,FALSE))</f>
        <v>0</v>
      </c>
      <c r="AF79" s="131"/>
    </row>
    <row r="80" spans="1:32" ht="19" customHeight="1" x14ac:dyDescent="0.15">
      <c r="A80" s="98" t="s">
        <v>93</v>
      </c>
      <c r="B80" s="98" t="s">
        <v>113</v>
      </c>
      <c r="C80" s="99" t="s">
        <v>173</v>
      </c>
      <c r="D80" s="62">
        <f>IF(ISNA(VLOOKUP($C80,'Ontario Rankings'!$C$6:$K$119,3,FALSE))=TRUE,"0",VLOOKUP($C80,'Ontario Rankings'!$C$6:$K$119,3,FALSE))</f>
        <v>54</v>
      </c>
      <c r="E80" s="131" t="str">
        <f>IF(ISNA(VLOOKUP($C80,'CC Calgary BA'!$A$17:$F$73,6,FALSE))=TRUE,"0",VLOOKUP($C80,'CC Calgary BA'!$A$17:$F$73,6,FALSE))</f>
        <v>0</v>
      </c>
      <c r="F80" s="131" t="str">
        <f>IF(ISNA(VLOOKUP($C80,'CC Calgary HP'!$A$17:$F$100,6,FALSE))=TRUE,"0",VLOOKUP($C80,'CC Calgary HP'!$A$17:$F$100,6,FALSE))</f>
        <v>0</v>
      </c>
      <c r="G80" s="131" t="str">
        <f>IF(ISNA(VLOOKUP($C80,'CC Calgary SS'!$A$17:$F$74,6,FALSE))=TRUE,"0",VLOOKUP($C80,'CC Calgary SS'!$A$17:$F$74,6,FALSE))</f>
        <v>0</v>
      </c>
      <c r="H80" s="131" t="str">
        <f>IF(ISNA(VLOOKUP($C80,'TT MSLM -1'!$A$17:$F$100,6,FALSE))=TRUE,"0",VLOOKUP($C80,'TT MSLM -1'!$A$17:$F$100,6,FALSE))</f>
        <v>0</v>
      </c>
      <c r="I80" s="131" t="str">
        <f>IF(ISNA(VLOOKUP($C80,'TT MSLM -2'!$A$17:$F$100,6,FALSE))=TRUE,"0",VLOOKUP($C80,'TT MSLM -2'!$A$17:$F$100,6,FALSE))</f>
        <v>0</v>
      </c>
      <c r="J80" s="131" t="str">
        <f>IF(ISNA(VLOOKUP($C80,'NorAm Mammoth SS -1'!$A$17:$F$100,6,FALSE))=TRUE,"0",VLOOKUP($C80,'NorAm Mammoth SS -1'!$A$17:$F$100,6,FALSE))</f>
        <v>0</v>
      </c>
      <c r="K80" s="131" t="str">
        <f>IF(ISNA(VLOOKUP($C80,'NorAm Mammoth SS -2'!$A$17:$F$100,6,FALSE))=TRUE,"0",VLOOKUP($C80,'NorAm Mammoth SS -2'!$A$17:$F$100,6,FALSE))</f>
        <v>0</v>
      </c>
      <c r="L80" s="131">
        <f>IF(ISNA(VLOOKUP($C80,'Groms GP'!$A$17:$F$100,6,FALSE))=TRUE,"0",VLOOKUP($C80,'Groms GP'!$A$17:$F$100,6,FALSE))</f>
        <v>0</v>
      </c>
      <c r="M80" s="131" t="str">
        <f>IF(ISNA(VLOOKUP($C80,'CC SunPeaks SS'!$A$17:$F$100,6,FALSE))=TRUE,"0",VLOOKUP($C80,'CC SunPeaks SS'!$A$17:$F$100,6,FALSE))</f>
        <v>0</v>
      </c>
      <c r="N80" s="131" t="str">
        <f>IF(ISNA(VLOOKUP($C80,'CC SunPeaks BA'!$A$17:$F$100,6,FALSE))=TRUE,"0",VLOOKUP($C80,'CC SunPeaks BA'!$A$17:$F$100,6,FALSE))</f>
        <v>0</v>
      </c>
      <c r="O80" s="131" t="str">
        <f>IF(ISNA(VLOOKUP($C80,'NorAm Calgary SS'!$A$17:$F$100,6,FALSE))=TRUE,"0",VLOOKUP($C80,'NorAm Calgary SS'!$A$17:$F$100,6,FALSE))</f>
        <v>0</v>
      </c>
      <c r="P80" s="131" t="str">
        <f>IF(ISNA(VLOOKUP($C80,'NorAm Calgary BA'!$A$17:$F$100,6,FALSE))=TRUE,"0",VLOOKUP($C80,'NorAm Calgary BA'!$A$17:$F$100,6,FALSE))</f>
        <v>0</v>
      </c>
      <c r="Q80" s="131" t="str">
        <f>IF(ISNA(VLOOKUP($C80,'FzFest CF'!$A$17:$F$100,6,FALSE))=TRUE,"0",VLOOKUP($C80,'FzFest CF'!$A$17:$F$100,6,FALSE))</f>
        <v>0</v>
      </c>
      <c r="R80" s="131">
        <f>IF(ISNA(VLOOKUP($C80,'Groms BV'!$A$17:$F$100,6,FALSE))=TRUE,"0",VLOOKUP($C80,'Groms BV'!$A$17:$F$100,6,FALSE))</f>
        <v>0</v>
      </c>
      <c r="S80" s="131" t="str">
        <f>IF(ISNA(VLOOKUP($C80,'NorAm Aspen BA'!$A$17:$F$100,6,FALSE))=TRUE,"0",VLOOKUP($C80,'NorAm Aspen BA'!$A$17:$F$100,6,FALSE))</f>
        <v>0</v>
      </c>
      <c r="T80" s="131" t="str">
        <f>IF(ISNA(VLOOKUP($C80,'NorAm Aspen SS'!$A$17:$F$100,6,FALSE))=TRUE,"0",VLOOKUP($C80,'NorAm Aspen SS'!$A$17:$F$100,6,FALSE))</f>
        <v>0</v>
      </c>
      <c r="U80" s="131" t="str">
        <f>IF(ISNA(VLOOKUP($C80,'JJ Evergreen'!$A$17:$F$100,6,FALSE))=TRUE,"0",VLOOKUP($C80,'JJ Evergreen'!$A$17:$F$100,6,FALSE))</f>
        <v>0</v>
      </c>
      <c r="V80" s="131" t="str">
        <f>IF(ISNA(VLOOKUP($C80,'TT Horseshoe -1'!$A$17:$F$100,6,FALSE))=TRUE,"0",VLOOKUP($C80,'TT Horseshoe -1'!$A$17:$F$100,6,FALSE))</f>
        <v>0</v>
      </c>
      <c r="W80" s="131" t="str">
        <f>IF(ISNA(VLOOKUP($C80,'TT PROV SS'!$A$17:$F$100,6,FALSE))=TRUE,"0",VLOOKUP($C80,'TT PROV SS'!$A$17:$F$100,6,FALSE))</f>
        <v>0</v>
      </c>
      <c r="X80" s="131" t="str">
        <f>IF(ISNA(VLOOKUP($C80,'TT PROV BA'!$A$17:$F$100,6,FALSE))=TRUE,"0",VLOOKUP($C80,'TT PROV BA'!$A$17:$F$100,6,FALSE))</f>
        <v>0</v>
      </c>
      <c r="Y80" s="131" t="str">
        <f>IF(ISNA(VLOOKUP($C80,'CC Horseshoe SS'!$A$17:$F$100,6,FALSE))=TRUE,"0",VLOOKUP($C80,'CC Horseshoe SS'!$A$17:$F$100,6,FALSE))</f>
        <v>0</v>
      </c>
      <c r="Z80" s="131" t="str">
        <f>IF(ISNA(VLOOKUP($C80,'CC Horseshoe BA'!$A$17:$F$100,6,FALSE))=TRUE,"0",VLOOKUP($C80,'CC Horseshoe BA'!$A$17:$F$100,6,FALSE))</f>
        <v>0</v>
      </c>
      <c r="AA80" s="131" t="str">
        <f>IF(ISNA(VLOOKUP($C80,'NorAm Stoneham SS'!$A$17:$F$100,6,FALSE))=TRUE,"0",VLOOKUP($C80,'NorAm Stoneham SS'!$A$17:$F$100,6,FALSE))</f>
        <v>0</v>
      </c>
      <c r="AB80" s="131" t="str">
        <f>IF(ISNA(VLOOKUP($C80,'NorAm Stoneham BA'!$A$17:$F$100,6,FALSE))=TRUE,"0",VLOOKUP($C80,'NorAm Stoneham BA'!$A$17:$F$100,6,FALSE))</f>
        <v>0</v>
      </c>
      <c r="AC80" s="131" t="str">
        <f>IF(ISNA(VLOOKUP($C80,'JrNats HP'!$A$17:$F$100,6,FALSE))=TRUE,"0",VLOOKUP($C80,'JrNats HP'!$A$17:$F$100,6,FALSE))</f>
        <v>0</v>
      </c>
      <c r="AD80" s="131" t="str">
        <f>IF(ISNA(VLOOKUP($C80,'JrNats SS'!$A$17:$F$100,6,FALSE))=TRUE,"0",VLOOKUP($C80,'JrNats SS'!$A$17:$F$100,6,FALSE))</f>
        <v>0</v>
      </c>
      <c r="AE80" s="131" t="str">
        <f>IF(ISNA(VLOOKUP($C80,'JrNats BA'!$A$17:$F$100,6,FALSE))=TRUE,"0",VLOOKUP($C80,'JrNats BA'!$A$17:$F$100,6,FALSE))</f>
        <v>0</v>
      </c>
      <c r="AF80" s="131"/>
    </row>
    <row r="81" spans="1:32" ht="19" customHeight="1" x14ac:dyDescent="0.15">
      <c r="A81" s="98" t="s">
        <v>93</v>
      </c>
      <c r="B81" s="98" t="s">
        <v>113</v>
      </c>
      <c r="C81" s="99" t="s">
        <v>174</v>
      </c>
      <c r="D81" s="62">
        <f>IF(ISNA(VLOOKUP($C81,'Ontario Rankings'!$C$6:$K$119,3,FALSE))=TRUE,"0",VLOOKUP($C81,'Ontario Rankings'!$C$6:$K$119,3,FALSE))</f>
        <v>54</v>
      </c>
      <c r="E81" s="131" t="str">
        <f>IF(ISNA(VLOOKUP($C81,'CC Calgary BA'!$A$17:$F$73,6,FALSE))=TRUE,"0",VLOOKUP($C81,'CC Calgary BA'!$A$17:$F$73,6,FALSE))</f>
        <v>0</v>
      </c>
      <c r="F81" s="131" t="str">
        <f>IF(ISNA(VLOOKUP($C81,'CC Calgary HP'!$A$17:$F$100,6,FALSE))=TRUE,"0",VLOOKUP($C81,'CC Calgary HP'!$A$17:$F$100,6,FALSE))</f>
        <v>0</v>
      </c>
      <c r="G81" s="131" t="str">
        <f>IF(ISNA(VLOOKUP($C81,'CC Calgary SS'!$A$17:$F$74,6,FALSE))=TRUE,"0",VLOOKUP($C81,'CC Calgary SS'!$A$17:$F$74,6,FALSE))</f>
        <v>0</v>
      </c>
      <c r="H81" s="131" t="str">
        <f>IF(ISNA(VLOOKUP($C81,'TT MSLM -1'!$A$17:$F$100,6,FALSE))=TRUE,"0",VLOOKUP($C81,'TT MSLM -1'!$A$17:$F$100,6,FALSE))</f>
        <v>0</v>
      </c>
      <c r="I81" s="131" t="str">
        <f>IF(ISNA(VLOOKUP($C81,'TT MSLM -2'!$A$17:$F$100,6,FALSE))=TRUE,"0",VLOOKUP($C81,'TT MSLM -2'!$A$17:$F$100,6,FALSE))</f>
        <v>0</v>
      </c>
      <c r="J81" s="131" t="str">
        <f>IF(ISNA(VLOOKUP($C81,'NorAm Mammoth SS -1'!$A$17:$F$100,6,FALSE))=TRUE,"0",VLOOKUP($C81,'NorAm Mammoth SS -1'!$A$17:$F$100,6,FALSE))</f>
        <v>0</v>
      </c>
      <c r="K81" s="131" t="str">
        <f>IF(ISNA(VLOOKUP($C81,'NorAm Mammoth SS -2'!$A$17:$F$100,6,FALSE))=TRUE,"0",VLOOKUP($C81,'NorAm Mammoth SS -2'!$A$17:$F$100,6,FALSE))</f>
        <v>0</v>
      </c>
      <c r="L81" s="131">
        <f>IF(ISNA(VLOOKUP($C81,'Groms GP'!$A$17:$F$100,6,FALSE))=TRUE,"0",VLOOKUP($C81,'Groms GP'!$A$17:$F$100,6,FALSE))</f>
        <v>0</v>
      </c>
      <c r="M81" s="131" t="str">
        <f>IF(ISNA(VLOOKUP($C81,'CC SunPeaks SS'!$A$17:$F$100,6,FALSE))=TRUE,"0",VLOOKUP($C81,'CC SunPeaks SS'!$A$17:$F$100,6,FALSE))</f>
        <v>0</v>
      </c>
      <c r="N81" s="131" t="str">
        <f>IF(ISNA(VLOOKUP($C81,'CC SunPeaks BA'!$A$17:$F$100,6,FALSE))=TRUE,"0",VLOOKUP($C81,'CC SunPeaks BA'!$A$17:$F$100,6,FALSE))</f>
        <v>0</v>
      </c>
      <c r="O81" s="131" t="str">
        <f>IF(ISNA(VLOOKUP($C81,'NorAm Calgary SS'!$A$17:$F$100,6,FALSE))=TRUE,"0",VLOOKUP($C81,'NorAm Calgary SS'!$A$17:$F$100,6,FALSE))</f>
        <v>0</v>
      </c>
      <c r="P81" s="131" t="str">
        <f>IF(ISNA(VLOOKUP($C81,'NorAm Calgary BA'!$A$17:$F$100,6,FALSE))=TRUE,"0",VLOOKUP($C81,'NorAm Calgary BA'!$A$17:$F$100,6,FALSE))</f>
        <v>0</v>
      </c>
      <c r="Q81" s="131" t="str">
        <f>IF(ISNA(VLOOKUP($C81,'FzFest CF'!$A$17:$F$100,6,FALSE))=TRUE,"0",VLOOKUP($C81,'FzFest CF'!$A$17:$F$100,6,FALSE))</f>
        <v>0</v>
      </c>
      <c r="R81" s="131">
        <f>IF(ISNA(VLOOKUP($C81,'Groms BV'!$A$17:$F$100,6,FALSE))=TRUE,"0",VLOOKUP($C81,'Groms BV'!$A$17:$F$100,6,FALSE))</f>
        <v>0</v>
      </c>
      <c r="S81" s="131" t="str">
        <f>IF(ISNA(VLOOKUP($C81,'NorAm Aspen BA'!$A$17:$F$100,6,FALSE))=TRUE,"0",VLOOKUP($C81,'NorAm Aspen BA'!$A$17:$F$100,6,FALSE))</f>
        <v>0</v>
      </c>
      <c r="T81" s="131" t="str">
        <f>IF(ISNA(VLOOKUP($C81,'NorAm Aspen SS'!$A$17:$F$100,6,FALSE))=TRUE,"0",VLOOKUP($C81,'NorAm Aspen SS'!$A$17:$F$100,6,FALSE))</f>
        <v>0</v>
      </c>
      <c r="U81" s="131" t="str">
        <f>IF(ISNA(VLOOKUP($C81,'JJ Evergreen'!$A$17:$F$100,6,FALSE))=TRUE,"0",VLOOKUP($C81,'JJ Evergreen'!$A$17:$F$100,6,FALSE))</f>
        <v>0</v>
      </c>
      <c r="V81" s="131" t="str">
        <f>IF(ISNA(VLOOKUP($C81,'TT Horseshoe -1'!$A$17:$F$100,6,FALSE))=TRUE,"0",VLOOKUP($C81,'TT Horseshoe -1'!$A$17:$F$100,6,FALSE))</f>
        <v>0</v>
      </c>
      <c r="W81" s="131" t="str">
        <f>IF(ISNA(VLOOKUP($C81,'TT PROV SS'!$A$17:$F$100,6,FALSE))=TRUE,"0",VLOOKUP($C81,'TT PROV SS'!$A$17:$F$100,6,FALSE))</f>
        <v>0</v>
      </c>
      <c r="X81" s="131" t="str">
        <f>IF(ISNA(VLOOKUP($C81,'TT PROV BA'!$A$17:$F$100,6,FALSE))=TRUE,"0",VLOOKUP($C81,'TT PROV BA'!$A$17:$F$100,6,FALSE))</f>
        <v>0</v>
      </c>
      <c r="Y81" s="131" t="str">
        <f>IF(ISNA(VLOOKUP($C81,'CC Horseshoe SS'!$A$17:$F$100,6,FALSE))=TRUE,"0",VLOOKUP($C81,'CC Horseshoe SS'!$A$17:$F$100,6,FALSE))</f>
        <v>0</v>
      </c>
      <c r="Z81" s="131" t="str">
        <f>IF(ISNA(VLOOKUP($C81,'CC Horseshoe BA'!$A$17:$F$100,6,FALSE))=TRUE,"0",VLOOKUP($C81,'CC Horseshoe BA'!$A$17:$F$100,6,FALSE))</f>
        <v>0</v>
      </c>
      <c r="AA81" s="131" t="str">
        <f>IF(ISNA(VLOOKUP($C81,'NorAm Stoneham SS'!$A$17:$F$100,6,FALSE))=TRUE,"0",VLOOKUP($C81,'NorAm Stoneham SS'!$A$17:$F$100,6,FALSE))</f>
        <v>0</v>
      </c>
      <c r="AB81" s="131" t="str">
        <f>IF(ISNA(VLOOKUP($C81,'NorAm Stoneham BA'!$A$17:$F$100,6,FALSE))=TRUE,"0",VLOOKUP($C81,'NorAm Stoneham BA'!$A$17:$F$100,6,FALSE))</f>
        <v>0</v>
      </c>
      <c r="AC81" s="131" t="str">
        <f>IF(ISNA(VLOOKUP($C81,'JrNats HP'!$A$17:$F$100,6,FALSE))=TRUE,"0",VLOOKUP($C81,'JrNats HP'!$A$17:$F$100,6,FALSE))</f>
        <v>0</v>
      </c>
      <c r="AD81" s="131" t="str">
        <f>IF(ISNA(VLOOKUP($C81,'JrNats SS'!$A$17:$F$100,6,FALSE))=TRUE,"0",VLOOKUP($C81,'JrNats SS'!$A$17:$F$100,6,FALSE))</f>
        <v>0</v>
      </c>
      <c r="AE81" s="131" t="str">
        <f>IF(ISNA(VLOOKUP($C81,'JrNats BA'!$A$17:$F$100,6,FALSE))=TRUE,"0",VLOOKUP($C81,'JrNats BA'!$A$17:$F$100,6,FALSE))</f>
        <v>0</v>
      </c>
      <c r="AF81" s="131"/>
    </row>
    <row r="82" spans="1:32" ht="19" customHeight="1" x14ac:dyDescent="0.15">
      <c r="A82" s="98" t="s">
        <v>93</v>
      </c>
      <c r="B82" s="98" t="s">
        <v>113</v>
      </c>
      <c r="C82" s="99" t="s">
        <v>175</v>
      </c>
      <c r="D82" s="62">
        <f>IF(ISNA(VLOOKUP($C82,'Ontario Rankings'!$C$6:$K$119,3,FALSE))=TRUE,"0",VLOOKUP($C82,'Ontario Rankings'!$C$6:$K$119,3,FALSE))</f>
        <v>54</v>
      </c>
      <c r="E82" s="131" t="str">
        <f>IF(ISNA(VLOOKUP($C82,'CC Calgary BA'!$A$17:$F$73,6,FALSE))=TRUE,"0",VLOOKUP($C82,'CC Calgary BA'!$A$17:$F$73,6,FALSE))</f>
        <v>0</v>
      </c>
      <c r="F82" s="131" t="str">
        <f>IF(ISNA(VLOOKUP($C82,'CC Calgary HP'!$A$17:$F$100,6,FALSE))=TRUE,"0",VLOOKUP($C82,'CC Calgary HP'!$A$17:$F$100,6,FALSE))</f>
        <v>0</v>
      </c>
      <c r="G82" s="131" t="str">
        <f>IF(ISNA(VLOOKUP($C82,'CC Calgary SS'!$A$17:$F$74,6,FALSE))=TRUE,"0",VLOOKUP($C82,'CC Calgary SS'!$A$17:$F$74,6,FALSE))</f>
        <v>0</v>
      </c>
      <c r="H82" s="131" t="str">
        <f>IF(ISNA(VLOOKUP($C82,'TT MSLM -1'!$A$17:$F$100,6,FALSE))=TRUE,"0",VLOOKUP($C82,'TT MSLM -1'!$A$17:$F$100,6,FALSE))</f>
        <v>0</v>
      </c>
      <c r="I82" s="131" t="str">
        <f>IF(ISNA(VLOOKUP($C82,'TT MSLM -2'!$A$17:$F$100,6,FALSE))=TRUE,"0",VLOOKUP($C82,'TT MSLM -2'!$A$17:$F$100,6,FALSE))</f>
        <v>0</v>
      </c>
      <c r="J82" s="131" t="str">
        <f>IF(ISNA(VLOOKUP($C82,'NorAm Mammoth SS -1'!$A$17:$F$100,6,FALSE))=TRUE,"0",VLOOKUP($C82,'NorAm Mammoth SS -1'!$A$17:$F$100,6,FALSE))</f>
        <v>0</v>
      </c>
      <c r="K82" s="131" t="str">
        <f>IF(ISNA(VLOOKUP($C82,'NorAm Mammoth SS -2'!$A$17:$F$100,6,FALSE))=TRUE,"0",VLOOKUP($C82,'NorAm Mammoth SS -2'!$A$17:$F$100,6,FALSE))</f>
        <v>0</v>
      </c>
      <c r="L82" s="131">
        <f>IF(ISNA(VLOOKUP($C82,'Groms GP'!$A$17:$F$100,6,FALSE))=TRUE,"0",VLOOKUP($C82,'Groms GP'!$A$17:$F$100,6,FALSE))</f>
        <v>0</v>
      </c>
      <c r="M82" s="131" t="str">
        <f>IF(ISNA(VLOOKUP($C82,'CC SunPeaks SS'!$A$17:$F$100,6,FALSE))=TRUE,"0",VLOOKUP($C82,'CC SunPeaks SS'!$A$17:$F$100,6,FALSE))</f>
        <v>0</v>
      </c>
      <c r="N82" s="131" t="str">
        <f>IF(ISNA(VLOOKUP($C82,'CC SunPeaks BA'!$A$17:$F$100,6,FALSE))=TRUE,"0",VLOOKUP($C82,'CC SunPeaks BA'!$A$17:$F$100,6,FALSE))</f>
        <v>0</v>
      </c>
      <c r="O82" s="131" t="str">
        <f>IF(ISNA(VLOOKUP($C82,'NorAm Calgary SS'!$A$17:$F$100,6,FALSE))=TRUE,"0",VLOOKUP($C82,'NorAm Calgary SS'!$A$17:$F$100,6,FALSE))</f>
        <v>0</v>
      </c>
      <c r="P82" s="131" t="str">
        <f>IF(ISNA(VLOOKUP($C82,'NorAm Calgary BA'!$A$17:$F$100,6,FALSE))=TRUE,"0",VLOOKUP($C82,'NorAm Calgary BA'!$A$17:$F$100,6,FALSE))</f>
        <v>0</v>
      </c>
      <c r="Q82" s="131" t="str">
        <f>IF(ISNA(VLOOKUP($C82,'FzFest CF'!$A$17:$F$100,6,FALSE))=TRUE,"0",VLOOKUP($C82,'FzFest CF'!$A$17:$F$100,6,FALSE))</f>
        <v>0</v>
      </c>
      <c r="R82" s="131">
        <f>IF(ISNA(VLOOKUP($C82,'Groms BV'!$A$17:$F$100,6,FALSE))=TRUE,"0",VLOOKUP($C82,'Groms BV'!$A$17:$F$100,6,FALSE))</f>
        <v>0</v>
      </c>
      <c r="S82" s="131" t="str">
        <f>IF(ISNA(VLOOKUP($C82,'NorAm Aspen BA'!$A$17:$F$100,6,FALSE))=TRUE,"0",VLOOKUP($C82,'NorAm Aspen BA'!$A$17:$F$100,6,FALSE))</f>
        <v>0</v>
      </c>
      <c r="T82" s="131" t="str">
        <f>IF(ISNA(VLOOKUP($C82,'NorAm Aspen SS'!$A$17:$F$100,6,FALSE))=TRUE,"0",VLOOKUP($C82,'NorAm Aspen SS'!$A$17:$F$100,6,FALSE))</f>
        <v>0</v>
      </c>
      <c r="U82" s="131" t="str">
        <f>IF(ISNA(VLOOKUP($C82,'JJ Evergreen'!$A$17:$F$100,6,FALSE))=TRUE,"0",VLOOKUP($C82,'JJ Evergreen'!$A$17:$F$100,6,FALSE))</f>
        <v>0</v>
      </c>
      <c r="V82" s="131" t="str">
        <f>IF(ISNA(VLOOKUP($C82,'TT Horseshoe -1'!$A$17:$F$100,6,FALSE))=TRUE,"0",VLOOKUP($C82,'TT Horseshoe -1'!$A$17:$F$100,6,FALSE))</f>
        <v>0</v>
      </c>
      <c r="W82" s="131" t="str">
        <f>IF(ISNA(VLOOKUP($C82,'TT PROV SS'!$A$17:$F$100,6,FALSE))=TRUE,"0",VLOOKUP($C82,'TT PROV SS'!$A$17:$F$100,6,FALSE))</f>
        <v>0</v>
      </c>
      <c r="X82" s="131" t="str">
        <f>IF(ISNA(VLOOKUP($C82,'TT PROV BA'!$A$17:$F$100,6,FALSE))=TRUE,"0",VLOOKUP($C82,'TT PROV BA'!$A$17:$F$100,6,FALSE))</f>
        <v>0</v>
      </c>
      <c r="Y82" s="131" t="str">
        <f>IF(ISNA(VLOOKUP($C82,'CC Horseshoe SS'!$A$17:$F$100,6,FALSE))=TRUE,"0",VLOOKUP($C82,'CC Horseshoe SS'!$A$17:$F$100,6,FALSE))</f>
        <v>0</v>
      </c>
      <c r="Z82" s="131" t="str">
        <f>IF(ISNA(VLOOKUP($C82,'CC Horseshoe BA'!$A$17:$F$100,6,FALSE))=TRUE,"0",VLOOKUP($C82,'CC Horseshoe BA'!$A$17:$F$100,6,FALSE))</f>
        <v>0</v>
      </c>
      <c r="AA82" s="131" t="str">
        <f>IF(ISNA(VLOOKUP($C82,'NorAm Stoneham SS'!$A$17:$F$100,6,FALSE))=TRUE,"0",VLOOKUP($C82,'NorAm Stoneham SS'!$A$17:$F$100,6,FALSE))</f>
        <v>0</v>
      </c>
      <c r="AB82" s="131" t="str">
        <f>IF(ISNA(VLOOKUP($C82,'NorAm Stoneham BA'!$A$17:$F$100,6,FALSE))=TRUE,"0",VLOOKUP($C82,'NorAm Stoneham BA'!$A$17:$F$100,6,FALSE))</f>
        <v>0</v>
      </c>
      <c r="AC82" s="131" t="str">
        <f>IF(ISNA(VLOOKUP($C82,'JrNats HP'!$A$17:$F$100,6,FALSE))=TRUE,"0",VLOOKUP($C82,'JrNats HP'!$A$17:$F$100,6,FALSE))</f>
        <v>0</v>
      </c>
      <c r="AD82" s="131" t="str">
        <f>IF(ISNA(VLOOKUP($C82,'JrNats SS'!$A$17:$F$100,6,FALSE))=TRUE,"0",VLOOKUP($C82,'JrNats SS'!$A$17:$F$100,6,FALSE))</f>
        <v>0</v>
      </c>
      <c r="AE82" s="131" t="str">
        <f>IF(ISNA(VLOOKUP($C82,'JrNats BA'!$A$17:$F$100,6,FALSE))=TRUE,"0",VLOOKUP($C82,'JrNats BA'!$A$17:$F$100,6,FALSE))</f>
        <v>0</v>
      </c>
      <c r="AF82" s="131"/>
    </row>
    <row r="83" spans="1:32" ht="19" customHeight="1" x14ac:dyDescent="0.15">
      <c r="A83" s="98" t="s">
        <v>93</v>
      </c>
      <c r="B83" s="98" t="s">
        <v>114</v>
      </c>
      <c r="C83" s="99" t="s">
        <v>176</v>
      </c>
      <c r="D83" s="62">
        <f>IF(ISNA(VLOOKUP($C83,'Ontario Rankings'!$C$6:$K$119,3,FALSE))=TRUE,"0",VLOOKUP($C83,'Ontario Rankings'!$C$6:$K$119,3,FALSE))</f>
        <v>54</v>
      </c>
      <c r="E83" s="131" t="str">
        <f>IF(ISNA(VLOOKUP($C83,'CC Calgary BA'!$A$17:$F$73,6,FALSE))=TRUE,"0",VLOOKUP($C83,'CC Calgary BA'!$A$17:$F$73,6,FALSE))</f>
        <v>0</v>
      </c>
      <c r="F83" s="131" t="str">
        <f>IF(ISNA(VLOOKUP($C83,'CC Calgary HP'!$A$17:$F$100,6,FALSE))=TRUE,"0",VLOOKUP($C83,'CC Calgary HP'!$A$17:$F$100,6,FALSE))</f>
        <v>0</v>
      </c>
      <c r="G83" s="131" t="str">
        <f>IF(ISNA(VLOOKUP($C83,'CC Calgary SS'!$A$17:$F$74,6,FALSE))=TRUE,"0",VLOOKUP($C83,'CC Calgary SS'!$A$17:$F$74,6,FALSE))</f>
        <v>0</v>
      </c>
      <c r="H83" s="131" t="str">
        <f>IF(ISNA(VLOOKUP($C83,'TT MSLM -1'!$A$17:$F$100,6,FALSE))=TRUE,"0",VLOOKUP($C83,'TT MSLM -1'!$A$17:$F$100,6,FALSE))</f>
        <v>0</v>
      </c>
      <c r="I83" s="131" t="str">
        <f>IF(ISNA(VLOOKUP($C83,'TT MSLM -2'!$A$17:$F$100,6,FALSE))=TRUE,"0",VLOOKUP($C83,'TT MSLM -2'!$A$17:$F$100,6,FALSE))</f>
        <v>0</v>
      </c>
      <c r="J83" s="131" t="str">
        <f>IF(ISNA(VLOOKUP($C83,'NorAm Mammoth SS -1'!$A$17:$F$100,6,FALSE))=TRUE,"0",VLOOKUP($C83,'NorAm Mammoth SS -1'!$A$17:$F$100,6,FALSE))</f>
        <v>0</v>
      </c>
      <c r="K83" s="131" t="str">
        <f>IF(ISNA(VLOOKUP($C83,'NorAm Mammoth SS -2'!$A$17:$F$100,6,FALSE))=TRUE,"0",VLOOKUP($C83,'NorAm Mammoth SS -2'!$A$17:$F$100,6,FALSE))</f>
        <v>0</v>
      </c>
      <c r="L83" s="131">
        <f>IF(ISNA(VLOOKUP($C83,'Groms GP'!$A$17:$F$100,6,FALSE))=TRUE,"0",VLOOKUP($C83,'Groms GP'!$A$17:$F$100,6,FALSE))</f>
        <v>0</v>
      </c>
      <c r="M83" s="131" t="str">
        <f>IF(ISNA(VLOOKUP($C83,'CC SunPeaks SS'!$A$17:$F$100,6,FALSE))=TRUE,"0",VLOOKUP($C83,'CC SunPeaks SS'!$A$17:$F$100,6,FALSE))</f>
        <v>0</v>
      </c>
      <c r="N83" s="131" t="str">
        <f>IF(ISNA(VLOOKUP($C83,'CC SunPeaks BA'!$A$17:$F$100,6,FALSE))=TRUE,"0",VLOOKUP($C83,'CC SunPeaks BA'!$A$17:$F$100,6,FALSE))</f>
        <v>0</v>
      </c>
      <c r="O83" s="131" t="str">
        <f>IF(ISNA(VLOOKUP($C83,'NorAm Calgary SS'!$A$17:$F$100,6,FALSE))=TRUE,"0",VLOOKUP($C83,'NorAm Calgary SS'!$A$17:$F$100,6,FALSE))</f>
        <v>0</v>
      </c>
      <c r="P83" s="131" t="str">
        <f>IF(ISNA(VLOOKUP($C83,'NorAm Calgary BA'!$A$17:$F$100,6,FALSE))=TRUE,"0",VLOOKUP($C83,'NorAm Calgary BA'!$A$17:$F$100,6,FALSE))</f>
        <v>0</v>
      </c>
      <c r="Q83" s="131" t="str">
        <f>IF(ISNA(VLOOKUP($C83,'FzFest CF'!$A$17:$F$100,6,FALSE))=TRUE,"0",VLOOKUP($C83,'FzFest CF'!$A$17:$F$100,6,FALSE))</f>
        <v>0</v>
      </c>
      <c r="R83" s="131">
        <f>IF(ISNA(VLOOKUP($C83,'Groms BV'!$A$17:$F$100,6,FALSE))=TRUE,"0",VLOOKUP($C83,'Groms BV'!$A$17:$F$100,6,FALSE))</f>
        <v>0</v>
      </c>
      <c r="S83" s="131" t="str">
        <f>IF(ISNA(VLOOKUP($C83,'NorAm Aspen BA'!$A$17:$F$100,6,FALSE))=TRUE,"0",VLOOKUP($C83,'NorAm Aspen BA'!$A$17:$F$100,6,FALSE))</f>
        <v>0</v>
      </c>
      <c r="T83" s="131" t="str">
        <f>IF(ISNA(VLOOKUP($C83,'NorAm Aspen SS'!$A$17:$F$100,6,FALSE))=TRUE,"0",VLOOKUP($C83,'NorAm Aspen SS'!$A$17:$F$100,6,FALSE))</f>
        <v>0</v>
      </c>
      <c r="U83" s="131" t="str">
        <f>IF(ISNA(VLOOKUP($C83,'JJ Evergreen'!$A$17:$F$100,6,FALSE))=TRUE,"0",VLOOKUP($C83,'JJ Evergreen'!$A$17:$F$100,6,FALSE))</f>
        <v>0</v>
      </c>
      <c r="V83" s="131" t="str">
        <f>IF(ISNA(VLOOKUP($C83,'TT Horseshoe -1'!$A$17:$F$100,6,FALSE))=TRUE,"0",VLOOKUP($C83,'TT Horseshoe -1'!$A$17:$F$100,6,FALSE))</f>
        <v>0</v>
      </c>
      <c r="W83" s="131" t="str">
        <f>IF(ISNA(VLOOKUP($C83,'TT PROV SS'!$A$17:$F$100,6,FALSE))=TRUE,"0",VLOOKUP($C83,'TT PROV SS'!$A$17:$F$100,6,FALSE))</f>
        <v>0</v>
      </c>
      <c r="X83" s="131" t="str">
        <f>IF(ISNA(VLOOKUP($C83,'TT PROV BA'!$A$17:$F$100,6,FALSE))=TRUE,"0",VLOOKUP($C83,'TT PROV BA'!$A$17:$F$100,6,FALSE))</f>
        <v>0</v>
      </c>
      <c r="Y83" s="131" t="str">
        <f>IF(ISNA(VLOOKUP($C83,'CC Horseshoe SS'!$A$17:$F$100,6,FALSE))=TRUE,"0",VLOOKUP($C83,'CC Horseshoe SS'!$A$17:$F$100,6,FALSE))</f>
        <v>0</v>
      </c>
      <c r="Z83" s="131" t="str">
        <f>IF(ISNA(VLOOKUP($C83,'CC Horseshoe BA'!$A$17:$F$100,6,FALSE))=TRUE,"0",VLOOKUP($C83,'CC Horseshoe BA'!$A$17:$F$100,6,FALSE))</f>
        <v>0</v>
      </c>
      <c r="AA83" s="131" t="str">
        <f>IF(ISNA(VLOOKUP($C83,'NorAm Stoneham SS'!$A$17:$F$100,6,FALSE))=TRUE,"0",VLOOKUP($C83,'NorAm Stoneham SS'!$A$17:$F$100,6,FALSE))</f>
        <v>0</v>
      </c>
      <c r="AB83" s="131" t="str">
        <f>IF(ISNA(VLOOKUP($C83,'NorAm Stoneham BA'!$A$17:$F$100,6,FALSE))=TRUE,"0",VLOOKUP($C83,'NorAm Stoneham BA'!$A$17:$F$100,6,FALSE))</f>
        <v>0</v>
      </c>
      <c r="AC83" s="131" t="str">
        <f>IF(ISNA(VLOOKUP($C83,'JrNats HP'!$A$17:$F$100,6,FALSE))=TRUE,"0",VLOOKUP($C83,'JrNats HP'!$A$17:$F$100,6,FALSE))</f>
        <v>0</v>
      </c>
      <c r="AD83" s="131" t="str">
        <f>IF(ISNA(VLOOKUP($C83,'JrNats SS'!$A$17:$F$100,6,FALSE))=TRUE,"0",VLOOKUP($C83,'JrNats SS'!$A$17:$F$100,6,FALSE))</f>
        <v>0</v>
      </c>
      <c r="AE83" s="131" t="str">
        <f>IF(ISNA(VLOOKUP($C83,'JrNats BA'!$A$17:$F$100,6,FALSE))=TRUE,"0",VLOOKUP($C83,'JrNats BA'!$A$17:$F$100,6,FALSE))</f>
        <v>0</v>
      </c>
      <c r="AF83" s="131"/>
    </row>
    <row r="84" spans="1:32" ht="19" customHeight="1" x14ac:dyDescent="0.15">
      <c r="A84" s="98" t="s">
        <v>195</v>
      </c>
      <c r="B84" s="98" t="s">
        <v>112</v>
      </c>
      <c r="C84" s="99" t="s">
        <v>178</v>
      </c>
      <c r="D84" s="62">
        <f>IF(ISNA(VLOOKUP($C84,'Ontario Rankings'!$C$6:$K$119,3,FALSE))=TRUE,"0",VLOOKUP($C84,'Ontario Rankings'!$C$6:$K$119,3,FALSE))</f>
        <v>54</v>
      </c>
      <c r="E84" s="131" t="str">
        <f>IF(ISNA(VLOOKUP($C84,'CC Calgary BA'!$A$17:$F$73,6,FALSE))=TRUE,"0",VLOOKUP($C84,'CC Calgary BA'!$A$17:$F$73,6,FALSE))</f>
        <v>0</v>
      </c>
      <c r="F84" s="131" t="str">
        <f>IF(ISNA(VLOOKUP($C84,'CC Calgary HP'!$A$17:$F$100,6,FALSE))=TRUE,"0",VLOOKUP($C84,'CC Calgary HP'!$A$17:$F$100,6,FALSE))</f>
        <v>0</v>
      </c>
      <c r="G84" s="131" t="str">
        <f>IF(ISNA(VLOOKUP($C84,'CC Calgary SS'!$A$17:$F$74,6,FALSE))=TRUE,"0",VLOOKUP($C84,'CC Calgary SS'!$A$17:$F$74,6,FALSE))</f>
        <v>0</v>
      </c>
      <c r="H84" s="131" t="str">
        <f>IF(ISNA(VLOOKUP($C84,'TT MSLM -1'!$A$17:$F$100,6,FALSE))=TRUE,"0",VLOOKUP($C84,'TT MSLM -1'!$A$17:$F$100,6,FALSE))</f>
        <v>0</v>
      </c>
      <c r="I84" s="131" t="str">
        <f>IF(ISNA(VLOOKUP($C84,'TT MSLM -2'!$A$17:$F$100,6,FALSE))=TRUE,"0",VLOOKUP($C84,'TT MSLM -2'!$A$17:$F$100,6,FALSE))</f>
        <v>0</v>
      </c>
      <c r="J84" s="131" t="str">
        <f>IF(ISNA(VLOOKUP($C84,'NorAm Mammoth SS -1'!$A$17:$F$100,6,FALSE))=TRUE,"0",VLOOKUP($C84,'NorAm Mammoth SS -1'!$A$17:$F$100,6,FALSE))</f>
        <v>0</v>
      </c>
      <c r="K84" s="131" t="str">
        <f>IF(ISNA(VLOOKUP($C84,'NorAm Mammoth SS -2'!$A$17:$F$100,6,FALSE))=TRUE,"0",VLOOKUP($C84,'NorAm Mammoth SS -2'!$A$17:$F$100,6,FALSE))</f>
        <v>0</v>
      </c>
      <c r="L84" s="131">
        <f>IF(ISNA(VLOOKUP($C84,'Groms GP'!$A$17:$F$100,6,FALSE))=TRUE,"0",VLOOKUP($C84,'Groms GP'!$A$17:$F$100,6,FALSE))</f>
        <v>0</v>
      </c>
      <c r="M84" s="131" t="str">
        <f>IF(ISNA(VLOOKUP($C84,'CC SunPeaks SS'!$A$17:$F$100,6,FALSE))=TRUE,"0",VLOOKUP($C84,'CC SunPeaks SS'!$A$17:$F$100,6,FALSE))</f>
        <v>0</v>
      </c>
      <c r="N84" s="131" t="str">
        <f>IF(ISNA(VLOOKUP($C84,'CC SunPeaks BA'!$A$17:$F$100,6,FALSE))=TRUE,"0",VLOOKUP($C84,'CC SunPeaks BA'!$A$17:$F$100,6,FALSE))</f>
        <v>0</v>
      </c>
      <c r="O84" s="131" t="str">
        <f>IF(ISNA(VLOOKUP($C84,'NorAm Calgary SS'!$A$17:$F$100,6,FALSE))=TRUE,"0",VLOOKUP($C84,'NorAm Calgary SS'!$A$17:$F$100,6,FALSE))</f>
        <v>0</v>
      </c>
      <c r="P84" s="131" t="str">
        <f>IF(ISNA(VLOOKUP($C84,'NorAm Calgary BA'!$A$17:$F$100,6,FALSE))=TRUE,"0",VLOOKUP($C84,'NorAm Calgary BA'!$A$17:$F$100,6,FALSE))</f>
        <v>0</v>
      </c>
      <c r="Q84" s="131" t="str">
        <f>IF(ISNA(VLOOKUP($C84,'FzFest CF'!$A$17:$F$100,6,FALSE))=TRUE,"0",VLOOKUP($C84,'FzFest CF'!$A$17:$F$100,6,FALSE))</f>
        <v>0</v>
      </c>
      <c r="R84" s="131">
        <f>IF(ISNA(VLOOKUP($C84,'Groms BV'!$A$17:$F$100,6,FALSE))=TRUE,"0",VLOOKUP($C84,'Groms BV'!$A$17:$F$100,6,FALSE))</f>
        <v>0</v>
      </c>
      <c r="S84" s="131" t="str">
        <f>IF(ISNA(VLOOKUP($C84,'NorAm Aspen BA'!$A$17:$F$100,6,FALSE))=TRUE,"0",VLOOKUP($C84,'NorAm Aspen BA'!$A$17:$F$100,6,FALSE))</f>
        <v>0</v>
      </c>
      <c r="T84" s="131" t="str">
        <f>IF(ISNA(VLOOKUP($C84,'NorAm Aspen SS'!$A$17:$F$100,6,FALSE))=TRUE,"0",VLOOKUP($C84,'NorAm Aspen SS'!$A$17:$F$100,6,FALSE))</f>
        <v>0</v>
      </c>
      <c r="U84" s="131" t="str">
        <f>IF(ISNA(VLOOKUP($C84,'JJ Evergreen'!$A$17:$F$100,6,FALSE))=TRUE,"0",VLOOKUP($C84,'JJ Evergreen'!$A$17:$F$100,6,FALSE))</f>
        <v>0</v>
      </c>
      <c r="V84" s="131" t="str">
        <f>IF(ISNA(VLOOKUP($C84,'TT Horseshoe -1'!$A$17:$F$100,6,FALSE))=TRUE,"0",VLOOKUP($C84,'TT Horseshoe -1'!$A$17:$F$100,6,FALSE))</f>
        <v>0</v>
      </c>
      <c r="W84" s="131" t="str">
        <f>IF(ISNA(VLOOKUP($C84,'TT PROV SS'!$A$17:$F$100,6,FALSE))=TRUE,"0",VLOOKUP($C84,'TT PROV SS'!$A$17:$F$100,6,FALSE))</f>
        <v>0</v>
      </c>
      <c r="X84" s="131" t="str">
        <f>IF(ISNA(VLOOKUP($C84,'TT PROV BA'!$A$17:$F$100,6,FALSE))=TRUE,"0",VLOOKUP($C84,'TT PROV BA'!$A$17:$F$100,6,FALSE))</f>
        <v>0</v>
      </c>
      <c r="Y84" s="131" t="str">
        <f>IF(ISNA(VLOOKUP($C84,'CC Horseshoe SS'!$A$17:$F$100,6,FALSE))=TRUE,"0",VLOOKUP($C84,'CC Horseshoe SS'!$A$17:$F$100,6,FALSE))</f>
        <v>0</v>
      </c>
      <c r="Z84" s="131" t="str">
        <f>IF(ISNA(VLOOKUP($C84,'CC Horseshoe BA'!$A$17:$F$100,6,FALSE))=TRUE,"0",VLOOKUP($C84,'CC Horseshoe BA'!$A$17:$F$100,6,FALSE))</f>
        <v>0</v>
      </c>
      <c r="AA84" s="131" t="str">
        <f>IF(ISNA(VLOOKUP($C84,'NorAm Stoneham SS'!$A$17:$F$100,6,FALSE))=TRUE,"0",VLOOKUP($C84,'NorAm Stoneham SS'!$A$17:$F$100,6,FALSE))</f>
        <v>0</v>
      </c>
      <c r="AB84" s="131" t="str">
        <f>IF(ISNA(VLOOKUP($C84,'NorAm Stoneham BA'!$A$17:$F$100,6,FALSE))=TRUE,"0",VLOOKUP($C84,'NorAm Stoneham BA'!$A$17:$F$100,6,FALSE))</f>
        <v>0</v>
      </c>
      <c r="AC84" s="131" t="str">
        <f>IF(ISNA(VLOOKUP($C84,'JrNats HP'!$A$17:$F$100,6,FALSE))=TRUE,"0",VLOOKUP($C84,'JrNats HP'!$A$17:$F$100,6,FALSE))</f>
        <v>0</v>
      </c>
      <c r="AD84" s="131" t="str">
        <f>IF(ISNA(VLOOKUP($C84,'JrNats SS'!$A$17:$F$100,6,FALSE))=TRUE,"0",VLOOKUP($C84,'JrNats SS'!$A$17:$F$100,6,FALSE))</f>
        <v>0</v>
      </c>
      <c r="AE84" s="131" t="str">
        <f>IF(ISNA(VLOOKUP($C84,'JrNats BA'!$A$17:$F$100,6,FALSE))=TRUE,"0",VLOOKUP($C84,'JrNats BA'!$A$17:$F$100,6,FALSE))</f>
        <v>0</v>
      </c>
      <c r="AF84" s="131"/>
    </row>
    <row r="85" spans="1:32" ht="19" customHeight="1" x14ac:dyDescent="0.15">
      <c r="A85" s="98" t="s">
        <v>93</v>
      </c>
      <c r="B85" s="98" t="s">
        <v>113</v>
      </c>
      <c r="C85" s="99" t="s">
        <v>179</v>
      </c>
      <c r="D85" s="62">
        <f>IF(ISNA(VLOOKUP($C85,'Ontario Rankings'!$C$6:$K$119,3,FALSE))=TRUE,"0",VLOOKUP($C85,'Ontario Rankings'!$C$6:$K$119,3,FALSE))</f>
        <v>54</v>
      </c>
      <c r="E85" s="131" t="str">
        <f>IF(ISNA(VLOOKUP($C85,'CC Calgary BA'!$A$17:$F$73,6,FALSE))=TRUE,"0",VLOOKUP($C85,'CC Calgary BA'!$A$17:$F$73,6,FALSE))</f>
        <v>0</v>
      </c>
      <c r="F85" s="131" t="str">
        <f>IF(ISNA(VLOOKUP($C85,'CC Calgary HP'!$A$17:$F$100,6,FALSE))=TRUE,"0",VLOOKUP($C85,'CC Calgary HP'!$A$17:$F$100,6,FALSE))</f>
        <v>0</v>
      </c>
      <c r="G85" s="131" t="str">
        <f>IF(ISNA(VLOOKUP($C85,'CC Calgary SS'!$A$17:$F$74,6,FALSE))=TRUE,"0",VLOOKUP($C85,'CC Calgary SS'!$A$17:$F$74,6,FALSE))</f>
        <v>0</v>
      </c>
      <c r="H85" s="131" t="str">
        <f>IF(ISNA(VLOOKUP($C85,'TT MSLM -1'!$A$17:$F$100,6,FALSE))=TRUE,"0",VLOOKUP($C85,'TT MSLM -1'!$A$17:$F$100,6,FALSE))</f>
        <v>0</v>
      </c>
      <c r="I85" s="131" t="str">
        <f>IF(ISNA(VLOOKUP($C85,'TT MSLM -2'!$A$17:$F$100,6,FALSE))=TRUE,"0",VLOOKUP($C85,'TT MSLM -2'!$A$17:$F$100,6,FALSE))</f>
        <v>0</v>
      </c>
      <c r="J85" s="131" t="str">
        <f>IF(ISNA(VLOOKUP($C85,'NorAm Mammoth SS -1'!$A$17:$F$100,6,FALSE))=TRUE,"0",VLOOKUP($C85,'NorAm Mammoth SS -1'!$A$17:$F$100,6,FALSE))</f>
        <v>0</v>
      </c>
      <c r="K85" s="131" t="str">
        <f>IF(ISNA(VLOOKUP($C85,'NorAm Mammoth SS -2'!$A$17:$F$100,6,FALSE))=TRUE,"0",VLOOKUP($C85,'NorAm Mammoth SS -2'!$A$17:$F$100,6,FALSE))</f>
        <v>0</v>
      </c>
      <c r="L85" s="131">
        <f>IF(ISNA(VLOOKUP($C85,'Groms GP'!$A$17:$F$100,6,FALSE))=TRUE,"0",VLOOKUP($C85,'Groms GP'!$A$17:$F$100,6,FALSE))</f>
        <v>0</v>
      </c>
      <c r="M85" s="131" t="str">
        <f>IF(ISNA(VLOOKUP($C85,'CC SunPeaks SS'!$A$17:$F$100,6,FALSE))=TRUE,"0",VLOOKUP($C85,'CC SunPeaks SS'!$A$17:$F$100,6,FALSE))</f>
        <v>0</v>
      </c>
      <c r="N85" s="131" t="str">
        <f>IF(ISNA(VLOOKUP($C85,'CC SunPeaks BA'!$A$17:$F$100,6,FALSE))=TRUE,"0",VLOOKUP($C85,'CC SunPeaks BA'!$A$17:$F$100,6,FALSE))</f>
        <v>0</v>
      </c>
      <c r="O85" s="131" t="str">
        <f>IF(ISNA(VLOOKUP($C85,'NorAm Calgary SS'!$A$17:$F$100,6,FALSE))=TRUE,"0",VLOOKUP($C85,'NorAm Calgary SS'!$A$17:$F$100,6,FALSE))</f>
        <v>0</v>
      </c>
      <c r="P85" s="131" t="str">
        <f>IF(ISNA(VLOOKUP($C85,'NorAm Calgary BA'!$A$17:$F$100,6,FALSE))=TRUE,"0",VLOOKUP($C85,'NorAm Calgary BA'!$A$17:$F$100,6,FALSE))</f>
        <v>0</v>
      </c>
      <c r="Q85" s="131" t="str">
        <f>IF(ISNA(VLOOKUP($C85,'FzFest CF'!$A$17:$F$100,6,FALSE))=TRUE,"0",VLOOKUP($C85,'FzFest CF'!$A$17:$F$100,6,FALSE))</f>
        <v>0</v>
      </c>
      <c r="R85" s="131">
        <f>IF(ISNA(VLOOKUP($C85,'Groms BV'!$A$17:$F$100,6,FALSE))=TRUE,"0",VLOOKUP($C85,'Groms BV'!$A$17:$F$100,6,FALSE))</f>
        <v>0</v>
      </c>
      <c r="S85" s="131" t="str">
        <f>IF(ISNA(VLOOKUP($C85,'NorAm Aspen BA'!$A$17:$F$100,6,FALSE))=TRUE,"0",VLOOKUP($C85,'NorAm Aspen BA'!$A$17:$F$100,6,FALSE))</f>
        <v>0</v>
      </c>
      <c r="T85" s="131" t="str">
        <f>IF(ISNA(VLOOKUP($C85,'NorAm Aspen SS'!$A$17:$F$100,6,FALSE))=TRUE,"0",VLOOKUP($C85,'NorAm Aspen SS'!$A$17:$F$100,6,FALSE))</f>
        <v>0</v>
      </c>
      <c r="U85" s="131" t="str">
        <f>IF(ISNA(VLOOKUP($C85,'JJ Evergreen'!$A$17:$F$100,6,FALSE))=TRUE,"0",VLOOKUP($C85,'JJ Evergreen'!$A$17:$F$100,6,FALSE))</f>
        <v>0</v>
      </c>
      <c r="V85" s="131" t="str">
        <f>IF(ISNA(VLOOKUP($C85,'TT Horseshoe -1'!$A$17:$F$100,6,FALSE))=TRUE,"0",VLOOKUP($C85,'TT Horseshoe -1'!$A$17:$F$100,6,FALSE))</f>
        <v>0</v>
      </c>
      <c r="W85" s="131" t="str">
        <f>IF(ISNA(VLOOKUP($C85,'TT PROV SS'!$A$17:$F$100,6,FALSE))=TRUE,"0",VLOOKUP($C85,'TT PROV SS'!$A$17:$F$100,6,FALSE))</f>
        <v>0</v>
      </c>
      <c r="X85" s="131" t="str">
        <f>IF(ISNA(VLOOKUP($C85,'TT PROV BA'!$A$17:$F$100,6,FALSE))=TRUE,"0",VLOOKUP($C85,'TT PROV BA'!$A$17:$F$100,6,FALSE))</f>
        <v>0</v>
      </c>
      <c r="Y85" s="131" t="str">
        <f>IF(ISNA(VLOOKUP($C85,'CC Horseshoe SS'!$A$17:$F$100,6,FALSE))=TRUE,"0",VLOOKUP($C85,'CC Horseshoe SS'!$A$17:$F$100,6,FALSE))</f>
        <v>0</v>
      </c>
      <c r="Z85" s="131" t="str">
        <f>IF(ISNA(VLOOKUP($C85,'CC Horseshoe BA'!$A$17:$F$100,6,FALSE))=TRUE,"0",VLOOKUP($C85,'CC Horseshoe BA'!$A$17:$F$100,6,FALSE))</f>
        <v>0</v>
      </c>
      <c r="AA85" s="131" t="str">
        <f>IF(ISNA(VLOOKUP($C85,'NorAm Stoneham SS'!$A$17:$F$100,6,FALSE))=TRUE,"0",VLOOKUP($C85,'NorAm Stoneham SS'!$A$17:$F$100,6,FALSE))</f>
        <v>0</v>
      </c>
      <c r="AB85" s="131" t="str">
        <f>IF(ISNA(VLOOKUP($C85,'NorAm Stoneham BA'!$A$17:$F$100,6,FALSE))=TRUE,"0",VLOOKUP($C85,'NorAm Stoneham BA'!$A$17:$F$100,6,FALSE))</f>
        <v>0</v>
      </c>
      <c r="AC85" s="131" t="str">
        <f>IF(ISNA(VLOOKUP($C85,'JrNats HP'!$A$17:$F$100,6,FALSE))=TRUE,"0",VLOOKUP($C85,'JrNats HP'!$A$17:$F$100,6,FALSE))</f>
        <v>0</v>
      </c>
      <c r="AD85" s="131" t="str">
        <f>IF(ISNA(VLOOKUP($C85,'JrNats SS'!$A$17:$F$100,6,FALSE))=TRUE,"0",VLOOKUP($C85,'JrNats SS'!$A$17:$F$100,6,FALSE))</f>
        <v>0</v>
      </c>
      <c r="AE85" s="131" t="str">
        <f>IF(ISNA(VLOOKUP($C85,'JrNats BA'!$A$17:$F$100,6,FALSE))=TRUE,"0",VLOOKUP($C85,'JrNats BA'!$A$17:$F$100,6,FALSE))</f>
        <v>0</v>
      </c>
      <c r="AF85" s="131"/>
    </row>
    <row r="86" spans="1:32" ht="19" customHeight="1" x14ac:dyDescent="0.15">
      <c r="A86" s="98" t="s">
        <v>93</v>
      </c>
      <c r="B86" s="98" t="s">
        <v>113</v>
      </c>
      <c r="C86" s="99" t="s">
        <v>180</v>
      </c>
      <c r="D86" s="62">
        <f>IF(ISNA(VLOOKUP($C86,'Ontario Rankings'!$C$6:$K$119,3,FALSE))=TRUE,"0",VLOOKUP($C86,'Ontario Rankings'!$C$6:$K$119,3,FALSE))</f>
        <v>54</v>
      </c>
      <c r="E86" s="131" t="str">
        <f>IF(ISNA(VLOOKUP($C86,'CC Calgary BA'!$A$17:$F$73,6,FALSE))=TRUE,"0",VLOOKUP($C86,'CC Calgary BA'!$A$17:$F$73,6,FALSE))</f>
        <v>0</v>
      </c>
      <c r="F86" s="131" t="str">
        <f>IF(ISNA(VLOOKUP($C86,'CC Calgary HP'!$A$17:$F$100,6,FALSE))=TRUE,"0",VLOOKUP($C86,'CC Calgary HP'!$A$17:$F$100,6,FALSE))</f>
        <v>0</v>
      </c>
      <c r="G86" s="131" t="str">
        <f>IF(ISNA(VLOOKUP($C86,'CC Calgary SS'!$A$17:$F$74,6,FALSE))=TRUE,"0",VLOOKUP($C86,'CC Calgary SS'!$A$17:$F$74,6,FALSE))</f>
        <v>0</v>
      </c>
      <c r="H86" s="131" t="str">
        <f>IF(ISNA(VLOOKUP($C86,'TT MSLM -1'!$A$17:$F$100,6,FALSE))=TRUE,"0",VLOOKUP($C86,'TT MSLM -1'!$A$17:$F$100,6,FALSE))</f>
        <v>0</v>
      </c>
      <c r="I86" s="131" t="str">
        <f>IF(ISNA(VLOOKUP($C86,'TT MSLM -2'!$A$17:$F$100,6,FALSE))=TRUE,"0",VLOOKUP($C86,'TT MSLM -2'!$A$17:$F$100,6,FALSE))</f>
        <v>0</v>
      </c>
      <c r="J86" s="131" t="str">
        <f>IF(ISNA(VLOOKUP($C86,'NorAm Mammoth SS -1'!$A$17:$F$100,6,FALSE))=TRUE,"0",VLOOKUP($C86,'NorAm Mammoth SS -1'!$A$17:$F$100,6,FALSE))</f>
        <v>0</v>
      </c>
      <c r="K86" s="131" t="str">
        <f>IF(ISNA(VLOOKUP($C86,'NorAm Mammoth SS -2'!$A$17:$F$100,6,FALSE))=TRUE,"0",VLOOKUP($C86,'NorAm Mammoth SS -2'!$A$17:$F$100,6,FALSE))</f>
        <v>0</v>
      </c>
      <c r="L86" s="131">
        <f>IF(ISNA(VLOOKUP($C86,'Groms GP'!$A$17:$F$100,6,FALSE))=TRUE,"0",VLOOKUP($C86,'Groms GP'!$A$17:$F$100,6,FALSE))</f>
        <v>0</v>
      </c>
      <c r="M86" s="131" t="str">
        <f>IF(ISNA(VLOOKUP($C86,'CC SunPeaks SS'!$A$17:$F$100,6,FALSE))=TRUE,"0",VLOOKUP($C86,'CC SunPeaks SS'!$A$17:$F$100,6,FALSE))</f>
        <v>0</v>
      </c>
      <c r="N86" s="131" t="str">
        <f>IF(ISNA(VLOOKUP($C86,'CC SunPeaks BA'!$A$17:$F$100,6,FALSE))=TRUE,"0",VLOOKUP($C86,'CC SunPeaks BA'!$A$17:$F$100,6,FALSE))</f>
        <v>0</v>
      </c>
      <c r="O86" s="131" t="str">
        <f>IF(ISNA(VLOOKUP($C86,'NorAm Calgary SS'!$A$17:$F$100,6,FALSE))=TRUE,"0",VLOOKUP($C86,'NorAm Calgary SS'!$A$17:$F$100,6,FALSE))</f>
        <v>0</v>
      </c>
      <c r="P86" s="131" t="str">
        <f>IF(ISNA(VLOOKUP($C86,'NorAm Calgary BA'!$A$17:$F$100,6,FALSE))=TRUE,"0",VLOOKUP($C86,'NorAm Calgary BA'!$A$17:$F$100,6,FALSE))</f>
        <v>0</v>
      </c>
      <c r="Q86" s="131" t="str">
        <f>IF(ISNA(VLOOKUP($C86,'FzFest CF'!$A$17:$F$100,6,FALSE))=TRUE,"0",VLOOKUP($C86,'FzFest CF'!$A$17:$F$100,6,FALSE))</f>
        <v>0</v>
      </c>
      <c r="R86" s="131">
        <f>IF(ISNA(VLOOKUP($C86,'Groms BV'!$A$17:$F$100,6,FALSE))=TRUE,"0",VLOOKUP($C86,'Groms BV'!$A$17:$F$100,6,FALSE))</f>
        <v>0</v>
      </c>
      <c r="S86" s="131" t="str">
        <f>IF(ISNA(VLOOKUP($C86,'NorAm Aspen BA'!$A$17:$F$100,6,FALSE))=TRUE,"0",VLOOKUP($C86,'NorAm Aspen BA'!$A$17:$F$100,6,FALSE))</f>
        <v>0</v>
      </c>
      <c r="T86" s="131" t="str">
        <f>IF(ISNA(VLOOKUP($C86,'NorAm Aspen SS'!$A$17:$F$100,6,FALSE))=TRUE,"0",VLOOKUP($C86,'NorAm Aspen SS'!$A$17:$F$100,6,FALSE))</f>
        <v>0</v>
      </c>
      <c r="U86" s="131" t="str">
        <f>IF(ISNA(VLOOKUP($C86,'JJ Evergreen'!$A$17:$F$100,6,FALSE))=TRUE,"0",VLOOKUP($C86,'JJ Evergreen'!$A$17:$F$100,6,FALSE))</f>
        <v>0</v>
      </c>
      <c r="V86" s="131" t="str">
        <f>IF(ISNA(VLOOKUP($C86,'TT Horseshoe -1'!$A$17:$F$100,6,FALSE))=TRUE,"0",VLOOKUP($C86,'TT Horseshoe -1'!$A$17:$F$100,6,FALSE))</f>
        <v>0</v>
      </c>
      <c r="W86" s="131" t="str">
        <f>IF(ISNA(VLOOKUP($C86,'TT PROV SS'!$A$17:$F$100,6,FALSE))=TRUE,"0",VLOOKUP($C86,'TT PROV SS'!$A$17:$F$100,6,FALSE))</f>
        <v>0</v>
      </c>
      <c r="X86" s="131" t="str">
        <f>IF(ISNA(VLOOKUP($C86,'TT PROV BA'!$A$17:$F$100,6,FALSE))=TRUE,"0",VLOOKUP($C86,'TT PROV BA'!$A$17:$F$100,6,FALSE))</f>
        <v>0</v>
      </c>
      <c r="Y86" s="131" t="str">
        <f>IF(ISNA(VLOOKUP($C86,'CC Horseshoe SS'!$A$17:$F$100,6,FALSE))=TRUE,"0",VLOOKUP($C86,'CC Horseshoe SS'!$A$17:$F$100,6,FALSE))</f>
        <v>0</v>
      </c>
      <c r="Z86" s="131" t="str">
        <f>IF(ISNA(VLOOKUP($C86,'CC Horseshoe BA'!$A$17:$F$100,6,FALSE))=TRUE,"0",VLOOKUP($C86,'CC Horseshoe BA'!$A$17:$F$100,6,FALSE))</f>
        <v>0</v>
      </c>
      <c r="AA86" s="131" t="str">
        <f>IF(ISNA(VLOOKUP($C86,'NorAm Stoneham SS'!$A$17:$F$100,6,FALSE))=TRUE,"0",VLOOKUP($C86,'NorAm Stoneham SS'!$A$17:$F$100,6,FALSE))</f>
        <v>0</v>
      </c>
      <c r="AB86" s="131" t="str">
        <f>IF(ISNA(VLOOKUP($C86,'NorAm Stoneham BA'!$A$17:$F$100,6,FALSE))=TRUE,"0",VLOOKUP($C86,'NorAm Stoneham BA'!$A$17:$F$100,6,FALSE))</f>
        <v>0</v>
      </c>
      <c r="AC86" s="131" t="str">
        <f>IF(ISNA(VLOOKUP($C86,'JrNats HP'!$A$17:$F$100,6,FALSE))=TRUE,"0",VLOOKUP($C86,'JrNats HP'!$A$17:$F$100,6,FALSE))</f>
        <v>0</v>
      </c>
      <c r="AD86" s="131" t="str">
        <f>IF(ISNA(VLOOKUP($C86,'JrNats SS'!$A$17:$F$100,6,FALSE))=TRUE,"0",VLOOKUP($C86,'JrNats SS'!$A$17:$F$100,6,FALSE))</f>
        <v>0</v>
      </c>
      <c r="AE86" s="131" t="str">
        <f>IF(ISNA(VLOOKUP($C86,'JrNats BA'!$A$17:$F$100,6,FALSE))=TRUE,"0",VLOOKUP($C86,'JrNats BA'!$A$17:$F$100,6,FALSE))</f>
        <v>0</v>
      </c>
      <c r="AF86" s="131"/>
    </row>
    <row r="87" spans="1:32" ht="19" customHeight="1" x14ac:dyDescent="0.15">
      <c r="A87" s="98" t="s">
        <v>93</v>
      </c>
      <c r="B87" s="98" t="s">
        <v>113</v>
      </c>
      <c r="C87" s="99" t="s">
        <v>181</v>
      </c>
      <c r="D87" s="62">
        <f>IF(ISNA(VLOOKUP($C87,'Ontario Rankings'!$C$6:$K$119,3,FALSE))=TRUE,"0",VLOOKUP($C87,'Ontario Rankings'!$C$6:$K$119,3,FALSE))</f>
        <v>54</v>
      </c>
      <c r="E87" s="131" t="str">
        <f>IF(ISNA(VLOOKUP($C87,'CC Calgary BA'!$A$17:$F$73,6,FALSE))=TRUE,"0",VLOOKUP($C87,'CC Calgary BA'!$A$17:$F$73,6,FALSE))</f>
        <v>0</v>
      </c>
      <c r="F87" s="131" t="str">
        <f>IF(ISNA(VLOOKUP($C87,'CC Calgary HP'!$A$17:$F$100,6,FALSE))=TRUE,"0",VLOOKUP($C87,'CC Calgary HP'!$A$17:$F$100,6,FALSE))</f>
        <v>0</v>
      </c>
      <c r="G87" s="131" t="str">
        <f>IF(ISNA(VLOOKUP($C87,'CC Calgary SS'!$A$17:$F$74,6,FALSE))=TRUE,"0",VLOOKUP($C87,'CC Calgary SS'!$A$17:$F$74,6,FALSE))</f>
        <v>0</v>
      </c>
      <c r="H87" s="131" t="str">
        <f>IF(ISNA(VLOOKUP($C87,'TT MSLM -1'!$A$17:$F$100,6,FALSE))=TRUE,"0",VLOOKUP($C87,'TT MSLM -1'!$A$17:$F$100,6,FALSE))</f>
        <v>0</v>
      </c>
      <c r="I87" s="131" t="str">
        <f>IF(ISNA(VLOOKUP($C87,'TT MSLM -2'!$A$17:$F$100,6,FALSE))=TRUE,"0",VLOOKUP($C87,'TT MSLM -2'!$A$17:$F$100,6,FALSE))</f>
        <v>0</v>
      </c>
      <c r="J87" s="131" t="str">
        <f>IF(ISNA(VLOOKUP($C87,'NorAm Mammoth SS -1'!$A$17:$F$100,6,FALSE))=TRUE,"0",VLOOKUP($C87,'NorAm Mammoth SS -1'!$A$17:$F$100,6,FALSE))</f>
        <v>0</v>
      </c>
      <c r="K87" s="131" t="str">
        <f>IF(ISNA(VLOOKUP($C87,'NorAm Mammoth SS -2'!$A$17:$F$100,6,FALSE))=TRUE,"0",VLOOKUP($C87,'NorAm Mammoth SS -2'!$A$17:$F$100,6,FALSE))</f>
        <v>0</v>
      </c>
      <c r="L87" s="131">
        <f>IF(ISNA(VLOOKUP($C87,'Groms GP'!$A$17:$F$100,6,FALSE))=TRUE,"0",VLOOKUP($C87,'Groms GP'!$A$17:$F$100,6,FALSE))</f>
        <v>0</v>
      </c>
      <c r="M87" s="131" t="str">
        <f>IF(ISNA(VLOOKUP($C87,'CC SunPeaks SS'!$A$17:$F$100,6,FALSE))=TRUE,"0",VLOOKUP($C87,'CC SunPeaks SS'!$A$17:$F$100,6,FALSE))</f>
        <v>0</v>
      </c>
      <c r="N87" s="131" t="str">
        <f>IF(ISNA(VLOOKUP($C87,'CC SunPeaks BA'!$A$17:$F$100,6,FALSE))=TRUE,"0",VLOOKUP($C87,'CC SunPeaks BA'!$A$17:$F$100,6,FALSE))</f>
        <v>0</v>
      </c>
      <c r="O87" s="131" t="str">
        <f>IF(ISNA(VLOOKUP($C87,'NorAm Calgary SS'!$A$17:$F$100,6,FALSE))=TRUE,"0",VLOOKUP($C87,'NorAm Calgary SS'!$A$17:$F$100,6,FALSE))</f>
        <v>0</v>
      </c>
      <c r="P87" s="131" t="str">
        <f>IF(ISNA(VLOOKUP($C87,'NorAm Calgary BA'!$A$17:$F$100,6,FALSE))=TRUE,"0",VLOOKUP($C87,'NorAm Calgary BA'!$A$17:$F$100,6,FALSE))</f>
        <v>0</v>
      </c>
      <c r="Q87" s="131" t="str">
        <f>IF(ISNA(VLOOKUP($C87,'FzFest CF'!$A$17:$F$100,6,FALSE))=TRUE,"0",VLOOKUP($C87,'FzFest CF'!$A$17:$F$100,6,FALSE))</f>
        <v>0</v>
      </c>
      <c r="R87" s="131">
        <f>IF(ISNA(VLOOKUP($C87,'Groms BV'!$A$17:$F$100,6,FALSE))=TRUE,"0",VLOOKUP($C87,'Groms BV'!$A$17:$F$100,6,FALSE))</f>
        <v>0</v>
      </c>
      <c r="S87" s="131" t="str">
        <f>IF(ISNA(VLOOKUP($C87,'NorAm Aspen BA'!$A$17:$F$100,6,FALSE))=TRUE,"0",VLOOKUP($C87,'NorAm Aspen BA'!$A$17:$F$100,6,FALSE))</f>
        <v>0</v>
      </c>
      <c r="T87" s="131" t="str">
        <f>IF(ISNA(VLOOKUP($C87,'NorAm Aspen SS'!$A$17:$F$100,6,FALSE))=TRUE,"0",VLOOKUP($C87,'NorAm Aspen SS'!$A$17:$F$100,6,FALSE))</f>
        <v>0</v>
      </c>
      <c r="U87" s="131" t="str">
        <f>IF(ISNA(VLOOKUP($C87,'JJ Evergreen'!$A$17:$F$100,6,FALSE))=TRUE,"0",VLOOKUP($C87,'JJ Evergreen'!$A$17:$F$100,6,FALSE))</f>
        <v>0</v>
      </c>
      <c r="V87" s="131" t="str">
        <f>IF(ISNA(VLOOKUP($C87,'TT Horseshoe -1'!$A$17:$F$100,6,FALSE))=TRUE,"0",VLOOKUP($C87,'TT Horseshoe -1'!$A$17:$F$100,6,FALSE))</f>
        <v>0</v>
      </c>
      <c r="W87" s="131" t="str">
        <f>IF(ISNA(VLOOKUP($C87,'TT PROV SS'!$A$17:$F$100,6,FALSE))=TRUE,"0",VLOOKUP($C87,'TT PROV SS'!$A$17:$F$100,6,FALSE))</f>
        <v>0</v>
      </c>
      <c r="X87" s="131" t="str">
        <f>IF(ISNA(VLOOKUP($C87,'TT PROV BA'!$A$17:$F$100,6,FALSE))=TRUE,"0",VLOOKUP($C87,'TT PROV BA'!$A$17:$F$100,6,FALSE))</f>
        <v>0</v>
      </c>
      <c r="Y87" s="131" t="str">
        <f>IF(ISNA(VLOOKUP($C87,'CC Horseshoe SS'!$A$17:$F$100,6,FALSE))=TRUE,"0",VLOOKUP($C87,'CC Horseshoe SS'!$A$17:$F$100,6,FALSE))</f>
        <v>0</v>
      </c>
      <c r="Z87" s="131" t="str">
        <f>IF(ISNA(VLOOKUP($C87,'CC Horseshoe BA'!$A$17:$F$100,6,FALSE))=TRUE,"0",VLOOKUP($C87,'CC Horseshoe BA'!$A$17:$F$100,6,FALSE))</f>
        <v>0</v>
      </c>
      <c r="AA87" s="131" t="str">
        <f>IF(ISNA(VLOOKUP($C87,'NorAm Stoneham SS'!$A$17:$F$100,6,FALSE))=TRUE,"0",VLOOKUP($C87,'NorAm Stoneham SS'!$A$17:$F$100,6,FALSE))</f>
        <v>0</v>
      </c>
      <c r="AB87" s="131" t="str">
        <f>IF(ISNA(VLOOKUP($C87,'NorAm Stoneham BA'!$A$17:$F$100,6,FALSE))=TRUE,"0",VLOOKUP($C87,'NorAm Stoneham BA'!$A$17:$F$100,6,FALSE))</f>
        <v>0</v>
      </c>
      <c r="AC87" s="131" t="str">
        <f>IF(ISNA(VLOOKUP($C87,'JrNats HP'!$A$17:$F$100,6,FALSE))=TRUE,"0",VLOOKUP($C87,'JrNats HP'!$A$17:$F$100,6,FALSE))</f>
        <v>0</v>
      </c>
      <c r="AD87" s="131" t="str">
        <f>IF(ISNA(VLOOKUP($C87,'JrNats SS'!$A$17:$F$100,6,FALSE))=TRUE,"0",VLOOKUP($C87,'JrNats SS'!$A$17:$F$100,6,FALSE))</f>
        <v>0</v>
      </c>
      <c r="AE87" s="131" t="str">
        <f>IF(ISNA(VLOOKUP($C87,'JrNats BA'!$A$17:$F$100,6,FALSE))=TRUE,"0",VLOOKUP($C87,'JrNats BA'!$A$17:$F$100,6,FALSE))</f>
        <v>0</v>
      </c>
      <c r="AF87" s="131"/>
    </row>
    <row r="88" spans="1:32" ht="19" customHeight="1" x14ac:dyDescent="0.15">
      <c r="A88" s="98" t="s">
        <v>93</v>
      </c>
      <c r="B88" s="98" t="s">
        <v>113</v>
      </c>
      <c r="C88" s="99" t="s">
        <v>182</v>
      </c>
      <c r="D88" s="62">
        <f>IF(ISNA(VLOOKUP($C88,'Ontario Rankings'!$C$6:$K$119,3,FALSE))=TRUE,"0",VLOOKUP($C88,'Ontario Rankings'!$C$6:$K$119,3,FALSE))</f>
        <v>54</v>
      </c>
      <c r="E88" s="131" t="str">
        <f>IF(ISNA(VLOOKUP($C88,'CC Calgary BA'!$A$17:$F$73,6,FALSE))=TRUE,"0",VLOOKUP($C88,'CC Calgary BA'!$A$17:$F$73,6,FALSE))</f>
        <v>0</v>
      </c>
      <c r="F88" s="131" t="str">
        <f>IF(ISNA(VLOOKUP($C88,'CC Calgary HP'!$A$17:$F$100,6,FALSE))=TRUE,"0",VLOOKUP($C88,'CC Calgary HP'!$A$17:$F$100,6,FALSE))</f>
        <v>0</v>
      </c>
      <c r="G88" s="131" t="str">
        <f>IF(ISNA(VLOOKUP($C88,'CC Calgary SS'!$A$17:$F$74,6,FALSE))=TRUE,"0",VLOOKUP($C88,'CC Calgary SS'!$A$17:$F$74,6,FALSE))</f>
        <v>0</v>
      </c>
      <c r="H88" s="131" t="str">
        <f>IF(ISNA(VLOOKUP($C88,'TT MSLM -1'!$A$17:$F$100,6,FALSE))=TRUE,"0",VLOOKUP($C88,'TT MSLM -1'!$A$17:$F$100,6,FALSE))</f>
        <v>0</v>
      </c>
      <c r="I88" s="131" t="str">
        <f>IF(ISNA(VLOOKUP($C88,'TT MSLM -2'!$A$17:$F$100,6,FALSE))=TRUE,"0",VLOOKUP($C88,'TT MSLM -2'!$A$17:$F$100,6,FALSE))</f>
        <v>0</v>
      </c>
      <c r="J88" s="131" t="str">
        <f>IF(ISNA(VLOOKUP($C88,'NorAm Mammoth SS -1'!$A$17:$F$100,6,FALSE))=TRUE,"0",VLOOKUP($C88,'NorAm Mammoth SS -1'!$A$17:$F$100,6,FALSE))</f>
        <v>0</v>
      </c>
      <c r="K88" s="131" t="str">
        <f>IF(ISNA(VLOOKUP($C88,'NorAm Mammoth SS -2'!$A$17:$F$100,6,FALSE))=TRUE,"0",VLOOKUP($C88,'NorAm Mammoth SS -2'!$A$17:$F$100,6,FALSE))</f>
        <v>0</v>
      </c>
      <c r="L88" s="131">
        <f>IF(ISNA(VLOOKUP($C88,'Groms GP'!$A$17:$F$100,6,FALSE))=TRUE,"0",VLOOKUP($C88,'Groms GP'!$A$17:$F$100,6,FALSE))</f>
        <v>0</v>
      </c>
      <c r="M88" s="131" t="str">
        <f>IF(ISNA(VLOOKUP($C88,'CC SunPeaks SS'!$A$17:$F$100,6,FALSE))=TRUE,"0",VLOOKUP($C88,'CC SunPeaks SS'!$A$17:$F$100,6,FALSE))</f>
        <v>0</v>
      </c>
      <c r="N88" s="131" t="str">
        <f>IF(ISNA(VLOOKUP($C88,'CC SunPeaks BA'!$A$17:$F$100,6,FALSE))=TRUE,"0",VLOOKUP($C88,'CC SunPeaks BA'!$A$17:$F$100,6,FALSE))</f>
        <v>0</v>
      </c>
      <c r="O88" s="131" t="str">
        <f>IF(ISNA(VLOOKUP($C88,'NorAm Calgary SS'!$A$17:$F$100,6,FALSE))=TRUE,"0",VLOOKUP($C88,'NorAm Calgary SS'!$A$17:$F$100,6,FALSE))</f>
        <v>0</v>
      </c>
      <c r="P88" s="131" t="str">
        <f>IF(ISNA(VLOOKUP($C88,'NorAm Calgary BA'!$A$17:$F$100,6,FALSE))=TRUE,"0",VLOOKUP($C88,'NorAm Calgary BA'!$A$17:$F$100,6,FALSE))</f>
        <v>0</v>
      </c>
      <c r="Q88" s="131" t="str">
        <f>IF(ISNA(VLOOKUP($C88,'FzFest CF'!$A$17:$F$100,6,FALSE))=TRUE,"0",VLOOKUP($C88,'FzFest CF'!$A$17:$F$100,6,FALSE))</f>
        <v>0</v>
      </c>
      <c r="R88" s="131">
        <f>IF(ISNA(VLOOKUP($C88,'Groms BV'!$A$17:$F$100,6,FALSE))=TRUE,"0",VLOOKUP($C88,'Groms BV'!$A$17:$F$100,6,FALSE))</f>
        <v>0</v>
      </c>
      <c r="S88" s="131" t="str">
        <f>IF(ISNA(VLOOKUP($C88,'NorAm Aspen BA'!$A$17:$F$100,6,FALSE))=TRUE,"0",VLOOKUP($C88,'NorAm Aspen BA'!$A$17:$F$100,6,FALSE))</f>
        <v>0</v>
      </c>
      <c r="T88" s="131" t="str">
        <f>IF(ISNA(VLOOKUP($C88,'NorAm Aspen SS'!$A$17:$F$100,6,FALSE))=TRUE,"0",VLOOKUP($C88,'NorAm Aspen SS'!$A$17:$F$100,6,FALSE))</f>
        <v>0</v>
      </c>
      <c r="U88" s="131" t="str">
        <f>IF(ISNA(VLOOKUP($C88,'JJ Evergreen'!$A$17:$F$100,6,FALSE))=TRUE,"0",VLOOKUP($C88,'JJ Evergreen'!$A$17:$F$100,6,FALSE))</f>
        <v>0</v>
      </c>
      <c r="V88" s="131" t="str">
        <f>IF(ISNA(VLOOKUP($C88,'TT Horseshoe -1'!$A$17:$F$100,6,FALSE))=TRUE,"0",VLOOKUP($C88,'TT Horseshoe -1'!$A$17:$F$100,6,FALSE))</f>
        <v>0</v>
      </c>
      <c r="W88" s="131" t="str">
        <f>IF(ISNA(VLOOKUP($C88,'TT PROV SS'!$A$17:$F$100,6,FALSE))=TRUE,"0",VLOOKUP($C88,'TT PROV SS'!$A$17:$F$100,6,FALSE))</f>
        <v>0</v>
      </c>
      <c r="X88" s="131" t="str">
        <f>IF(ISNA(VLOOKUP($C88,'TT PROV BA'!$A$17:$F$100,6,FALSE))=TRUE,"0",VLOOKUP($C88,'TT PROV BA'!$A$17:$F$100,6,FALSE))</f>
        <v>0</v>
      </c>
      <c r="Y88" s="131" t="str">
        <f>IF(ISNA(VLOOKUP($C88,'CC Horseshoe SS'!$A$17:$F$100,6,FALSE))=TRUE,"0",VLOOKUP($C88,'CC Horseshoe SS'!$A$17:$F$100,6,FALSE))</f>
        <v>0</v>
      </c>
      <c r="Z88" s="131" t="str">
        <f>IF(ISNA(VLOOKUP($C88,'CC Horseshoe BA'!$A$17:$F$100,6,FALSE))=TRUE,"0",VLOOKUP($C88,'CC Horseshoe BA'!$A$17:$F$100,6,FALSE))</f>
        <v>0</v>
      </c>
      <c r="AA88" s="131" t="str">
        <f>IF(ISNA(VLOOKUP($C88,'NorAm Stoneham SS'!$A$17:$F$100,6,FALSE))=TRUE,"0",VLOOKUP($C88,'NorAm Stoneham SS'!$A$17:$F$100,6,FALSE))</f>
        <v>0</v>
      </c>
      <c r="AB88" s="131" t="str">
        <f>IF(ISNA(VLOOKUP($C88,'NorAm Stoneham BA'!$A$17:$F$100,6,FALSE))=TRUE,"0",VLOOKUP($C88,'NorAm Stoneham BA'!$A$17:$F$100,6,FALSE))</f>
        <v>0</v>
      </c>
      <c r="AC88" s="131" t="str">
        <f>IF(ISNA(VLOOKUP($C88,'JrNats HP'!$A$17:$F$100,6,FALSE))=TRUE,"0",VLOOKUP($C88,'JrNats HP'!$A$17:$F$100,6,FALSE))</f>
        <v>0</v>
      </c>
      <c r="AD88" s="131" t="str">
        <f>IF(ISNA(VLOOKUP($C88,'JrNats SS'!$A$17:$F$100,6,FALSE))=TRUE,"0",VLOOKUP($C88,'JrNats SS'!$A$17:$F$100,6,FALSE))</f>
        <v>0</v>
      </c>
      <c r="AE88" s="131" t="str">
        <f>IF(ISNA(VLOOKUP($C88,'JrNats BA'!$A$17:$F$100,6,FALSE))=TRUE,"0",VLOOKUP($C88,'JrNats BA'!$A$17:$F$100,6,FALSE))</f>
        <v>0</v>
      </c>
      <c r="AF88" s="131"/>
    </row>
    <row r="89" spans="1:32" ht="19" customHeight="1" x14ac:dyDescent="0.15">
      <c r="A89" s="98" t="s">
        <v>93</v>
      </c>
      <c r="B89" s="98" t="s">
        <v>112</v>
      </c>
      <c r="C89" s="99" t="s">
        <v>183</v>
      </c>
      <c r="D89" s="62">
        <f>IF(ISNA(VLOOKUP($C89,'Ontario Rankings'!$C$6:$K$119,3,FALSE))=TRUE,"0",VLOOKUP($C89,'Ontario Rankings'!$C$6:$K$119,3,FALSE))</f>
        <v>54</v>
      </c>
      <c r="E89" s="131" t="str">
        <f>IF(ISNA(VLOOKUP($C89,'CC Calgary BA'!$A$17:$F$73,6,FALSE))=TRUE,"0",VLOOKUP($C89,'CC Calgary BA'!$A$17:$F$73,6,FALSE))</f>
        <v>0</v>
      </c>
      <c r="F89" s="131" t="str">
        <f>IF(ISNA(VLOOKUP($C89,'CC Calgary HP'!$A$17:$F$100,6,FALSE))=TRUE,"0",VLOOKUP($C89,'CC Calgary HP'!$A$17:$F$100,6,FALSE))</f>
        <v>0</v>
      </c>
      <c r="G89" s="131" t="str">
        <f>IF(ISNA(VLOOKUP($C89,'CC Calgary SS'!$A$17:$F$74,6,FALSE))=TRUE,"0",VLOOKUP($C89,'CC Calgary SS'!$A$17:$F$74,6,FALSE))</f>
        <v>0</v>
      </c>
      <c r="H89" s="131" t="str">
        <f>IF(ISNA(VLOOKUP($C89,'TT MSLM -1'!$A$17:$F$100,6,FALSE))=TRUE,"0",VLOOKUP($C89,'TT MSLM -1'!$A$17:$F$100,6,FALSE))</f>
        <v>0</v>
      </c>
      <c r="I89" s="131" t="str">
        <f>IF(ISNA(VLOOKUP($C89,'TT MSLM -2'!$A$17:$F$100,6,FALSE))=TRUE,"0",VLOOKUP($C89,'TT MSLM -2'!$A$17:$F$100,6,FALSE))</f>
        <v>0</v>
      </c>
      <c r="J89" s="131" t="str">
        <f>IF(ISNA(VLOOKUP($C89,'NorAm Mammoth SS -1'!$A$17:$F$100,6,FALSE))=TRUE,"0",VLOOKUP($C89,'NorAm Mammoth SS -1'!$A$17:$F$100,6,FALSE))</f>
        <v>0</v>
      </c>
      <c r="K89" s="131" t="str">
        <f>IF(ISNA(VLOOKUP($C89,'NorAm Mammoth SS -2'!$A$17:$F$100,6,FALSE))=TRUE,"0",VLOOKUP($C89,'NorAm Mammoth SS -2'!$A$17:$F$100,6,FALSE))</f>
        <v>0</v>
      </c>
      <c r="L89" s="131">
        <f>IF(ISNA(VLOOKUP($C89,'Groms GP'!$A$17:$F$100,6,FALSE))=TRUE,"0",VLOOKUP($C89,'Groms GP'!$A$17:$F$100,6,FALSE))</f>
        <v>0</v>
      </c>
      <c r="M89" s="131" t="str">
        <f>IF(ISNA(VLOOKUP($C89,'CC SunPeaks SS'!$A$17:$F$100,6,FALSE))=TRUE,"0",VLOOKUP($C89,'CC SunPeaks SS'!$A$17:$F$100,6,FALSE))</f>
        <v>0</v>
      </c>
      <c r="N89" s="131" t="str">
        <f>IF(ISNA(VLOOKUP($C89,'CC SunPeaks BA'!$A$17:$F$100,6,FALSE))=TRUE,"0",VLOOKUP($C89,'CC SunPeaks BA'!$A$17:$F$100,6,FALSE))</f>
        <v>0</v>
      </c>
      <c r="O89" s="131" t="str">
        <f>IF(ISNA(VLOOKUP($C89,'NorAm Calgary SS'!$A$17:$F$100,6,FALSE))=TRUE,"0",VLOOKUP($C89,'NorAm Calgary SS'!$A$17:$F$100,6,FALSE))</f>
        <v>0</v>
      </c>
      <c r="P89" s="131" t="str">
        <f>IF(ISNA(VLOOKUP($C89,'NorAm Calgary BA'!$A$17:$F$100,6,FALSE))=TRUE,"0",VLOOKUP($C89,'NorAm Calgary BA'!$A$17:$F$100,6,FALSE))</f>
        <v>0</v>
      </c>
      <c r="Q89" s="131" t="str">
        <f>IF(ISNA(VLOOKUP($C89,'FzFest CF'!$A$17:$F$100,6,FALSE))=TRUE,"0",VLOOKUP($C89,'FzFest CF'!$A$17:$F$100,6,FALSE))</f>
        <v>0</v>
      </c>
      <c r="R89" s="131">
        <f>IF(ISNA(VLOOKUP($C89,'Groms BV'!$A$17:$F$100,6,FALSE))=TRUE,"0",VLOOKUP($C89,'Groms BV'!$A$17:$F$100,6,FALSE))</f>
        <v>0</v>
      </c>
      <c r="S89" s="131" t="str">
        <f>IF(ISNA(VLOOKUP($C89,'NorAm Aspen BA'!$A$17:$F$100,6,FALSE))=TRUE,"0",VLOOKUP($C89,'NorAm Aspen BA'!$A$17:$F$100,6,FALSE))</f>
        <v>0</v>
      </c>
      <c r="T89" s="131" t="str">
        <f>IF(ISNA(VLOOKUP($C89,'NorAm Aspen SS'!$A$17:$F$100,6,FALSE))=TRUE,"0",VLOOKUP($C89,'NorAm Aspen SS'!$A$17:$F$100,6,FALSE))</f>
        <v>0</v>
      </c>
      <c r="U89" s="131" t="str">
        <f>IF(ISNA(VLOOKUP($C89,'JJ Evergreen'!$A$17:$F$100,6,FALSE))=TRUE,"0",VLOOKUP($C89,'JJ Evergreen'!$A$17:$F$100,6,FALSE))</f>
        <v>0</v>
      </c>
      <c r="V89" s="131" t="str">
        <f>IF(ISNA(VLOOKUP($C89,'TT Horseshoe -1'!$A$17:$F$100,6,FALSE))=TRUE,"0",VLOOKUP($C89,'TT Horseshoe -1'!$A$17:$F$100,6,FALSE))</f>
        <v>0</v>
      </c>
      <c r="W89" s="131" t="str">
        <f>IF(ISNA(VLOOKUP($C89,'TT PROV SS'!$A$17:$F$100,6,FALSE))=TRUE,"0",VLOOKUP($C89,'TT PROV SS'!$A$17:$F$100,6,FALSE))</f>
        <v>0</v>
      </c>
      <c r="X89" s="131" t="str">
        <f>IF(ISNA(VLOOKUP($C89,'TT PROV BA'!$A$17:$F$100,6,FALSE))=TRUE,"0",VLOOKUP($C89,'TT PROV BA'!$A$17:$F$100,6,FALSE))</f>
        <v>0</v>
      </c>
      <c r="Y89" s="131" t="str">
        <f>IF(ISNA(VLOOKUP($C89,'CC Horseshoe SS'!$A$17:$F$100,6,FALSE))=TRUE,"0",VLOOKUP($C89,'CC Horseshoe SS'!$A$17:$F$100,6,FALSE))</f>
        <v>0</v>
      </c>
      <c r="Z89" s="131" t="str">
        <f>IF(ISNA(VLOOKUP($C89,'CC Horseshoe BA'!$A$17:$F$100,6,FALSE))=TRUE,"0",VLOOKUP($C89,'CC Horseshoe BA'!$A$17:$F$100,6,FALSE))</f>
        <v>0</v>
      </c>
      <c r="AA89" s="131" t="str">
        <f>IF(ISNA(VLOOKUP($C89,'NorAm Stoneham SS'!$A$17:$F$100,6,FALSE))=TRUE,"0",VLOOKUP($C89,'NorAm Stoneham SS'!$A$17:$F$100,6,FALSE))</f>
        <v>0</v>
      </c>
      <c r="AB89" s="131" t="str">
        <f>IF(ISNA(VLOOKUP($C89,'NorAm Stoneham BA'!$A$17:$F$100,6,FALSE))=TRUE,"0",VLOOKUP($C89,'NorAm Stoneham BA'!$A$17:$F$100,6,FALSE))</f>
        <v>0</v>
      </c>
      <c r="AC89" s="131" t="str">
        <f>IF(ISNA(VLOOKUP($C89,'JrNats HP'!$A$17:$F$100,6,FALSE))=TRUE,"0",VLOOKUP($C89,'JrNats HP'!$A$17:$F$100,6,FALSE))</f>
        <v>0</v>
      </c>
      <c r="AD89" s="131" t="str">
        <f>IF(ISNA(VLOOKUP($C89,'JrNats SS'!$A$17:$F$100,6,FALSE))=TRUE,"0",VLOOKUP($C89,'JrNats SS'!$A$17:$F$100,6,FALSE))</f>
        <v>0</v>
      </c>
      <c r="AE89" s="131" t="str">
        <f>IF(ISNA(VLOOKUP($C89,'JrNats BA'!$A$17:$F$100,6,FALSE))=TRUE,"0",VLOOKUP($C89,'JrNats BA'!$A$17:$F$100,6,FALSE))</f>
        <v>0</v>
      </c>
      <c r="AF89" s="131"/>
    </row>
    <row r="90" spans="1:32" ht="19" customHeight="1" x14ac:dyDescent="0.15">
      <c r="A90" s="98" t="s">
        <v>93</v>
      </c>
      <c r="B90" s="98" t="s">
        <v>112</v>
      </c>
      <c r="C90" s="99" t="s">
        <v>184</v>
      </c>
      <c r="D90" s="62">
        <f>IF(ISNA(VLOOKUP($C90,'Ontario Rankings'!$C$6:$K$119,3,FALSE))=TRUE,"0",VLOOKUP($C90,'Ontario Rankings'!$C$6:$K$119,3,FALSE))</f>
        <v>54</v>
      </c>
      <c r="E90" s="131" t="str">
        <f>IF(ISNA(VLOOKUP($C90,'CC Calgary BA'!$A$17:$F$73,6,FALSE))=TRUE,"0",VLOOKUP($C90,'CC Calgary BA'!$A$17:$F$73,6,FALSE))</f>
        <v>0</v>
      </c>
      <c r="F90" s="131" t="str">
        <f>IF(ISNA(VLOOKUP($C90,'CC Calgary HP'!$A$17:$F$100,6,FALSE))=TRUE,"0",VLOOKUP($C90,'CC Calgary HP'!$A$17:$F$100,6,FALSE))</f>
        <v>0</v>
      </c>
      <c r="G90" s="131" t="str">
        <f>IF(ISNA(VLOOKUP($C90,'CC Calgary SS'!$A$17:$F$74,6,FALSE))=TRUE,"0",VLOOKUP($C90,'CC Calgary SS'!$A$17:$F$74,6,FALSE))</f>
        <v>0</v>
      </c>
      <c r="H90" s="131" t="str">
        <f>IF(ISNA(VLOOKUP($C90,'TT MSLM -1'!$A$17:$F$100,6,FALSE))=TRUE,"0",VLOOKUP($C90,'TT MSLM -1'!$A$17:$F$100,6,FALSE))</f>
        <v>0</v>
      </c>
      <c r="I90" s="131" t="str">
        <f>IF(ISNA(VLOOKUP($C90,'TT MSLM -2'!$A$17:$F$100,6,FALSE))=TRUE,"0",VLOOKUP($C90,'TT MSLM -2'!$A$17:$F$100,6,FALSE))</f>
        <v>0</v>
      </c>
      <c r="J90" s="131" t="str">
        <f>IF(ISNA(VLOOKUP($C90,'NorAm Mammoth SS -1'!$A$17:$F$100,6,FALSE))=TRUE,"0",VLOOKUP($C90,'NorAm Mammoth SS -1'!$A$17:$F$100,6,FALSE))</f>
        <v>0</v>
      </c>
      <c r="K90" s="131" t="str">
        <f>IF(ISNA(VLOOKUP($C90,'NorAm Mammoth SS -2'!$A$17:$F$100,6,FALSE))=TRUE,"0",VLOOKUP($C90,'NorAm Mammoth SS -2'!$A$17:$F$100,6,FALSE))</f>
        <v>0</v>
      </c>
      <c r="L90" s="131">
        <f>IF(ISNA(VLOOKUP($C90,'Groms GP'!$A$17:$F$100,6,FALSE))=TRUE,"0",VLOOKUP($C90,'Groms GP'!$A$17:$F$100,6,FALSE))</f>
        <v>0</v>
      </c>
      <c r="M90" s="131" t="str">
        <f>IF(ISNA(VLOOKUP($C90,'CC SunPeaks SS'!$A$17:$F$100,6,FALSE))=TRUE,"0",VLOOKUP($C90,'CC SunPeaks SS'!$A$17:$F$100,6,FALSE))</f>
        <v>0</v>
      </c>
      <c r="N90" s="131" t="str">
        <f>IF(ISNA(VLOOKUP($C90,'CC SunPeaks BA'!$A$17:$F$100,6,FALSE))=TRUE,"0",VLOOKUP($C90,'CC SunPeaks BA'!$A$17:$F$100,6,FALSE))</f>
        <v>0</v>
      </c>
      <c r="O90" s="131" t="str">
        <f>IF(ISNA(VLOOKUP($C90,'NorAm Calgary SS'!$A$17:$F$100,6,FALSE))=TRUE,"0",VLOOKUP($C90,'NorAm Calgary SS'!$A$17:$F$100,6,FALSE))</f>
        <v>0</v>
      </c>
      <c r="P90" s="131" t="str">
        <f>IF(ISNA(VLOOKUP($C90,'NorAm Calgary BA'!$A$17:$F$100,6,FALSE))=TRUE,"0",VLOOKUP($C90,'NorAm Calgary BA'!$A$17:$F$100,6,FALSE))</f>
        <v>0</v>
      </c>
      <c r="Q90" s="131" t="str">
        <f>IF(ISNA(VLOOKUP($C90,'FzFest CF'!$A$17:$F$100,6,FALSE))=TRUE,"0",VLOOKUP($C90,'FzFest CF'!$A$17:$F$100,6,FALSE))</f>
        <v>0</v>
      </c>
      <c r="R90" s="131">
        <f>IF(ISNA(VLOOKUP($C90,'Groms BV'!$A$17:$F$100,6,FALSE))=TRUE,"0",VLOOKUP($C90,'Groms BV'!$A$17:$F$100,6,FALSE))</f>
        <v>0</v>
      </c>
      <c r="S90" s="131" t="str">
        <f>IF(ISNA(VLOOKUP($C90,'NorAm Aspen BA'!$A$17:$F$100,6,FALSE))=TRUE,"0",VLOOKUP($C90,'NorAm Aspen BA'!$A$17:$F$100,6,FALSE))</f>
        <v>0</v>
      </c>
      <c r="T90" s="131" t="str">
        <f>IF(ISNA(VLOOKUP($C90,'NorAm Aspen SS'!$A$17:$F$100,6,FALSE))=TRUE,"0",VLOOKUP($C90,'NorAm Aspen SS'!$A$17:$F$100,6,FALSE))</f>
        <v>0</v>
      </c>
      <c r="U90" s="131" t="str">
        <f>IF(ISNA(VLOOKUP($C90,'JJ Evergreen'!$A$17:$F$100,6,FALSE))=TRUE,"0",VLOOKUP($C90,'JJ Evergreen'!$A$17:$F$100,6,FALSE))</f>
        <v>0</v>
      </c>
      <c r="V90" s="131" t="str">
        <f>IF(ISNA(VLOOKUP($C90,'TT Horseshoe -1'!$A$17:$F$100,6,FALSE))=TRUE,"0",VLOOKUP($C90,'TT Horseshoe -1'!$A$17:$F$100,6,FALSE))</f>
        <v>0</v>
      </c>
      <c r="W90" s="131" t="str">
        <f>IF(ISNA(VLOOKUP($C90,'TT PROV SS'!$A$17:$F$100,6,FALSE))=TRUE,"0",VLOOKUP($C90,'TT PROV SS'!$A$17:$F$100,6,FALSE))</f>
        <v>0</v>
      </c>
      <c r="X90" s="131" t="str">
        <f>IF(ISNA(VLOOKUP($C90,'TT PROV BA'!$A$17:$F$100,6,FALSE))=TRUE,"0",VLOOKUP($C90,'TT PROV BA'!$A$17:$F$100,6,FALSE))</f>
        <v>0</v>
      </c>
      <c r="Y90" s="131" t="str">
        <f>IF(ISNA(VLOOKUP($C90,'CC Horseshoe SS'!$A$17:$F$100,6,FALSE))=TRUE,"0",VLOOKUP($C90,'CC Horseshoe SS'!$A$17:$F$100,6,FALSE))</f>
        <v>0</v>
      </c>
      <c r="Z90" s="131" t="str">
        <f>IF(ISNA(VLOOKUP($C90,'CC Horseshoe BA'!$A$17:$F$100,6,FALSE))=TRUE,"0",VLOOKUP($C90,'CC Horseshoe BA'!$A$17:$F$100,6,FALSE))</f>
        <v>0</v>
      </c>
      <c r="AA90" s="131" t="str">
        <f>IF(ISNA(VLOOKUP($C90,'NorAm Stoneham SS'!$A$17:$F$100,6,FALSE))=TRUE,"0",VLOOKUP($C90,'NorAm Stoneham SS'!$A$17:$F$100,6,FALSE))</f>
        <v>0</v>
      </c>
      <c r="AB90" s="131" t="str">
        <f>IF(ISNA(VLOOKUP($C90,'NorAm Stoneham BA'!$A$17:$F$100,6,FALSE))=TRUE,"0",VLOOKUP($C90,'NorAm Stoneham BA'!$A$17:$F$100,6,FALSE))</f>
        <v>0</v>
      </c>
      <c r="AC90" s="131" t="str">
        <f>IF(ISNA(VLOOKUP($C90,'JrNats HP'!$A$17:$F$100,6,FALSE))=TRUE,"0",VLOOKUP($C90,'JrNats HP'!$A$17:$F$100,6,FALSE))</f>
        <v>0</v>
      </c>
      <c r="AD90" s="131" t="str">
        <f>IF(ISNA(VLOOKUP($C90,'JrNats SS'!$A$17:$F$100,6,FALSE))=TRUE,"0",VLOOKUP($C90,'JrNats SS'!$A$17:$F$100,6,FALSE))</f>
        <v>0</v>
      </c>
      <c r="AE90" s="131" t="str">
        <f>IF(ISNA(VLOOKUP($C90,'JrNats BA'!$A$17:$F$100,6,FALSE))=TRUE,"0",VLOOKUP($C90,'JrNats BA'!$A$17:$F$100,6,FALSE))</f>
        <v>0</v>
      </c>
      <c r="AF90" s="131"/>
    </row>
    <row r="91" spans="1:32" ht="19" customHeight="1" x14ac:dyDescent="0.15">
      <c r="A91" s="98" t="s">
        <v>94</v>
      </c>
      <c r="B91" s="98" t="s">
        <v>111</v>
      </c>
      <c r="C91" s="99" t="s">
        <v>217</v>
      </c>
      <c r="D91" s="62">
        <f>IF(ISNA(VLOOKUP($C91,'Ontario Rankings'!$C$6:$K$119,3,FALSE))=TRUE,"0",VLOOKUP($C91,'Ontario Rankings'!$C$6:$K$119,3,FALSE))</f>
        <v>81</v>
      </c>
      <c r="E91" s="131" t="str">
        <f>IF(ISNA(VLOOKUP($C91,'CC Calgary BA'!$A$17:$F$73,6,FALSE))=TRUE,"0",VLOOKUP($C91,'CC Calgary BA'!$A$17:$F$73,6,FALSE))</f>
        <v>0</v>
      </c>
      <c r="F91" s="131" t="str">
        <f>IF(ISNA(VLOOKUP($C91,'CC Calgary HP'!$A$17:$F$100,6,FALSE))=TRUE,"0",VLOOKUP($C91,'CC Calgary HP'!$A$17:$F$100,6,FALSE))</f>
        <v>0</v>
      </c>
      <c r="G91" s="131" t="str">
        <f>IF(ISNA(VLOOKUP($C91,'CC Calgary SS'!$A$17:$F$74,6,FALSE))=TRUE,"0",VLOOKUP($C91,'CC Calgary SS'!$A$17:$F$74,6,FALSE))</f>
        <v>0</v>
      </c>
      <c r="H91" s="131" t="str">
        <f>IF(ISNA(VLOOKUP($C91,'TT MSLM -1'!$A$17:$F$100,6,FALSE))=TRUE,"0",VLOOKUP($C91,'TT MSLM -1'!$A$17:$F$100,6,FALSE))</f>
        <v>0</v>
      </c>
      <c r="I91" s="131" t="str">
        <f>IF(ISNA(VLOOKUP($C91,'TT MSLM -2'!$A$17:$F$100,6,FALSE))=TRUE,"0",VLOOKUP($C91,'TT MSLM -2'!$A$17:$F$100,6,FALSE))</f>
        <v>0</v>
      </c>
      <c r="J91" s="131" t="str">
        <f>IF(ISNA(VLOOKUP($C91,'NorAm Mammoth SS -1'!$A$17:$F$100,6,FALSE))=TRUE,"0",VLOOKUP($C91,'NorAm Mammoth SS -1'!$A$17:$F$100,6,FALSE))</f>
        <v>0</v>
      </c>
      <c r="K91" s="131" t="str">
        <f>IF(ISNA(VLOOKUP($C91,'NorAm Mammoth SS -2'!$A$17:$F$100,6,FALSE))=TRUE,"0",VLOOKUP($C91,'NorAm Mammoth SS -2'!$A$17:$F$100,6,FALSE))</f>
        <v>0</v>
      </c>
      <c r="L91" s="131" t="str">
        <f>IF(ISNA(VLOOKUP($C91,'Groms GP'!$A$17:$F$100,6,FALSE))=TRUE,"0",VLOOKUP($C91,'Groms GP'!$A$17:$F$100,6,FALSE))</f>
        <v>0</v>
      </c>
      <c r="M91" s="131" t="str">
        <f>IF(ISNA(VLOOKUP($C91,'CC SunPeaks SS'!$A$17:$F$100,6,FALSE))=TRUE,"0",VLOOKUP($C91,'CC SunPeaks SS'!$A$17:$F$100,6,FALSE))</f>
        <v>0</v>
      </c>
      <c r="N91" s="131" t="str">
        <f>IF(ISNA(VLOOKUP($C91,'CC SunPeaks BA'!$A$17:$F$100,6,FALSE))=TRUE,"0",VLOOKUP($C91,'CC SunPeaks BA'!$A$17:$F$100,6,FALSE))</f>
        <v>0</v>
      </c>
      <c r="O91" s="131" t="str">
        <f>IF(ISNA(VLOOKUP($C91,'NorAm Calgary SS'!$A$17:$F$100,6,FALSE))=TRUE,"0",VLOOKUP($C91,'NorAm Calgary SS'!$A$17:$F$100,6,FALSE))</f>
        <v>0</v>
      </c>
      <c r="P91" s="131" t="str">
        <f>IF(ISNA(VLOOKUP($C91,'NorAm Calgary BA'!$A$17:$F$100,6,FALSE))=TRUE,"0",VLOOKUP($C91,'NorAm Calgary BA'!$A$17:$F$100,6,FALSE))</f>
        <v>0</v>
      </c>
      <c r="Q91" s="131" t="str">
        <f>IF(ISNA(VLOOKUP($C91,'FzFest CF'!$A$17:$F$100,6,FALSE))=TRUE,"0",VLOOKUP($C91,'FzFest CF'!$A$17:$F$100,6,FALSE))</f>
        <v>0</v>
      </c>
      <c r="R91" s="131" t="str">
        <f>IF(ISNA(VLOOKUP($C91,'Groms BV'!$A$17:$F$100,6,FALSE))=TRUE,"0",VLOOKUP($C91,'Groms BV'!$A$17:$F$100,6,FALSE))</f>
        <v>0</v>
      </c>
      <c r="S91" s="131" t="str">
        <f>IF(ISNA(VLOOKUP($C91,'NorAm Aspen BA'!$A$17:$F$100,6,FALSE))=TRUE,"0",VLOOKUP($C91,'NorAm Aspen BA'!$A$17:$F$100,6,FALSE))</f>
        <v>0</v>
      </c>
      <c r="T91" s="131" t="str">
        <f>IF(ISNA(VLOOKUP($C91,'NorAm Aspen SS'!$A$17:$F$100,6,FALSE))=TRUE,"0",VLOOKUP($C91,'NorAm Aspen SS'!$A$17:$F$100,6,FALSE))</f>
        <v>0</v>
      </c>
      <c r="U91" s="131" t="str">
        <f>IF(ISNA(VLOOKUP($C91,'JJ Evergreen'!$A$17:$F$100,6,FALSE))=TRUE,"0",VLOOKUP($C91,'JJ Evergreen'!$A$17:$F$100,6,FALSE))</f>
        <v>0</v>
      </c>
      <c r="V91" s="131">
        <f>IF(ISNA(VLOOKUP($C91,'TT Horseshoe -1'!$A$17:$F$100,6,FALSE))=TRUE,"0",VLOOKUP($C91,'TT Horseshoe -1'!$A$17:$F$100,6,FALSE))</f>
        <v>36</v>
      </c>
      <c r="W91" s="131" t="str">
        <f>IF(ISNA(VLOOKUP($C91,'TT PROV SS'!$A$17:$F$100,6,FALSE))=TRUE,"0",VLOOKUP($C91,'TT PROV SS'!$A$17:$F$100,6,FALSE))</f>
        <v>0</v>
      </c>
      <c r="X91" s="131" t="str">
        <f>IF(ISNA(VLOOKUP($C91,'TT PROV BA'!$A$17:$F$100,6,FALSE))=TRUE,"0",VLOOKUP($C91,'TT PROV BA'!$A$17:$F$100,6,FALSE))</f>
        <v>0</v>
      </c>
      <c r="Y91" s="131" t="str">
        <f>IF(ISNA(VLOOKUP($C91,'CC Horseshoe SS'!$A$17:$F$100,6,FALSE))=TRUE,"0",VLOOKUP($C91,'CC Horseshoe SS'!$A$17:$F$100,6,FALSE))</f>
        <v>0</v>
      </c>
      <c r="Z91" s="131" t="str">
        <f>IF(ISNA(VLOOKUP($C91,'CC Horseshoe BA'!$A$17:$F$100,6,FALSE))=TRUE,"0",VLOOKUP($C91,'CC Horseshoe BA'!$A$17:$F$100,6,FALSE))</f>
        <v>0</v>
      </c>
      <c r="AA91" s="131" t="str">
        <f>IF(ISNA(VLOOKUP($C91,'NorAm Stoneham SS'!$A$17:$F$100,6,FALSE))=TRUE,"0",VLOOKUP($C91,'NorAm Stoneham SS'!$A$17:$F$100,6,FALSE))</f>
        <v>0</v>
      </c>
      <c r="AB91" s="131" t="str">
        <f>IF(ISNA(VLOOKUP($C91,'NorAm Stoneham BA'!$A$17:$F$100,6,FALSE))=TRUE,"0",VLOOKUP($C91,'NorAm Stoneham BA'!$A$17:$F$100,6,FALSE))</f>
        <v>0</v>
      </c>
      <c r="AC91" s="131" t="str">
        <f>IF(ISNA(VLOOKUP($C91,'JrNats HP'!$A$17:$F$100,6,FALSE))=TRUE,"0",VLOOKUP($C91,'JrNats HP'!$A$17:$F$100,6,FALSE))</f>
        <v>0</v>
      </c>
      <c r="AD91" s="131" t="str">
        <f>IF(ISNA(VLOOKUP($C91,'JrNats SS'!$A$17:$F$100,6,FALSE))=TRUE,"0",VLOOKUP($C91,'JrNats SS'!$A$17:$F$100,6,FALSE))</f>
        <v>0</v>
      </c>
      <c r="AE91" s="131" t="str">
        <f>IF(ISNA(VLOOKUP($C91,'JrNats BA'!$A$17:$F$100,6,FALSE))=TRUE,"0",VLOOKUP($C91,'JrNats BA'!$A$17:$F$100,6,FALSE))</f>
        <v>0</v>
      </c>
      <c r="AF91" s="131"/>
    </row>
    <row r="92" spans="1:32" ht="19" customHeight="1" x14ac:dyDescent="0.15">
      <c r="A92" s="98" t="s">
        <v>92</v>
      </c>
      <c r="B92" s="98" t="s">
        <v>112</v>
      </c>
      <c r="C92" s="99" t="s">
        <v>136</v>
      </c>
      <c r="D92" s="62">
        <f>IF(ISNA(VLOOKUP($C92,'Ontario Rankings'!$C$6:$K$119,3,FALSE))=TRUE,"0",VLOOKUP($C92,'Ontario Rankings'!$C$6:$K$119,3,FALSE))</f>
        <v>82</v>
      </c>
      <c r="E92" s="131" t="str">
        <f>IF(ISNA(VLOOKUP($C92,'CC Calgary BA'!$A$17:$F$73,6,FALSE))=TRUE,"0",VLOOKUP($C92,'CC Calgary BA'!$A$17:$F$73,6,FALSE))</f>
        <v>0</v>
      </c>
      <c r="F92" s="131" t="str">
        <f>IF(ISNA(VLOOKUP($C92,'CC Calgary HP'!$A$17:$F$100,6,FALSE))=TRUE,"0",VLOOKUP($C92,'CC Calgary HP'!$A$17:$F$100,6,FALSE))</f>
        <v>0</v>
      </c>
      <c r="G92" s="131" t="str">
        <f>IF(ISNA(VLOOKUP($C92,'CC Calgary SS'!$A$17:$F$74,6,FALSE))=TRUE,"0",VLOOKUP($C92,'CC Calgary SS'!$A$17:$F$74,6,FALSE))</f>
        <v>0</v>
      </c>
      <c r="H92" s="131" t="str">
        <f>IF(ISNA(VLOOKUP($C92,'TT MSLM -1'!$A$17:$F$100,6,FALSE))=TRUE,"0",VLOOKUP($C92,'TT MSLM -1'!$A$17:$F$100,6,FALSE))</f>
        <v>0</v>
      </c>
      <c r="I92" s="131" t="str">
        <f>IF(ISNA(VLOOKUP($C92,'TT MSLM -2'!$A$17:$F$100,6,FALSE))=TRUE,"0",VLOOKUP($C92,'TT MSLM -2'!$A$17:$F$100,6,FALSE))</f>
        <v>0</v>
      </c>
      <c r="J92" s="131" t="str">
        <f>IF(ISNA(VLOOKUP($C92,'NorAm Mammoth SS -1'!$A$17:$F$100,6,FALSE))=TRUE,"0",VLOOKUP($C92,'NorAm Mammoth SS -1'!$A$17:$F$100,6,FALSE))</f>
        <v>0</v>
      </c>
      <c r="K92" s="131" t="str">
        <f>IF(ISNA(VLOOKUP($C92,'NorAm Mammoth SS -2'!$A$17:$F$100,6,FALSE))=TRUE,"0",VLOOKUP($C92,'NorAm Mammoth SS -2'!$A$17:$F$100,6,FALSE))</f>
        <v>0</v>
      </c>
      <c r="L92" s="131" t="str">
        <f>IF(ISNA(VLOOKUP($C92,'Groms GP'!$A$17:$F$100,6,FALSE))=TRUE,"0",VLOOKUP($C92,'Groms GP'!$A$17:$F$100,6,FALSE))</f>
        <v>0</v>
      </c>
      <c r="M92" s="131" t="str">
        <f>IF(ISNA(VLOOKUP($C92,'CC SunPeaks SS'!$A$17:$F$100,6,FALSE))=TRUE,"0",VLOOKUP($C92,'CC SunPeaks SS'!$A$17:$F$100,6,FALSE))</f>
        <v>0</v>
      </c>
      <c r="N92" s="131" t="str">
        <f>IF(ISNA(VLOOKUP($C92,'CC SunPeaks BA'!$A$17:$F$100,6,FALSE))=TRUE,"0",VLOOKUP($C92,'CC SunPeaks BA'!$A$17:$F$100,6,FALSE))</f>
        <v>0</v>
      </c>
      <c r="O92" s="131" t="str">
        <f>IF(ISNA(VLOOKUP($C92,'NorAm Calgary SS'!$A$17:$F$100,6,FALSE))=TRUE,"0",VLOOKUP($C92,'NorAm Calgary SS'!$A$17:$F$100,6,FALSE))</f>
        <v>0</v>
      </c>
      <c r="P92" s="131" t="str">
        <f>IF(ISNA(VLOOKUP($C92,'NorAm Calgary BA'!$A$17:$F$100,6,FALSE))=TRUE,"0",VLOOKUP($C92,'NorAm Calgary BA'!$A$17:$F$100,6,FALSE))</f>
        <v>0</v>
      </c>
      <c r="Q92" s="131">
        <f>IF(ISNA(VLOOKUP($C92,'FzFest CF'!$A$17:$F$100,6,FALSE))=TRUE,"0",VLOOKUP($C92,'FzFest CF'!$A$17:$F$100,6,FALSE))</f>
        <v>0</v>
      </c>
      <c r="R92" s="131" t="str">
        <f>IF(ISNA(VLOOKUP($C92,'Groms BV'!$A$17:$F$100,6,FALSE))=TRUE,"0",VLOOKUP($C92,'Groms BV'!$A$17:$F$100,6,FALSE))</f>
        <v>0</v>
      </c>
      <c r="S92" s="131" t="str">
        <f>IF(ISNA(VLOOKUP($C92,'NorAm Aspen BA'!$A$17:$F$100,6,FALSE))=TRUE,"0",VLOOKUP($C92,'NorAm Aspen BA'!$A$17:$F$100,6,FALSE))</f>
        <v>0</v>
      </c>
      <c r="T92" s="131" t="str">
        <f>IF(ISNA(VLOOKUP($C92,'NorAm Aspen SS'!$A$17:$F$100,6,FALSE))=TRUE,"0",VLOOKUP($C92,'NorAm Aspen SS'!$A$17:$F$100,6,FALSE))</f>
        <v>0</v>
      </c>
      <c r="U92" s="131" t="str">
        <f>IF(ISNA(VLOOKUP($C92,'JJ Evergreen'!$A$17:$F$100,6,FALSE))=TRUE,"0",VLOOKUP($C92,'JJ Evergreen'!$A$17:$F$100,6,FALSE))</f>
        <v>0</v>
      </c>
      <c r="V92" s="131" t="str">
        <f>IF(ISNA(VLOOKUP($C92,'TT Horseshoe -1'!$A$17:$F$100,6,FALSE))=TRUE,"0",VLOOKUP($C92,'TT Horseshoe -1'!$A$17:$F$100,6,FALSE))</f>
        <v>0</v>
      </c>
      <c r="W92" s="131" t="str">
        <f>IF(ISNA(VLOOKUP($C92,'TT PROV SS'!$A$17:$F$100,6,FALSE))=TRUE,"0",VLOOKUP($C92,'TT PROV SS'!$A$17:$F$100,6,FALSE))</f>
        <v>0</v>
      </c>
      <c r="X92" s="131" t="str">
        <f>IF(ISNA(VLOOKUP($C92,'TT PROV BA'!$A$17:$F$100,6,FALSE))=TRUE,"0",VLOOKUP($C92,'TT PROV BA'!$A$17:$F$100,6,FALSE))</f>
        <v>0</v>
      </c>
      <c r="Y92" s="131" t="str">
        <f>IF(ISNA(VLOOKUP($C92,'CC Horseshoe SS'!$A$17:$F$100,6,FALSE))=TRUE,"0",VLOOKUP($C92,'CC Horseshoe SS'!$A$17:$F$100,6,FALSE))</f>
        <v>0</v>
      </c>
      <c r="Z92" s="131" t="str">
        <f>IF(ISNA(VLOOKUP($C92,'CC Horseshoe BA'!$A$17:$F$100,6,FALSE))=TRUE,"0",VLOOKUP($C92,'CC Horseshoe BA'!$A$17:$F$100,6,FALSE))</f>
        <v>0</v>
      </c>
      <c r="AA92" s="131" t="str">
        <f>IF(ISNA(VLOOKUP($C92,'NorAm Stoneham SS'!$A$17:$F$100,6,FALSE))=TRUE,"0",VLOOKUP($C92,'NorAm Stoneham SS'!$A$17:$F$100,6,FALSE))</f>
        <v>0</v>
      </c>
      <c r="AB92" s="131" t="str">
        <f>IF(ISNA(VLOOKUP($C92,'NorAm Stoneham BA'!$A$17:$F$100,6,FALSE))=TRUE,"0",VLOOKUP($C92,'NorAm Stoneham BA'!$A$17:$F$100,6,FALSE))</f>
        <v>0</v>
      </c>
      <c r="AC92" s="131" t="str">
        <f>IF(ISNA(VLOOKUP($C92,'JrNats HP'!$A$17:$F$100,6,FALSE))=TRUE,"0",VLOOKUP($C92,'JrNats HP'!$A$17:$F$100,6,FALSE))</f>
        <v>0</v>
      </c>
      <c r="AD92" s="131" t="str">
        <f>IF(ISNA(VLOOKUP($C92,'JrNats SS'!$A$17:$F$100,6,FALSE))=TRUE,"0",VLOOKUP($C92,'JrNats SS'!$A$17:$F$100,6,FALSE))</f>
        <v>0</v>
      </c>
      <c r="AE92" s="131" t="str">
        <f>IF(ISNA(VLOOKUP($C92,'JrNats BA'!$A$17:$F$100,6,FALSE))=TRUE,"0",VLOOKUP($C92,'JrNats BA'!$A$17:$F$100,6,FALSE))</f>
        <v>0</v>
      </c>
      <c r="AF92" s="131"/>
    </row>
    <row r="93" spans="1:32" ht="19" customHeight="1" x14ac:dyDescent="0.15">
      <c r="A93" s="98" t="s">
        <v>92</v>
      </c>
      <c r="B93" s="98" t="s">
        <v>112</v>
      </c>
      <c r="C93" s="99" t="s">
        <v>137</v>
      </c>
      <c r="D93" s="62">
        <f>IF(ISNA(VLOOKUP($C93,'Ontario Rankings'!$C$6:$K$119,3,FALSE))=TRUE,"0",VLOOKUP($C93,'Ontario Rankings'!$C$6:$K$119,3,FALSE))</f>
        <v>82</v>
      </c>
      <c r="E93" s="131" t="str">
        <f>IF(ISNA(VLOOKUP($C93,'CC Calgary BA'!$A$17:$F$73,6,FALSE))=TRUE,"0",VLOOKUP($C93,'CC Calgary BA'!$A$17:$F$73,6,FALSE))</f>
        <v>0</v>
      </c>
      <c r="F93" s="131" t="str">
        <f>IF(ISNA(VLOOKUP($C93,'CC Calgary HP'!$A$17:$F$100,6,FALSE))=TRUE,"0",VLOOKUP($C93,'CC Calgary HP'!$A$17:$F$100,6,FALSE))</f>
        <v>0</v>
      </c>
      <c r="G93" s="131" t="str">
        <f>IF(ISNA(VLOOKUP($C93,'CC Calgary SS'!$A$17:$F$74,6,FALSE))=TRUE,"0",VLOOKUP($C93,'CC Calgary SS'!$A$17:$F$74,6,FALSE))</f>
        <v>0</v>
      </c>
      <c r="H93" s="131" t="str">
        <f>IF(ISNA(VLOOKUP($C93,'TT MSLM -1'!$A$17:$F$100,6,FALSE))=TRUE,"0",VLOOKUP($C93,'TT MSLM -1'!$A$17:$F$100,6,FALSE))</f>
        <v>0</v>
      </c>
      <c r="I93" s="131" t="str">
        <f>IF(ISNA(VLOOKUP($C93,'TT MSLM -2'!$A$17:$F$100,6,FALSE))=TRUE,"0",VLOOKUP($C93,'TT MSLM -2'!$A$17:$F$100,6,FALSE))</f>
        <v>0</v>
      </c>
      <c r="J93" s="131" t="str">
        <f>IF(ISNA(VLOOKUP($C93,'NorAm Mammoth SS -1'!$A$17:$F$100,6,FALSE))=TRUE,"0",VLOOKUP($C93,'NorAm Mammoth SS -1'!$A$17:$F$100,6,FALSE))</f>
        <v>0</v>
      </c>
      <c r="K93" s="131" t="str">
        <f>IF(ISNA(VLOOKUP($C93,'NorAm Mammoth SS -2'!$A$17:$F$100,6,FALSE))=TRUE,"0",VLOOKUP($C93,'NorAm Mammoth SS -2'!$A$17:$F$100,6,FALSE))</f>
        <v>0</v>
      </c>
      <c r="L93" s="131" t="str">
        <f>IF(ISNA(VLOOKUP($C93,'Groms GP'!$A$17:$F$100,6,FALSE))=TRUE,"0",VLOOKUP($C93,'Groms GP'!$A$17:$F$100,6,FALSE))</f>
        <v>0</v>
      </c>
      <c r="M93" s="131" t="str">
        <f>IF(ISNA(VLOOKUP($C93,'CC SunPeaks SS'!$A$17:$F$100,6,FALSE))=TRUE,"0",VLOOKUP($C93,'CC SunPeaks SS'!$A$17:$F$100,6,FALSE))</f>
        <v>0</v>
      </c>
      <c r="N93" s="131" t="str">
        <f>IF(ISNA(VLOOKUP($C93,'CC SunPeaks BA'!$A$17:$F$100,6,FALSE))=TRUE,"0",VLOOKUP($C93,'CC SunPeaks BA'!$A$17:$F$100,6,FALSE))</f>
        <v>0</v>
      </c>
      <c r="O93" s="131" t="str">
        <f>IF(ISNA(VLOOKUP($C93,'NorAm Calgary SS'!$A$17:$F$100,6,FALSE))=TRUE,"0",VLOOKUP($C93,'NorAm Calgary SS'!$A$17:$F$100,6,FALSE))</f>
        <v>0</v>
      </c>
      <c r="P93" s="131" t="str">
        <f>IF(ISNA(VLOOKUP($C93,'NorAm Calgary BA'!$A$17:$F$100,6,FALSE))=TRUE,"0",VLOOKUP($C93,'NorAm Calgary BA'!$A$17:$F$100,6,FALSE))</f>
        <v>0</v>
      </c>
      <c r="Q93" s="131">
        <f>IF(ISNA(VLOOKUP($C93,'FzFest CF'!$A$17:$F$100,6,FALSE))=TRUE,"0",VLOOKUP($C93,'FzFest CF'!$A$17:$F$100,6,FALSE))</f>
        <v>0</v>
      </c>
      <c r="R93" s="131" t="str">
        <f>IF(ISNA(VLOOKUP($C93,'Groms BV'!$A$17:$F$100,6,FALSE))=TRUE,"0",VLOOKUP($C93,'Groms BV'!$A$17:$F$100,6,FALSE))</f>
        <v>0</v>
      </c>
      <c r="S93" s="131" t="str">
        <f>IF(ISNA(VLOOKUP($C93,'NorAm Aspen BA'!$A$17:$F$100,6,FALSE))=TRUE,"0",VLOOKUP($C93,'NorAm Aspen BA'!$A$17:$F$100,6,FALSE))</f>
        <v>0</v>
      </c>
      <c r="T93" s="131" t="str">
        <f>IF(ISNA(VLOOKUP($C93,'NorAm Aspen SS'!$A$17:$F$100,6,FALSE))=TRUE,"0",VLOOKUP($C93,'NorAm Aspen SS'!$A$17:$F$100,6,FALSE))</f>
        <v>0</v>
      </c>
      <c r="U93" s="131" t="str">
        <f>IF(ISNA(VLOOKUP($C93,'JJ Evergreen'!$A$17:$F$100,6,FALSE))=TRUE,"0",VLOOKUP($C93,'JJ Evergreen'!$A$17:$F$100,6,FALSE))</f>
        <v>0</v>
      </c>
      <c r="V93" s="131" t="str">
        <f>IF(ISNA(VLOOKUP($C93,'TT Horseshoe -1'!$A$17:$F$100,6,FALSE))=TRUE,"0",VLOOKUP($C93,'TT Horseshoe -1'!$A$17:$F$100,6,FALSE))</f>
        <v>0</v>
      </c>
      <c r="W93" s="131" t="str">
        <f>IF(ISNA(VLOOKUP($C93,'TT PROV SS'!$A$17:$F$100,6,FALSE))=TRUE,"0",VLOOKUP($C93,'TT PROV SS'!$A$17:$F$100,6,FALSE))</f>
        <v>0</v>
      </c>
      <c r="X93" s="131" t="str">
        <f>IF(ISNA(VLOOKUP($C93,'TT PROV BA'!$A$17:$F$100,6,FALSE))=TRUE,"0",VLOOKUP($C93,'TT PROV BA'!$A$17:$F$100,6,FALSE))</f>
        <v>0</v>
      </c>
      <c r="Y93" s="131" t="str">
        <f>IF(ISNA(VLOOKUP($C93,'CC Horseshoe SS'!$A$17:$F$100,6,FALSE))=TRUE,"0",VLOOKUP($C93,'CC Horseshoe SS'!$A$17:$F$100,6,FALSE))</f>
        <v>0</v>
      </c>
      <c r="Z93" s="131" t="str">
        <f>IF(ISNA(VLOOKUP($C93,'CC Horseshoe BA'!$A$17:$F$100,6,FALSE))=TRUE,"0",VLOOKUP($C93,'CC Horseshoe BA'!$A$17:$F$100,6,FALSE))</f>
        <v>0</v>
      </c>
      <c r="AA93" s="131" t="str">
        <f>IF(ISNA(VLOOKUP($C93,'NorAm Stoneham SS'!$A$17:$F$100,6,FALSE))=TRUE,"0",VLOOKUP($C93,'NorAm Stoneham SS'!$A$17:$F$100,6,FALSE))</f>
        <v>0</v>
      </c>
      <c r="AB93" s="131" t="str">
        <f>IF(ISNA(VLOOKUP($C93,'NorAm Stoneham BA'!$A$17:$F$100,6,FALSE))=TRUE,"0",VLOOKUP($C93,'NorAm Stoneham BA'!$A$17:$F$100,6,FALSE))</f>
        <v>0</v>
      </c>
      <c r="AC93" s="131" t="str">
        <f>IF(ISNA(VLOOKUP($C93,'JrNats HP'!$A$17:$F$100,6,FALSE))=TRUE,"0",VLOOKUP($C93,'JrNats HP'!$A$17:$F$100,6,FALSE))</f>
        <v>0</v>
      </c>
      <c r="AD93" s="131" t="str">
        <f>IF(ISNA(VLOOKUP($C93,'JrNats SS'!$A$17:$F$100,6,FALSE))=TRUE,"0",VLOOKUP($C93,'JrNats SS'!$A$17:$F$100,6,FALSE))</f>
        <v>0</v>
      </c>
      <c r="AE93" s="131" t="str">
        <f>IF(ISNA(VLOOKUP($C93,'JrNats BA'!$A$17:$F$100,6,FALSE))=TRUE,"0",VLOOKUP($C93,'JrNats BA'!$A$17:$F$100,6,FALSE))</f>
        <v>0</v>
      </c>
      <c r="AF93" s="131"/>
    </row>
    <row r="94" spans="1:32" ht="19" customHeight="1" x14ac:dyDescent="0.15">
      <c r="A94" s="98" t="s">
        <v>92</v>
      </c>
      <c r="B94" s="98" t="s">
        <v>112</v>
      </c>
      <c r="C94" s="99" t="s">
        <v>138</v>
      </c>
      <c r="D94" s="62">
        <f>IF(ISNA(VLOOKUP($C94,'Ontario Rankings'!$C$6:$K$119,3,FALSE))=TRUE,"0",VLOOKUP($C94,'Ontario Rankings'!$C$6:$K$119,3,FALSE))</f>
        <v>82</v>
      </c>
      <c r="E94" s="131" t="str">
        <f>IF(ISNA(VLOOKUP($C94,'CC Calgary BA'!$A$17:$F$73,6,FALSE))=TRUE,"0",VLOOKUP($C94,'CC Calgary BA'!$A$17:$F$73,6,FALSE))</f>
        <v>0</v>
      </c>
      <c r="F94" s="131" t="str">
        <f>IF(ISNA(VLOOKUP($C94,'CC Calgary HP'!$A$17:$F$100,6,FALSE))=TRUE,"0",VLOOKUP($C94,'CC Calgary HP'!$A$17:$F$100,6,FALSE))</f>
        <v>0</v>
      </c>
      <c r="G94" s="131" t="str">
        <f>IF(ISNA(VLOOKUP($C94,'CC Calgary SS'!$A$17:$F$74,6,FALSE))=TRUE,"0",VLOOKUP($C94,'CC Calgary SS'!$A$17:$F$74,6,FALSE))</f>
        <v>0</v>
      </c>
      <c r="H94" s="131" t="str">
        <f>IF(ISNA(VLOOKUP($C94,'TT MSLM -1'!$A$17:$F$100,6,FALSE))=TRUE,"0",VLOOKUP($C94,'TT MSLM -1'!$A$17:$F$100,6,FALSE))</f>
        <v>0</v>
      </c>
      <c r="I94" s="131" t="str">
        <f>IF(ISNA(VLOOKUP($C94,'TT MSLM -2'!$A$17:$F$100,6,FALSE))=TRUE,"0",VLOOKUP($C94,'TT MSLM -2'!$A$17:$F$100,6,FALSE))</f>
        <v>0</v>
      </c>
      <c r="J94" s="131" t="str">
        <f>IF(ISNA(VLOOKUP($C94,'NorAm Mammoth SS -1'!$A$17:$F$100,6,FALSE))=TRUE,"0",VLOOKUP($C94,'NorAm Mammoth SS -1'!$A$17:$F$100,6,FALSE))</f>
        <v>0</v>
      </c>
      <c r="K94" s="131" t="str">
        <f>IF(ISNA(VLOOKUP($C94,'NorAm Mammoth SS -2'!$A$17:$F$100,6,FALSE))=TRUE,"0",VLOOKUP($C94,'NorAm Mammoth SS -2'!$A$17:$F$100,6,FALSE))</f>
        <v>0</v>
      </c>
      <c r="L94" s="131" t="str">
        <f>IF(ISNA(VLOOKUP($C94,'Groms GP'!$A$17:$F$100,6,FALSE))=TRUE,"0",VLOOKUP($C94,'Groms GP'!$A$17:$F$100,6,FALSE))</f>
        <v>0</v>
      </c>
      <c r="M94" s="131" t="str">
        <f>IF(ISNA(VLOOKUP($C94,'CC SunPeaks SS'!$A$17:$F$100,6,FALSE))=TRUE,"0",VLOOKUP($C94,'CC SunPeaks SS'!$A$17:$F$100,6,FALSE))</f>
        <v>0</v>
      </c>
      <c r="N94" s="131" t="str">
        <f>IF(ISNA(VLOOKUP($C94,'CC SunPeaks BA'!$A$17:$F$100,6,FALSE))=TRUE,"0",VLOOKUP($C94,'CC SunPeaks BA'!$A$17:$F$100,6,FALSE))</f>
        <v>0</v>
      </c>
      <c r="O94" s="131" t="str">
        <f>IF(ISNA(VLOOKUP($C94,'NorAm Calgary SS'!$A$17:$F$100,6,FALSE))=TRUE,"0",VLOOKUP($C94,'NorAm Calgary SS'!$A$17:$F$100,6,FALSE))</f>
        <v>0</v>
      </c>
      <c r="P94" s="131" t="str">
        <f>IF(ISNA(VLOOKUP($C94,'NorAm Calgary BA'!$A$17:$F$100,6,FALSE))=TRUE,"0",VLOOKUP($C94,'NorAm Calgary BA'!$A$17:$F$100,6,FALSE))</f>
        <v>0</v>
      </c>
      <c r="Q94" s="131">
        <f>IF(ISNA(VLOOKUP($C94,'FzFest CF'!$A$17:$F$100,6,FALSE))=TRUE,"0",VLOOKUP($C94,'FzFest CF'!$A$17:$F$100,6,FALSE))</f>
        <v>0</v>
      </c>
      <c r="R94" s="131" t="str">
        <f>IF(ISNA(VLOOKUP($C94,'Groms BV'!$A$17:$F$100,6,FALSE))=TRUE,"0",VLOOKUP($C94,'Groms BV'!$A$17:$F$100,6,FALSE))</f>
        <v>0</v>
      </c>
      <c r="S94" s="131" t="str">
        <f>IF(ISNA(VLOOKUP($C94,'NorAm Aspen BA'!$A$17:$F$100,6,FALSE))=TRUE,"0",VLOOKUP($C94,'NorAm Aspen BA'!$A$17:$F$100,6,FALSE))</f>
        <v>0</v>
      </c>
      <c r="T94" s="131" t="str">
        <f>IF(ISNA(VLOOKUP($C94,'NorAm Aspen SS'!$A$17:$F$100,6,FALSE))=TRUE,"0",VLOOKUP($C94,'NorAm Aspen SS'!$A$17:$F$100,6,FALSE))</f>
        <v>0</v>
      </c>
      <c r="U94" s="131" t="str">
        <f>IF(ISNA(VLOOKUP($C94,'JJ Evergreen'!$A$17:$F$100,6,FALSE))=TRUE,"0",VLOOKUP($C94,'JJ Evergreen'!$A$17:$F$100,6,FALSE))</f>
        <v>0</v>
      </c>
      <c r="V94" s="131" t="str">
        <f>IF(ISNA(VLOOKUP($C94,'TT Horseshoe -1'!$A$17:$F$100,6,FALSE))=TRUE,"0",VLOOKUP($C94,'TT Horseshoe -1'!$A$17:$F$100,6,FALSE))</f>
        <v>0</v>
      </c>
      <c r="W94" s="131" t="str">
        <f>IF(ISNA(VLOOKUP($C94,'TT PROV SS'!$A$17:$F$100,6,FALSE))=TRUE,"0",VLOOKUP($C94,'TT PROV SS'!$A$17:$F$100,6,FALSE))</f>
        <v>0</v>
      </c>
      <c r="X94" s="131" t="str">
        <f>IF(ISNA(VLOOKUP($C94,'TT PROV BA'!$A$17:$F$100,6,FALSE))=TRUE,"0",VLOOKUP($C94,'TT PROV BA'!$A$17:$F$100,6,FALSE))</f>
        <v>0</v>
      </c>
      <c r="Y94" s="131" t="str">
        <f>IF(ISNA(VLOOKUP($C94,'CC Horseshoe SS'!$A$17:$F$100,6,FALSE))=TRUE,"0",VLOOKUP($C94,'CC Horseshoe SS'!$A$17:$F$100,6,FALSE))</f>
        <v>0</v>
      </c>
      <c r="Z94" s="131" t="str">
        <f>IF(ISNA(VLOOKUP($C94,'CC Horseshoe BA'!$A$17:$F$100,6,FALSE))=TRUE,"0",VLOOKUP($C94,'CC Horseshoe BA'!$A$17:$F$100,6,FALSE))</f>
        <v>0</v>
      </c>
      <c r="AA94" s="131" t="str">
        <f>IF(ISNA(VLOOKUP($C94,'NorAm Stoneham SS'!$A$17:$F$100,6,FALSE))=TRUE,"0",VLOOKUP($C94,'NorAm Stoneham SS'!$A$17:$F$100,6,FALSE))</f>
        <v>0</v>
      </c>
      <c r="AB94" s="131" t="str">
        <f>IF(ISNA(VLOOKUP($C94,'NorAm Stoneham BA'!$A$17:$F$100,6,FALSE))=TRUE,"0",VLOOKUP($C94,'NorAm Stoneham BA'!$A$17:$F$100,6,FALSE))</f>
        <v>0</v>
      </c>
      <c r="AC94" s="131" t="str">
        <f>IF(ISNA(VLOOKUP($C94,'JrNats HP'!$A$17:$F$100,6,FALSE))=TRUE,"0",VLOOKUP($C94,'JrNats HP'!$A$17:$F$100,6,FALSE))</f>
        <v>0</v>
      </c>
      <c r="AD94" s="131" t="str">
        <f>IF(ISNA(VLOOKUP($C94,'JrNats SS'!$A$17:$F$100,6,FALSE))=TRUE,"0",VLOOKUP($C94,'JrNats SS'!$A$17:$F$100,6,FALSE))</f>
        <v>0</v>
      </c>
      <c r="AE94" s="131" t="str">
        <f>IF(ISNA(VLOOKUP($C94,'JrNats BA'!$A$17:$F$100,6,FALSE))=TRUE,"0",VLOOKUP($C94,'JrNats BA'!$A$17:$F$100,6,FALSE))</f>
        <v>0</v>
      </c>
      <c r="AF94" s="131"/>
    </row>
    <row r="95" spans="1:32" ht="19" customHeight="1" x14ac:dyDescent="0.15">
      <c r="A95" s="98" t="s">
        <v>92</v>
      </c>
      <c r="B95" s="98" t="s">
        <v>112</v>
      </c>
      <c r="C95" s="99" t="s">
        <v>139</v>
      </c>
      <c r="D95" s="62">
        <f>IF(ISNA(VLOOKUP($C95,'Ontario Rankings'!$C$6:$K$119,3,FALSE))=TRUE,"0",VLOOKUP($C95,'Ontario Rankings'!$C$6:$K$119,3,FALSE))</f>
        <v>82</v>
      </c>
      <c r="E95" s="131" t="str">
        <f>IF(ISNA(VLOOKUP($C95,'CC Calgary BA'!$A$17:$F$73,6,FALSE))=TRUE,"0",VLOOKUP($C95,'CC Calgary BA'!$A$17:$F$73,6,FALSE))</f>
        <v>0</v>
      </c>
      <c r="F95" s="131" t="str">
        <f>IF(ISNA(VLOOKUP($C95,'CC Calgary HP'!$A$17:$F$100,6,FALSE))=TRUE,"0",VLOOKUP($C95,'CC Calgary HP'!$A$17:$F$100,6,FALSE))</f>
        <v>0</v>
      </c>
      <c r="G95" s="131" t="str">
        <f>IF(ISNA(VLOOKUP($C95,'CC Calgary SS'!$A$17:$F$74,6,FALSE))=TRUE,"0",VLOOKUP($C95,'CC Calgary SS'!$A$17:$F$74,6,FALSE))</f>
        <v>0</v>
      </c>
      <c r="H95" s="131" t="str">
        <f>IF(ISNA(VLOOKUP($C95,'TT MSLM -1'!$A$17:$F$100,6,FALSE))=TRUE,"0",VLOOKUP($C95,'TT MSLM -1'!$A$17:$F$100,6,FALSE))</f>
        <v>0</v>
      </c>
      <c r="I95" s="131" t="str">
        <f>IF(ISNA(VLOOKUP($C95,'TT MSLM -2'!$A$17:$F$100,6,FALSE))=TRUE,"0",VLOOKUP($C95,'TT MSLM -2'!$A$17:$F$100,6,FALSE))</f>
        <v>0</v>
      </c>
      <c r="J95" s="131" t="str">
        <f>IF(ISNA(VLOOKUP($C95,'NorAm Mammoth SS -1'!$A$17:$F$100,6,FALSE))=TRUE,"0",VLOOKUP($C95,'NorAm Mammoth SS -1'!$A$17:$F$100,6,FALSE))</f>
        <v>0</v>
      </c>
      <c r="K95" s="131" t="str">
        <f>IF(ISNA(VLOOKUP($C95,'NorAm Mammoth SS -2'!$A$17:$F$100,6,FALSE))=TRUE,"0",VLOOKUP($C95,'NorAm Mammoth SS -2'!$A$17:$F$100,6,FALSE))</f>
        <v>0</v>
      </c>
      <c r="L95" s="131" t="str">
        <f>IF(ISNA(VLOOKUP($C95,'Groms GP'!$A$17:$F$100,6,FALSE))=TRUE,"0",VLOOKUP($C95,'Groms GP'!$A$17:$F$100,6,FALSE))</f>
        <v>0</v>
      </c>
      <c r="M95" s="131" t="str">
        <f>IF(ISNA(VLOOKUP($C95,'CC SunPeaks SS'!$A$17:$F$100,6,FALSE))=TRUE,"0",VLOOKUP($C95,'CC SunPeaks SS'!$A$17:$F$100,6,FALSE))</f>
        <v>0</v>
      </c>
      <c r="N95" s="131" t="str">
        <f>IF(ISNA(VLOOKUP($C95,'CC SunPeaks BA'!$A$17:$F$100,6,FALSE))=TRUE,"0",VLOOKUP($C95,'CC SunPeaks BA'!$A$17:$F$100,6,FALSE))</f>
        <v>0</v>
      </c>
      <c r="O95" s="131" t="str">
        <f>IF(ISNA(VLOOKUP($C95,'NorAm Calgary SS'!$A$17:$F$100,6,FALSE))=TRUE,"0",VLOOKUP($C95,'NorAm Calgary SS'!$A$17:$F$100,6,FALSE))</f>
        <v>0</v>
      </c>
      <c r="P95" s="131" t="str">
        <f>IF(ISNA(VLOOKUP($C95,'NorAm Calgary BA'!$A$17:$F$100,6,FALSE))=TRUE,"0",VLOOKUP($C95,'NorAm Calgary BA'!$A$17:$F$100,6,FALSE))</f>
        <v>0</v>
      </c>
      <c r="Q95" s="131">
        <f>IF(ISNA(VLOOKUP($C95,'FzFest CF'!$A$17:$F$100,6,FALSE))=TRUE,"0",VLOOKUP($C95,'FzFest CF'!$A$17:$F$100,6,FALSE))</f>
        <v>0</v>
      </c>
      <c r="R95" s="131" t="str">
        <f>IF(ISNA(VLOOKUP($C95,'Groms BV'!$A$17:$F$100,6,FALSE))=TRUE,"0",VLOOKUP($C95,'Groms BV'!$A$17:$F$100,6,FALSE))</f>
        <v>0</v>
      </c>
      <c r="S95" s="131" t="str">
        <f>IF(ISNA(VLOOKUP($C95,'NorAm Aspen BA'!$A$17:$F$100,6,FALSE))=TRUE,"0",VLOOKUP($C95,'NorAm Aspen BA'!$A$17:$F$100,6,FALSE))</f>
        <v>0</v>
      </c>
      <c r="T95" s="131" t="str">
        <f>IF(ISNA(VLOOKUP($C95,'NorAm Aspen SS'!$A$17:$F$100,6,FALSE))=TRUE,"0",VLOOKUP($C95,'NorAm Aspen SS'!$A$17:$F$100,6,FALSE))</f>
        <v>0</v>
      </c>
      <c r="U95" s="131" t="str">
        <f>IF(ISNA(VLOOKUP($C95,'JJ Evergreen'!$A$17:$F$100,6,FALSE))=TRUE,"0",VLOOKUP($C95,'JJ Evergreen'!$A$17:$F$100,6,FALSE))</f>
        <v>0</v>
      </c>
      <c r="V95" s="131" t="str">
        <f>IF(ISNA(VLOOKUP($C95,'TT Horseshoe -1'!$A$17:$F$100,6,FALSE))=TRUE,"0",VLOOKUP($C95,'TT Horseshoe -1'!$A$17:$F$100,6,FALSE))</f>
        <v>0</v>
      </c>
      <c r="W95" s="131" t="str">
        <f>IF(ISNA(VLOOKUP($C95,'TT PROV SS'!$A$17:$F$100,6,FALSE))=TRUE,"0",VLOOKUP($C95,'TT PROV SS'!$A$17:$F$100,6,FALSE))</f>
        <v>0</v>
      </c>
      <c r="X95" s="131" t="str">
        <f>IF(ISNA(VLOOKUP($C95,'TT PROV BA'!$A$17:$F$100,6,FALSE))=TRUE,"0",VLOOKUP($C95,'TT PROV BA'!$A$17:$F$100,6,FALSE))</f>
        <v>0</v>
      </c>
      <c r="Y95" s="131" t="str">
        <f>IF(ISNA(VLOOKUP($C95,'CC Horseshoe SS'!$A$17:$F$100,6,FALSE))=TRUE,"0",VLOOKUP($C95,'CC Horseshoe SS'!$A$17:$F$100,6,FALSE))</f>
        <v>0</v>
      </c>
      <c r="Z95" s="131" t="str">
        <f>IF(ISNA(VLOOKUP($C95,'CC Horseshoe BA'!$A$17:$F$100,6,FALSE))=TRUE,"0",VLOOKUP($C95,'CC Horseshoe BA'!$A$17:$F$100,6,FALSE))</f>
        <v>0</v>
      </c>
      <c r="AA95" s="131" t="str">
        <f>IF(ISNA(VLOOKUP($C95,'NorAm Stoneham SS'!$A$17:$F$100,6,FALSE))=TRUE,"0",VLOOKUP($C95,'NorAm Stoneham SS'!$A$17:$F$100,6,FALSE))</f>
        <v>0</v>
      </c>
      <c r="AB95" s="131" t="str">
        <f>IF(ISNA(VLOOKUP($C95,'NorAm Stoneham BA'!$A$17:$F$100,6,FALSE))=TRUE,"0",VLOOKUP($C95,'NorAm Stoneham BA'!$A$17:$F$100,6,FALSE))</f>
        <v>0</v>
      </c>
      <c r="AC95" s="131" t="str">
        <f>IF(ISNA(VLOOKUP($C95,'JrNats HP'!$A$17:$F$100,6,FALSE))=TRUE,"0",VLOOKUP($C95,'JrNats HP'!$A$17:$F$100,6,FALSE))</f>
        <v>0</v>
      </c>
      <c r="AD95" s="131" t="str">
        <f>IF(ISNA(VLOOKUP($C95,'JrNats SS'!$A$17:$F$100,6,FALSE))=TRUE,"0",VLOOKUP($C95,'JrNats SS'!$A$17:$F$100,6,FALSE))</f>
        <v>0</v>
      </c>
      <c r="AE95" s="131" t="str">
        <f>IF(ISNA(VLOOKUP($C95,'JrNats BA'!$A$17:$F$100,6,FALSE))=TRUE,"0",VLOOKUP($C95,'JrNats BA'!$A$17:$F$100,6,FALSE))</f>
        <v>0</v>
      </c>
      <c r="AF95" s="131"/>
    </row>
    <row r="96" spans="1:32" ht="19" customHeight="1" x14ac:dyDescent="0.15">
      <c r="A96" s="98" t="s">
        <v>92</v>
      </c>
      <c r="B96" s="98" t="s">
        <v>113</v>
      </c>
      <c r="C96" s="99" t="s">
        <v>140</v>
      </c>
      <c r="D96" s="62">
        <f>IF(ISNA(VLOOKUP($C96,'Ontario Rankings'!$C$6:$K$119,3,FALSE))=TRUE,"0",VLOOKUP($C96,'Ontario Rankings'!$C$6:$K$119,3,FALSE))</f>
        <v>82</v>
      </c>
      <c r="E96" s="131" t="str">
        <f>IF(ISNA(VLOOKUP($C96,'CC Calgary BA'!$A$17:$F$73,6,FALSE))=TRUE,"0",VLOOKUP($C96,'CC Calgary BA'!$A$17:$F$73,6,FALSE))</f>
        <v>0</v>
      </c>
      <c r="F96" s="131" t="str">
        <f>IF(ISNA(VLOOKUP($C96,'CC Calgary HP'!$A$17:$F$100,6,FALSE))=TRUE,"0",VLOOKUP($C96,'CC Calgary HP'!$A$17:$F$100,6,FALSE))</f>
        <v>0</v>
      </c>
      <c r="G96" s="131" t="str">
        <f>IF(ISNA(VLOOKUP($C96,'CC Calgary SS'!$A$17:$F$74,6,FALSE))=TRUE,"0",VLOOKUP($C96,'CC Calgary SS'!$A$17:$F$74,6,FALSE))</f>
        <v>0</v>
      </c>
      <c r="H96" s="131" t="str">
        <f>IF(ISNA(VLOOKUP($C96,'TT MSLM -1'!$A$17:$F$100,6,FALSE))=TRUE,"0",VLOOKUP($C96,'TT MSLM -1'!$A$17:$F$100,6,FALSE))</f>
        <v>0</v>
      </c>
      <c r="I96" s="131" t="str">
        <f>IF(ISNA(VLOOKUP($C96,'TT MSLM -2'!$A$17:$F$100,6,FALSE))=TRUE,"0",VLOOKUP($C96,'TT MSLM -2'!$A$17:$F$100,6,FALSE))</f>
        <v>0</v>
      </c>
      <c r="J96" s="131" t="str">
        <f>IF(ISNA(VLOOKUP($C96,'NorAm Mammoth SS -1'!$A$17:$F$100,6,FALSE))=TRUE,"0",VLOOKUP($C96,'NorAm Mammoth SS -1'!$A$17:$F$100,6,FALSE))</f>
        <v>0</v>
      </c>
      <c r="K96" s="131" t="str">
        <f>IF(ISNA(VLOOKUP($C96,'NorAm Mammoth SS -2'!$A$17:$F$100,6,FALSE))=TRUE,"0",VLOOKUP($C96,'NorAm Mammoth SS -2'!$A$17:$F$100,6,FALSE))</f>
        <v>0</v>
      </c>
      <c r="L96" s="131" t="str">
        <f>IF(ISNA(VLOOKUP($C96,'Groms GP'!$A$17:$F$100,6,FALSE))=TRUE,"0",VLOOKUP($C96,'Groms GP'!$A$17:$F$100,6,FALSE))</f>
        <v>0</v>
      </c>
      <c r="M96" s="131" t="str">
        <f>IF(ISNA(VLOOKUP($C96,'CC SunPeaks SS'!$A$17:$F$100,6,FALSE))=TRUE,"0",VLOOKUP($C96,'CC SunPeaks SS'!$A$17:$F$100,6,FALSE))</f>
        <v>0</v>
      </c>
      <c r="N96" s="131" t="str">
        <f>IF(ISNA(VLOOKUP($C96,'CC SunPeaks BA'!$A$17:$F$100,6,FALSE))=TRUE,"0",VLOOKUP($C96,'CC SunPeaks BA'!$A$17:$F$100,6,FALSE))</f>
        <v>0</v>
      </c>
      <c r="O96" s="131" t="str">
        <f>IF(ISNA(VLOOKUP($C96,'NorAm Calgary SS'!$A$17:$F$100,6,FALSE))=TRUE,"0",VLOOKUP($C96,'NorAm Calgary SS'!$A$17:$F$100,6,FALSE))</f>
        <v>0</v>
      </c>
      <c r="P96" s="131" t="str">
        <f>IF(ISNA(VLOOKUP($C96,'NorAm Calgary BA'!$A$17:$F$100,6,FALSE))=TRUE,"0",VLOOKUP($C96,'NorAm Calgary BA'!$A$17:$F$100,6,FALSE))</f>
        <v>0</v>
      </c>
      <c r="Q96" s="131">
        <f>IF(ISNA(VLOOKUP($C96,'FzFest CF'!$A$17:$F$100,6,FALSE))=TRUE,"0",VLOOKUP($C96,'FzFest CF'!$A$17:$F$100,6,FALSE))</f>
        <v>0</v>
      </c>
      <c r="R96" s="131" t="str">
        <f>IF(ISNA(VLOOKUP($C96,'Groms BV'!$A$17:$F$100,6,FALSE))=TRUE,"0",VLOOKUP($C96,'Groms BV'!$A$17:$F$100,6,FALSE))</f>
        <v>0</v>
      </c>
      <c r="S96" s="131" t="str">
        <f>IF(ISNA(VLOOKUP($C96,'NorAm Aspen BA'!$A$17:$F$100,6,FALSE))=TRUE,"0",VLOOKUP($C96,'NorAm Aspen BA'!$A$17:$F$100,6,FALSE))</f>
        <v>0</v>
      </c>
      <c r="T96" s="131" t="str">
        <f>IF(ISNA(VLOOKUP($C96,'NorAm Aspen SS'!$A$17:$F$100,6,FALSE))=TRUE,"0",VLOOKUP($C96,'NorAm Aspen SS'!$A$17:$F$100,6,FALSE))</f>
        <v>0</v>
      </c>
      <c r="U96" s="131" t="str">
        <f>IF(ISNA(VLOOKUP($C96,'JJ Evergreen'!$A$17:$F$100,6,FALSE))=TRUE,"0",VLOOKUP($C96,'JJ Evergreen'!$A$17:$F$100,6,FALSE))</f>
        <v>0</v>
      </c>
      <c r="V96" s="131" t="str">
        <f>IF(ISNA(VLOOKUP($C96,'TT Horseshoe -1'!$A$17:$F$100,6,FALSE))=TRUE,"0",VLOOKUP($C96,'TT Horseshoe -1'!$A$17:$F$100,6,FALSE))</f>
        <v>0</v>
      </c>
      <c r="W96" s="131" t="str">
        <f>IF(ISNA(VLOOKUP($C96,'TT PROV SS'!$A$17:$F$100,6,FALSE))=TRUE,"0",VLOOKUP($C96,'TT PROV SS'!$A$17:$F$100,6,FALSE))</f>
        <v>0</v>
      </c>
      <c r="X96" s="131" t="str">
        <f>IF(ISNA(VLOOKUP($C96,'TT PROV BA'!$A$17:$F$100,6,FALSE))=TRUE,"0",VLOOKUP($C96,'TT PROV BA'!$A$17:$F$100,6,FALSE))</f>
        <v>0</v>
      </c>
      <c r="Y96" s="131" t="str">
        <f>IF(ISNA(VLOOKUP($C96,'CC Horseshoe SS'!$A$17:$F$100,6,FALSE))=TRUE,"0",VLOOKUP($C96,'CC Horseshoe SS'!$A$17:$F$100,6,FALSE))</f>
        <v>0</v>
      </c>
      <c r="Z96" s="131" t="str">
        <f>IF(ISNA(VLOOKUP($C96,'CC Horseshoe BA'!$A$17:$F$100,6,FALSE))=TRUE,"0",VLOOKUP($C96,'CC Horseshoe BA'!$A$17:$F$100,6,FALSE))</f>
        <v>0</v>
      </c>
      <c r="AA96" s="131" t="str">
        <f>IF(ISNA(VLOOKUP($C96,'NorAm Stoneham SS'!$A$17:$F$100,6,FALSE))=TRUE,"0",VLOOKUP($C96,'NorAm Stoneham SS'!$A$17:$F$100,6,FALSE))</f>
        <v>0</v>
      </c>
      <c r="AB96" s="131" t="str">
        <f>IF(ISNA(VLOOKUP($C96,'NorAm Stoneham BA'!$A$17:$F$100,6,FALSE))=TRUE,"0",VLOOKUP($C96,'NorAm Stoneham BA'!$A$17:$F$100,6,FALSE))</f>
        <v>0</v>
      </c>
      <c r="AC96" s="131" t="str">
        <f>IF(ISNA(VLOOKUP($C96,'JrNats HP'!$A$17:$F$100,6,FALSE))=TRUE,"0",VLOOKUP($C96,'JrNats HP'!$A$17:$F$100,6,FALSE))</f>
        <v>0</v>
      </c>
      <c r="AD96" s="131" t="str">
        <f>IF(ISNA(VLOOKUP($C96,'JrNats SS'!$A$17:$F$100,6,FALSE))=TRUE,"0",VLOOKUP($C96,'JrNats SS'!$A$17:$F$100,6,FALSE))</f>
        <v>0</v>
      </c>
      <c r="AE96" s="131" t="str">
        <f>IF(ISNA(VLOOKUP($C96,'JrNats BA'!$A$17:$F$100,6,FALSE))=TRUE,"0",VLOOKUP($C96,'JrNats BA'!$A$17:$F$100,6,FALSE))</f>
        <v>0</v>
      </c>
      <c r="AF96" s="131"/>
    </row>
    <row r="97" spans="1:32" ht="19" customHeight="1" x14ac:dyDescent="0.15">
      <c r="A97" s="98" t="s">
        <v>92</v>
      </c>
      <c r="B97" s="98" t="s">
        <v>113</v>
      </c>
      <c r="C97" s="99" t="s">
        <v>141</v>
      </c>
      <c r="D97" s="62">
        <f>IF(ISNA(VLOOKUP($C97,'Ontario Rankings'!$C$6:$K$119,3,FALSE))=TRUE,"0",VLOOKUP($C97,'Ontario Rankings'!$C$6:$K$119,3,FALSE))</f>
        <v>82</v>
      </c>
      <c r="E97" s="131" t="str">
        <f>IF(ISNA(VLOOKUP($C97,'CC Calgary BA'!$A$17:$F$73,6,FALSE))=TRUE,"0",VLOOKUP($C97,'CC Calgary BA'!$A$17:$F$73,6,FALSE))</f>
        <v>0</v>
      </c>
      <c r="F97" s="131" t="str">
        <f>IF(ISNA(VLOOKUP($C97,'CC Calgary HP'!$A$17:$F$100,6,FALSE))=TRUE,"0",VLOOKUP($C97,'CC Calgary HP'!$A$17:$F$100,6,FALSE))</f>
        <v>0</v>
      </c>
      <c r="G97" s="131" t="str">
        <f>IF(ISNA(VLOOKUP($C97,'CC Calgary SS'!$A$17:$F$74,6,FALSE))=TRUE,"0",VLOOKUP($C97,'CC Calgary SS'!$A$17:$F$74,6,FALSE))</f>
        <v>0</v>
      </c>
      <c r="H97" s="131" t="str">
        <f>IF(ISNA(VLOOKUP($C97,'TT MSLM -1'!$A$17:$F$100,6,FALSE))=TRUE,"0",VLOOKUP($C97,'TT MSLM -1'!$A$17:$F$100,6,FALSE))</f>
        <v>0</v>
      </c>
      <c r="I97" s="131" t="str">
        <f>IF(ISNA(VLOOKUP($C97,'TT MSLM -2'!$A$17:$F$100,6,FALSE))=TRUE,"0",VLOOKUP($C97,'TT MSLM -2'!$A$17:$F$100,6,FALSE))</f>
        <v>0</v>
      </c>
      <c r="J97" s="131" t="str">
        <f>IF(ISNA(VLOOKUP($C97,'NorAm Mammoth SS -1'!$A$17:$F$100,6,FALSE))=TRUE,"0",VLOOKUP($C97,'NorAm Mammoth SS -1'!$A$17:$F$100,6,FALSE))</f>
        <v>0</v>
      </c>
      <c r="K97" s="131" t="str">
        <f>IF(ISNA(VLOOKUP($C97,'NorAm Mammoth SS -2'!$A$17:$F$100,6,FALSE))=TRUE,"0",VLOOKUP($C97,'NorAm Mammoth SS -2'!$A$17:$F$100,6,FALSE))</f>
        <v>0</v>
      </c>
      <c r="L97" s="131" t="str">
        <f>IF(ISNA(VLOOKUP($C97,'Groms GP'!$A$17:$F$100,6,FALSE))=TRUE,"0",VLOOKUP($C97,'Groms GP'!$A$17:$F$100,6,FALSE))</f>
        <v>0</v>
      </c>
      <c r="M97" s="131" t="str">
        <f>IF(ISNA(VLOOKUP($C97,'CC SunPeaks SS'!$A$17:$F$100,6,FALSE))=TRUE,"0",VLOOKUP($C97,'CC SunPeaks SS'!$A$17:$F$100,6,FALSE))</f>
        <v>0</v>
      </c>
      <c r="N97" s="131" t="str">
        <f>IF(ISNA(VLOOKUP($C97,'CC SunPeaks BA'!$A$17:$F$100,6,FALSE))=TRUE,"0",VLOOKUP($C97,'CC SunPeaks BA'!$A$17:$F$100,6,FALSE))</f>
        <v>0</v>
      </c>
      <c r="O97" s="131" t="str">
        <f>IF(ISNA(VLOOKUP($C97,'NorAm Calgary SS'!$A$17:$F$100,6,FALSE))=TRUE,"0",VLOOKUP($C97,'NorAm Calgary SS'!$A$17:$F$100,6,FALSE))</f>
        <v>0</v>
      </c>
      <c r="P97" s="131" t="str">
        <f>IF(ISNA(VLOOKUP($C97,'NorAm Calgary BA'!$A$17:$F$100,6,FALSE))=TRUE,"0",VLOOKUP($C97,'NorAm Calgary BA'!$A$17:$F$100,6,FALSE))</f>
        <v>0</v>
      </c>
      <c r="Q97" s="131">
        <f>IF(ISNA(VLOOKUP($C97,'FzFest CF'!$A$17:$F$100,6,FALSE))=TRUE,"0",VLOOKUP($C97,'FzFest CF'!$A$17:$F$100,6,FALSE))</f>
        <v>0</v>
      </c>
      <c r="R97" s="131" t="str">
        <f>IF(ISNA(VLOOKUP($C97,'Groms BV'!$A$17:$F$100,6,FALSE))=TRUE,"0",VLOOKUP($C97,'Groms BV'!$A$17:$F$100,6,FALSE))</f>
        <v>0</v>
      </c>
      <c r="S97" s="131" t="str">
        <f>IF(ISNA(VLOOKUP($C97,'NorAm Aspen BA'!$A$17:$F$100,6,FALSE))=TRUE,"0",VLOOKUP($C97,'NorAm Aspen BA'!$A$17:$F$100,6,FALSE))</f>
        <v>0</v>
      </c>
      <c r="T97" s="131" t="str">
        <f>IF(ISNA(VLOOKUP($C97,'NorAm Aspen SS'!$A$17:$F$100,6,FALSE))=TRUE,"0",VLOOKUP($C97,'NorAm Aspen SS'!$A$17:$F$100,6,FALSE))</f>
        <v>0</v>
      </c>
      <c r="U97" s="131" t="str">
        <f>IF(ISNA(VLOOKUP($C97,'JJ Evergreen'!$A$17:$F$100,6,FALSE))=TRUE,"0",VLOOKUP($C97,'JJ Evergreen'!$A$17:$F$100,6,FALSE))</f>
        <v>0</v>
      </c>
      <c r="V97" s="131" t="str">
        <f>IF(ISNA(VLOOKUP($C97,'TT Horseshoe -1'!$A$17:$F$100,6,FALSE))=TRUE,"0",VLOOKUP($C97,'TT Horseshoe -1'!$A$17:$F$100,6,FALSE))</f>
        <v>0</v>
      </c>
      <c r="W97" s="131" t="str">
        <f>IF(ISNA(VLOOKUP($C97,'TT PROV SS'!$A$17:$F$100,6,FALSE))=TRUE,"0",VLOOKUP($C97,'TT PROV SS'!$A$17:$F$100,6,FALSE))</f>
        <v>0</v>
      </c>
      <c r="X97" s="131" t="str">
        <f>IF(ISNA(VLOOKUP($C97,'TT PROV BA'!$A$17:$F$100,6,FALSE))=TRUE,"0",VLOOKUP($C97,'TT PROV BA'!$A$17:$F$100,6,FALSE))</f>
        <v>0</v>
      </c>
      <c r="Y97" s="131" t="str">
        <f>IF(ISNA(VLOOKUP($C97,'CC Horseshoe SS'!$A$17:$F$100,6,FALSE))=TRUE,"0",VLOOKUP($C97,'CC Horseshoe SS'!$A$17:$F$100,6,FALSE))</f>
        <v>0</v>
      </c>
      <c r="Z97" s="131" t="str">
        <f>IF(ISNA(VLOOKUP($C97,'CC Horseshoe BA'!$A$17:$F$100,6,FALSE))=TRUE,"0",VLOOKUP($C97,'CC Horseshoe BA'!$A$17:$F$100,6,FALSE))</f>
        <v>0</v>
      </c>
      <c r="AA97" s="131" t="str">
        <f>IF(ISNA(VLOOKUP($C97,'NorAm Stoneham SS'!$A$17:$F$100,6,FALSE))=TRUE,"0",VLOOKUP($C97,'NorAm Stoneham SS'!$A$17:$F$100,6,FALSE))</f>
        <v>0</v>
      </c>
      <c r="AB97" s="131" t="str">
        <f>IF(ISNA(VLOOKUP($C97,'NorAm Stoneham BA'!$A$17:$F$100,6,FALSE))=TRUE,"0",VLOOKUP($C97,'NorAm Stoneham BA'!$A$17:$F$100,6,FALSE))</f>
        <v>0</v>
      </c>
      <c r="AC97" s="131" t="str">
        <f>IF(ISNA(VLOOKUP($C97,'JrNats HP'!$A$17:$F$100,6,FALSE))=TRUE,"0",VLOOKUP($C97,'JrNats HP'!$A$17:$F$100,6,FALSE))</f>
        <v>0</v>
      </c>
      <c r="AD97" s="131" t="str">
        <f>IF(ISNA(VLOOKUP($C97,'JrNats SS'!$A$17:$F$100,6,FALSE))=TRUE,"0",VLOOKUP($C97,'JrNats SS'!$A$17:$F$100,6,FALSE))</f>
        <v>0</v>
      </c>
      <c r="AE97" s="131" t="str">
        <f>IF(ISNA(VLOOKUP($C97,'JrNats BA'!$A$17:$F$100,6,FALSE))=TRUE,"0",VLOOKUP($C97,'JrNats BA'!$A$17:$F$100,6,FALSE))</f>
        <v>0</v>
      </c>
      <c r="AF97" s="131"/>
    </row>
    <row r="98" spans="1:32" ht="19" customHeight="1" x14ac:dyDescent="0.15">
      <c r="A98" s="98" t="s">
        <v>92</v>
      </c>
      <c r="B98" s="98" t="s">
        <v>112</v>
      </c>
      <c r="C98" s="99" t="s">
        <v>142</v>
      </c>
      <c r="D98" s="62">
        <f>IF(ISNA(VLOOKUP($C98,'Ontario Rankings'!$C$6:$K$119,3,FALSE))=TRUE,"0",VLOOKUP($C98,'Ontario Rankings'!$C$6:$K$119,3,FALSE))</f>
        <v>82</v>
      </c>
      <c r="E98" s="131" t="str">
        <f>IF(ISNA(VLOOKUP($C98,'CC Calgary BA'!$A$17:$F$73,6,FALSE))=TRUE,"0",VLOOKUP($C98,'CC Calgary BA'!$A$17:$F$73,6,FALSE))</f>
        <v>0</v>
      </c>
      <c r="F98" s="131" t="str">
        <f>IF(ISNA(VLOOKUP($C98,'CC Calgary HP'!$A$17:$F$100,6,FALSE))=TRUE,"0",VLOOKUP($C98,'CC Calgary HP'!$A$17:$F$100,6,FALSE))</f>
        <v>0</v>
      </c>
      <c r="G98" s="131" t="str">
        <f>IF(ISNA(VLOOKUP($C98,'CC Calgary SS'!$A$17:$F$74,6,FALSE))=TRUE,"0",VLOOKUP($C98,'CC Calgary SS'!$A$17:$F$74,6,FALSE))</f>
        <v>0</v>
      </c>
      <c r="H98" s="131" t="str">
        <f>IF(ISNA(VLOOKUP($C98,'TT MSLM -1'!$A$17:$F$100,6,FALSE))=TRUE,"0",VLOOKUP($C98,'TT MSLM -1'!$A$17:$F$100,6,FALSE))</f>
        <v>0</v>
      </c>
      <c r="I98" s="131" t="str">
        <f>IF(ISNA(VLOOKUP($C98,'TT MSLM -2'!$A$17:$F$100,6,FALSE))=TRUE,"0",VLOOKUP($C98,'TT MSLM -2'!$A$17:$F$100,6,FALSE))</f>
        <v>0</v>
      </c>
      <c r="J98" s="131" t="str">
        <f>IF(ISNA(VLOOKUP($C98,'NorAm Mammoth SS -1'!$A$17:$F$100,6,FALSE))=TRUE,"0",VLOOKUP($C98,'NorAm Mammoth SS -1'!$A$17:$F$100,6,FALSE))</f>
        <v>0</v>
      </c>
      <c r="K98" s="131" t="str">
        <f>IF(ISNA(VLOOKUP($C98,'NorAm Mammoth SS -2'!$A$17:$F$100,6,FALSE))=TRUE,"0",VLOOKUP($C98,'NorAm Mammoth SS -2'!$A$17:$F$100,6,FALSE))</f>
        <v>0</v>
      </c>
      <c r="L98" s="131" t="str">
        <f>IF(ISNA(VLOOKUP($C98,'Groms GP'!$A$17:$F$100,6,FALSE))=TRUE,"0",VLOOKUP($C98,'Groms GP'!$A$17:$F$100,6,FALSE))</f>
        <v>0</v>
      </c>
      <c r="M98" s="131" t="str">
        <f>IF(ISNA(VLOOKUP($C98,'CC SunPeaks SS'!$A$17:$F$100,6,FALSE))=TRUE,"0",VLOOKUP($C98,'CC SunPeaks SS'!$A$17:$F$100,6,FALSE))</f>
        <v>0</v>
      </c>
      <c r="N98" s="131" t="str">
        <f>IF(ISNA(VLOOKUP($C98,'CC SunPeaks BA'!$A$17:$F$100,6,FALSE))=TRUE,"0",VLOOKUP($C98,'CC SunPeaks BA'!$A$17:$F$100,6,FALSE))</f>
        <v>0</v>
      </c>
      <c r="O98" s="131" t="str">
        <f>IF(ISNA(VLOOKUP($C98,'NorAm Calgary SS'!$A$17:$F$100,6,FALSE))=TRUE,"0",VLOOKUP($C98,'NorAm Calgary SS'!$A$17:$F$100,6,FALSE))</f>
        <v>0</v>
      </c>
      <c r="P98" s="131" t="str">
        <f>IF(ISNA(VLOOKUP($C98,'NorAm Calgary BA'!$A$17:$F$100,6,FALSE))=TRUE,"0",VLOOKUP($C98,'NorAm Calgary BA'!$A$17:$F$100,6,FALSE))</f>
        <v>0</v>
      </c>
      <c r="Q98" s="131">
        <f>IF(ISNA(VLOOKUP($C98,'FzFest CF'!$A$17:$F$100,6,FALSE))=TRUE,"0",VLOOKUP($C98,'FzFest CF'!$A$17:$F$100,6,FALSE))</f>
        <v>0</v>
      </c>
      <c r="R98" s="131" t="str">
        <f>IF(ISNA(VLOOKUP($C98,'Groms BV'!$A$17:$F$100,6,FALSE))=TRUE,"0",VLOOKUP($C98,'Groms BV'!$A$17:$F$100,6,FALSE))</f>
        <v>0</v>
      </c>
      <c r="S98" s="131" t="str">
        <f>IF(ISNA(VLOOKUP($C98,'NorAm Aspen BA'!$A$17:$F$100,6,FALSE))=TRUE,"0",VLOOKUP($C98,'NorAm Aspen BA'!$A$17:$F$100,6,FALSE))</f>
        <v>0</v>
      </c>
      <c r="T98" s="131" t="str">
        <f>IF(ISNA(VLOOKUP($C98,'NorAm Aspen SS'!$A$17:$F$100,6,FALSE))=TRUE,"0",VLOOKUP($C98,'NorAm Aspen SS'!$A$17:$F$100,6,FALSE))</f>
        <v>0</v>
      </c>
      <c r="U98" s="131" t="str">
        <f>IF(ISNA(VLOOKUP($C98,'JJ Evergreen'!$A$17:$F$100,6,FALSE))=TRUE,"0",VLOOKUP($C98,'JJ Evergreen'!$A$17:$F$100,6,FALSE))</f>
        <v>0</v>
      </c>
      <c r="V98" s="131" t="str">
        <f>IF(ISNA(VLOOKUP($C98,'TT Horseshoe -1'!$A$17:$F$100,6,FALSE))=TRUE,"0",VLOOKUP($C98,'TT Horseshoe -1'!$A$17:$F$100,6,FALSE))</f>
        <v>0</v>
      </c>
      <c r="W98" s="131" t="str">
        <f>IF(ISNA(VLOOKUP($C98,'TT PROV SS'!$A$17:$F$100,6,FALSE))=TRUE,"0",VLOOKUP($C98,'TT PROV SS'!$A$17:$F$100,6,FALSE))</f>
        <v>0</v>
      </c>
      <c r="X98" s="131" t="str">
        <f>IF(ISNA(VLOOKUP($C98,'TT PROV BA'!$A$17:$F$100,6,FALSE))=TRUE,"0",VLOOKUP($C98,'TT PROV BA'!$A$17:$F$100,6,FALSE))</f>
        <v>0</v>
      </c>
      <c r="Y98" s="131" t="str">
        <f>IF(ISNA(VLOOKUP($C98,'CC Horseshoe SS'!$A$17:$F$100,6,FALSE))=TRUE,"0",VLOOKUP($C98,'CC Horseshoe SS'!$A$17:$F$100,6,FALSE))</f>
        <v>0</v>
      </c>
      <c r="Z98" s="131" t="str">
        <f>IF(ISNA(VLOOKUP($C98,'CC Horseshoe BA'!$A$17:$F$100,6,FALSE))=TRUE,"0",VLOOKUP($C98,'CC Horseshoe BA'!$A$17:$F$100,6,FALSE))</f>
        <v>0</v>
      </c>
      <c r="AA98" s="131" t="str">
        <f>IF(ISNA(VLOOKUP($C98,'NorAm Stoneham SS'!$A$17:$F$100,6,FALSE))=TRUE,"0",VLOOKUP($C98,'NorAm Stoneham SS'!$A$17:$F$100,6,FALSE))</f>
        <v>0</v>
      </c>
      <c r="AB98" s="131" t="str">
        <f>IF(ISNA(VLOOKUP($C98,'NorAm Stoneham BA'!$A$17:$F$100,6,FALSE))=TRUE,"0",VLOOKUP($C98,'NorAm Stoneham BA'!$A$17:$F$100,6,FALSE))</f>
        <v>0</v>
      </c>
      <c r="AC98" s="131" t="str">
        <f>IF(ISNA(VLOOKUP($C98,'JrNats HP'!$A$17:$F$100,6,FALSE))=TRUE,"0",VLOOKUP($C98,'JrNats HP'!$A$17:$F$100,6,FALSE))</f>
        <v>0</v>
      </c>
      <c r="AD98" s="131" t="str">
        <f>IF(ISNA(VLOOKUP($C98,'JrNats SS'!$A$17:$F$100,6,FALSE))=TRUE,"0",VLOOKUP($C98,'JrNats SS'!$A$17:$F$100,6,FALSE))</f>
        <v>0</v>
      </c>
      <c r="AE98" s="131" t="str">
        <f>IF(ISNA(VLOOKUP($C98,'JrNats BA'!$A$17:$F$100,6,FALSE))=TRUE,"0",VLOOKUP($C98,'JrNats BA'!$A$17:$F$100,6,FALSE))</f>
        <v>0</v>
      </c>
      <c r="AF98" s="131"/>
    </row>
    <row r="99" spans="1:32" ht="19" customHeight="1" x14ac:dyDescent="0.15">
      <c r="A99" s="98" t="s">
        <v>92</v>
      </c>
      <c r="B99" s="98" t="s">
        <v>113</v>
      </c>
      <c r="C99" s="99" t="s">
        <v>143</v>
      </c>
      <c r="D99" s="62">
        <f>IF(ISNA(VLOOKUP($C99,'Ontario Rankings'!$C$6:$K$119,3,FALSE))=TRUE,"0",VLOOKUP($C99,'Ontario Rankings'!$C$6:$K$119,3,FALSE))</f>
        <v>82</v>
      </c>
      <c r="E99" s="131" t="str">
        <f>IF(ISNA(VLOOKUP($C99,'CC Calgary BA'!$A$17:$F$73,6,FALSE))=TRUE,"0",VLOOKUP($C99,'CC Calgary BA'!$A$17:$F$73,6,FALSE))</f>
        <v>0</v>
      </c>
      <c r="F99" s="131" t="str">
        <f>IF(ISNA(VLOOKUP($C99,'CC Calgary HP'!$A$17:$F$100,6,FALSE))=TRUE,"0",VLOOKUP($C99,'CC Calgary HP'!$A$17:$F$100,6,FALSE))</f>
        <v>0</v>
      </c>
      <c r="G99" s="131" t="str">
        <f>IF(ISNA(VLOOKUP($C99,'CC Calgary SS'!$A$17:$F$74,6,FALSE))=TRUE,"0",VLOOKUP($C99,'CC Calgary SS'!$A$17:$F$74,6,FALSE))</f>
        <v>0</v>
      </c>
      <c r="H99" s="131" t="str">
        <f>IF(ISNA(VLOOKUP($C99,'TT MSLM -1'!$A$17:$F$100,6,FALSE))=TRUE,"0",VLOOKUP($C99,'TT MSLM -1'!$A$17:$F$100,6,FALSE))</f>
        <v>0</v>
      </c>
      <c r="I99" s="131" t="str">
        <f>IF(ISNA(VLOOKUP($C99,'TT MSLM -2'!$A$17:$F$100,6,FALSE))=TRUE,"0",VLOOKUP($C99,'TT MSLM -2'!$A$17:$F$100,6,FALSE))</f>
        <v>0</v>
      </c>
      <c r="J99" s="131" t="str">
        <f>IF(ISNA(VLOOKUP($C99,'NorAm Mammoth SS -1'!$A$17:$F$100,6,FALSE))=TRUE,"0",VLOOKUP($C99,'NorAm Mammoth SS -1'!$A$17:$F$100,6,FALSE))</f>
        <v>0</v>
      </c>
      <c r="K99" s="131" t="str">
        <f>IF(ISNA(VLOOKUP($C99,'NorAm Mammoth SS -2'!$A$17:$F$100,6,FALSE))=TRUE,"0",VLOOKUP($C99,'NorAm Mammoth SS -2'!$A$17:$F$100,6,FALSE))</f>
        <v>0</v>
      </c>
      <c r="L99" s="131" t="str">
        <f>IF(ISNA(VLOOKUP($C99,'Groms GP'!$A$17:$F$100,6,FALSE))=TRUE,"0",VLOOKUP($C99,'Groms GP'!$A$17:$F$100,6,FALSE))</f>
        <v>0</v>
      </c>
      <c r="M99" s="131" t="str">
        <f>IF(ISNA(VLOOKUP($C99,'CC SunPeaks SS'!$A$17:$F$100,6,FALSE))=TRUE,"0",VLOOKUP($C99,'CC SunPeaks SS'!$A$17:$F$100,6,FALSE))</f>
        <v>0</v>
      </c>
      <c r="N99" s="131" t="str">
        <f>IF(ISNA(VLOOKUP($C99,'CC SunPeaks BA'!$A$17:$F$100,6,FALSE))=TRUE,"0",VLOOKUP($C99,'CC SunPeaks BA'!$A$17:$F$100,6,FALSE))</f>
        <v>0</v>
      </c>
      <c r="O99" s="131" t="str">
        <f>IF(ISNA(VLOOKUP($C99,'NorAm Calgary SS'!$A$17:$F$100,6,FALSE))=TRUE,"0",VLOOKUP($C99,'NorAm Calgary SS'!$A$17:$F$100,6,FALSE))</f>
        <v>0</v>
      </c>
      <c r="P99" s="131" t="str">
        <f>IF(ISNA(VLOOKUP($C99,'NorAm Calgary BA'!$A$17:$F$100,6,FALSE))=TRUE,"0",VLOOKUP($C99,'NorAm Calgary BA'!$A$17:$F$100,6,FALSE))</f>
        <v>0</v>
      </c>
      <c r="Q99" s="131">
        <f>IF(ISNA(VLOOKUP($C99,'FzFest CF'!$A$17:$F$100,6,FALSE))=TRUE,"0",VLOOKUP($C99,'FzFest CF'!$A$17:$F$100,6,FALSE))</f>
        <v>0</v>
      </c>
      <c r="R99" s="131" t="str">
        <f>IF(ISNA(VLOOKUP($C99,'Groms BV'!$A$17:$F$100,6,FALSE))=TRUE,"0",VLOOKUP($C99,'Groms BV'!$A$17:$F$100,6,FALSE))</f>
        <v>0</v>
      </c>
      <c r="S99" s="131" t="str">
        <f>IF(ISNA(VLOOKUP($C99,'NorAm Aspen BA'!$A$17:$F$100,6,FALSE))=TRUE,"0",VLOOKUP($C99,'NorAm Aspen BA'!$A$17:$F$100,6,FALSE))</f>
        <v>0</v>
      </c>
      <c r="T99" s="131" t="str">
        <f>IF(ISNA(VLOOKUP($C99,'NorAm Aspen SS'!$A$17:$F$100,6,FALSE))=TRUE,"0",VLOOKUP($C99,'NorAm Aspen SS'!$A$17:$F$100,6,FALSE))</f>
        <v>0</v>
      </c>
      <c r="U99" s="131" t="str">
        <f>IF(ISNA(VLOOKUP($C99,'JJ Evergreen'!$A$17:$F$100,6,FALSE))=TRUE,"0",VLOOKUP($C99,'JJ Evergreen'!$A$17:$F$100,6,FALSE))</f>
        <v>0</v>
      </c>
      <c r="V99" s="131" t="str">
        <f>IF(ISNA(VLOOKUP($C99,'TT Horseshoe -1'!$A$17:$F$100,6,FALSE))=TRUE,"0",VLOOKUP($C99,'TT Horseshoe -1'!$A$17:$F$100,6,FALSE))</f>
        <v>0</v>
      </c>
      <c r="W99" s="131" t="str">
        <f>IF(ISNA(VLOOKUP($C99,'TT PROV SS'!$A$17:$F$100,6,FALSE))=TRUE,"0",VLOOKUP($C99,'TT PROV SS'!$A$17:$F$100,6,FALSE))</f>
        <v>0</v>
      </c>
      <c r="X99" s="131" t="str">
        <f>IF(ISNA(VLOOKUP($C99,'TT PROV BA'!$A$17:$F$100,6,FALSE))=TRUE,"0",VLOOKUP($C99,'TT PROV BA'!$A$17:$F$100,6,FALSE))</f>
        <v>0</v>
      </c>
      <c r="Y99" s="131" t="str">
        <f>IF(ISNA(VLOOKUP($C99,'CC Horseshoe SS'!$A$17:$F$100,6,FALSE))=TRUE,"0",VLOOKUP($C99,'CC Horseshoe SS'!$A$17:$F$100,6,FALSE))</f>
        <v>0</v>
      </c>
      <c r="Z99" s="131" t="str">
        <f>IF(ISNA(VLOOKUP($C99,'CC Horseshoe BA'!$A$17:$F$100,6,FALSE))=TRUE,"0",VLOOKUP($C99,'CC Horseshoe BA'!$A$17:$F$100,6,FALSE))</f>
        <v>0</v>
      </c>
      <c r="AA99" s="131" t="str">
        <f>IF(ISNA(VLOOKUP($C99,'NorAm Stoneham SS'!$A$17:$F$100,6,FALSE))=TRUE,"0",VLOOKUP($C99,'NorAm Stoneham SS'!$A$17:$F$100,6,FALSE))</f>
        <v>0</v>
      </c>
      <c r="AB99" s="131" t="str">
        <f>IF(ISNA(VLOOKUP($C99,'NorAm Stoneham BA'!$A$17:$F$100,6,FALSE))=TRUE,"0",VLOOKUP($C99,'NorAm Stoneham BA'!$A$17:$F$100,6,FALSE))</f>
        <v>0</v>
      </c>
      <c r="AC99" s="131" t="str">
        <f>IF(ISNA(VLOOKUP($C99,'JrNats HP'!$A$17:$F$100,6,FALSE))=TRUE,"0",VLOOKUP($C99,'JrNats HP'!$A$17:$F$100,6,FALSE))</f>
        <v>0</v>
      </c>
      <c r="AD99" s="131" t="str">
        <f>IF(ISNA(VLOOKUP($C99,'JrNats SS'!$A$17:$F$100,6,FALSE))=TRUE,"0",VLOOKUP($C99,'JrNats SS'!$A$17:$F$100,6,FALSE))</f>
        <v>0</v>
      </c>
      <c r="AE99" s="131" t="str">
        <f>IF(ISNA(VLOOKUP($C99,'JrNats BA'!$A$17:$F$100,6,FALSE))=TRUE,"0",VLOOKUP($C99,'JrNats BA'!$A$17:$F$100,6,FALSE))</f>
        <v>0</v>
      </c>
      <c r="AF99" s="131"/>
    </row>
    <row r="100" spans="1:32" ht="19" customHeight="1" x14ac:dyDescent="0.15">
      <c r="A100" s="98" t="s">
        <v>92</v>
      </c>
      <c r="B100" s="98" t="s">
        <v>114</v>
      </c>
      <c r="C100" s="99" t="s">
        <v>144</v>
      </c>
      <c r="D100" s="62">
        <f>IF(ISNA(VLOOKUP($C100,'Ontario Rankings'!$C$6:$K$119,3,FALSE))=TRUE,"0",VLOOKUP($C100,'Ontario Rankings'!$C$6:$K$119,3,FALSE))</f>
        <v>82</v>
      </c>
      <c r="E100" s="131" t="str">
        <f>IF(ISNA(VLOOKUP($C100,'CC Calgary BA'!$A$17:$F$73,6,FALSE))=TRUE,"0",VLOOKUP($C100,'CC Calgary BA'!$A$17:$F$73,6,FALSE))</f>
        <v>0</v>
      </c>
      <c r="F100" s="131" t="str">
        <f>IF(ISNA(VLOOKUP($C100,'CC Calgary HP'!$A$17:$F$100,6,FALSE))=TRUE,"0",VLOOKUP($C100,'CC Calgary HP'!$A$17:$F$100,6,FALSE))</f>
        <v>0</v>
      </c>
      <c r="G100" s="131" t="str">
        <f>IF(ISNA(VLOOKUP($C100,'CC Calgary SS'!$A$17:$F$74,6,FALSE))=TRUE,"0",VLOOKUP($C100,'CC Calgary SS'!$A$17:$F$74,6,FALSE))</f>
        <v>0</v>
      </c>
      <c r="H100" s="131" t="str">
        <f>IF(ISNA(VLOOKUP($C100,'TT MSLM -1'!$A$17:$F$100,6,FALSE))=TRUE,"0",VLOOKUP($C100,'TT MSLM -1'!$A$17:$F$100,6,FALSE))</f>
        <v>0</v>
      </c>
      <c r="I100" s="131" t="str">
        <f>IF(ISNA(VLOOKUP($C100,'TT MSLM -2'!$A$17:$F$100,6,FALSE))=TRUE,"0",VLOOKUP($C100,'TT MSLM -2'!$A$17:$F$100,6,FALSE))</f>
        <v>0</v>
      </c>
      <c r="J100" s="131" t="str">
        <f>IF(ISNA(VLOOKUP($C100,'NorAm Mammoth SS -1'!$A$17:$F$100,6,FALSE))=TRUE,"0",VLOOKUP($C100,'NorAm Mammoth SS -1'!$A$17:$F$100,6,FALSE))</f>
        <v>0</v>
      </c>
      <c r="K100" s="131" t="str">
        <f>IF(ISNA(VLOOKUP($C100,'NorAm Mammoth SS -2'!$A$17:$F$100,6,FALSE))=TRUE,"0",VLOOKUP($C100,'NorAm Mammoth SS -2'!$A$17:$F$100,6,FALSE))</f>
        <v>0</v>
      </c>
      <c r="L100" s="131" t="str">
        <f>IF(ISNA(VLOOKUP($C100,'Groms GP'!$A$17:$F$100,6,FALSE))=TRUE,"0",VLOOKUP($C100,'Groms GP'!$A$17:$F$100,6,FALSE))</f>
        <v>0</v>
      </c>
      <c r="M100" s="131" t="str">
        <f>IF(ISNA(VLOOKUP($C100,'CC SunPeaks SS'!$A$17:$F$100,6,FALSE))=TRUE,"0",VLOOKUP($C100,'CC SunPeaks SS'!$A$17:$F$100,6,FALSE))</f>
        <v>0</v>
      </c>
      <c r="N100" s="131" t="str">
        <f>IF(ISNA(VLOOKUP($C100,'CC SunPeaks BA'!$A$17:$F$100,6,FALSE))=TRUE,"0",VLOOKUP($C100,'CC SunPeaks BA'!$A$17:$F$100,6,FALSE))</f>
        <v>0</v>
      </c>
      <c r="O100" s="131" t="str">
        <f>IF(ISNA(VLOOKUP($C100,'NorAm Calgary SS'!$A$17:$F$100,6,FALSE))=TRUE,"0",VLOOKUP($C100,'NorAm Calgary SS'!$A$17:$F$100,6,FALSE))</f>
        <v>0</v>
      </c>
      <c r="P100" s="131" t="str">
        <f>IF(ISNA(VLOOKUP($C100,'NorAm Calgary BA'!$A$17:$F$100,6,FALSE))=TRUE,"0",VLOOKUP($C100,'NorAm Calgary BA'!$A$17:$F$100,6,FALSE))</f>
        <v>0</v>
      </c>
      <c r="Q100" s="131">
        <f>IF(ISNA(VLOOKUP($C100,'FzFest CF'!$A$17:$F$100,6,FALSE))=TRUE,"0",VLOOKUP($C100,'FzFest CF'!$A$17:$F$100,6,FALSE))</f>
        <v>0</v>
      </c>
      <c r="R100" s="131" t="str">
        <f>IF(ISNA(VLOOKUP($C100,'Groms BV'!$A$17:$F$100,6,FALSE))=TRUE,"0",VLOOKUP($C100,'Groms BV'!$A$17:$F$100,6,FALSE))</f>
        <v>0</v>
      </c>
      <c r="S100" s="131" t="str">
        <f>IF(ISNA(VLOOKUP($C100,'NorAm Aspen BA'!$A$17:$F$100,6,FALSE))=TRUE,"0",VLOOKUP($C100,'NorAm Aspen BA'!$A$17:$F$100,6,FALSE))</f>
        <v>0</v>
      </c>
      <c r="T100" s="131" t="str">
        <f>IF(ISNA(VLOOKUP($C100,'NorAm Aspen SS'!$A$17:$F$100,6,FALSE))=TRUE,"0",VLOOKUP($C100,'NorAm Aspen SS'!$A$17:$F$100,6,FALSE))</f>
        <v>0</v>
      </c>
      <c r="U100" s="131" t="str">
        <f>IF(ISNA(VLOOKUP($C100,'JJ Evergreen'!$A$17:$F$100,6,FALSE))=TRUE,"0",VLOOKUP($C100,'JJ Evergreen'!$A$17:$F$100,6,FALSE))</f>
        <v>0</v>
      </c>
      <c r="V100" s="131" t="str">
        <f>IF(ISNA(VLOOKUP($C100,'TT Horseshoe -1'!$A$17:$F$100,6,FALSE))=TRUE,"0",VLOOKUP($C100,'TT Horseshoe -1'!$A$17:$F$100,6,FALSE))</f>
        <v>0</v>
      </c>
      <c r="W100" s="131" t="str">
        <f>IF(ISNA(VLOOKUP($C100,'TT PROV SS'!$A$17:$F$100,6,FALSE))=TRUE,"0",VLOOKUP($C100,'TT PROV SS'!$A$17:$F$100,6,FALSE))</f>
        <v>0</v>
      </c>
      <c r="X100" s="131" t="str">
        <f>IF(ISNA(VLOOKUP($C100,'TT PROV BA'!$A$17:$F$100,6,FALSE))=TRUE,"0",VLOOKUP($C100,'TT PROV BA'!$A$17:$F$100,6,FALSE))</f>
        <v>0</v>
      </c>
      <c r="Y100" s="131" t="str">
        <f>IF(ISNA(VLOOKUP($C100,'CC Horseshoe SS'!$A$17:$F$100,6,FALSE))=TRUE,"0",VLOOKUP($C100,'CC Horseshoe SS'!$A$17:$F$100,6,FALSE))</f>
        <v>0</v>
      </c>
      <c r="Z100" s="131" t="str">
        <f>IF(ISNA(VLOOKUP($C100,'CC Horseshoe BA'!$A$17:$F$100,6,FALSE))=TRUE,"0",VLOOKUP($C100,'CC Horseshoe BA'!$A$17:$F$100,6,FALSE))</f>
        <v>0</v>
      </c>
      <c r="AA100" s="131" t="str">
        <f>IF(ISNA(VLOOKUP($C100,'NorAm Stoneham SS'!$A$17:$F$100,6,FALSE))=TRUE,"0",VLOOKUP($C100,'NorAm Stoneham SS'!$A$17:$F$100,6,FALSE))</f>
        <v>0</v>
      </c>
      <c r="AB100" s="131" t="str">
        <f>IF(ISNA(VLOOKUP($C100,'NorAm Stoneham BA'!$A$17:$F$100,6,FALSE))=TRUE,"0",VLOOKUP($C100,'NorAm Stoneham BA'!$A$17:$F$100,6,FALSE))</f>
        <v>0</v>
      </c>
      <c r="AC100" s="131" t="str">
        <f>IF(ISNA(VLOOKUP($C100,'JrNats HP'!$A$17:$F$100,6,FALSE))=TRUE,"0",VLOOKUP($C100,'JrNats HP'!$A$17:$F$100,6,FALSE))</f>
        <v>0</v>
      </c>
      <c r="AD100" s="131" t="str">
        <f>IF(ISNA(VLOOKUP($C100,'JrNats SS'!$A$17:$F$100,6,FALSE))=TRUE,"0",VLOOKUP($C100,'JrNats SS'!$A$17:$F$100,6,FALSE))</f>
        <v>0</v>
      </c>
      <c r="AE100" s="131" t="str">
        <f>IF(ISNA(VLOOKUP($C100,'JrNats BA'!$A$17:$F$100,6,FALSE))=TRUE,"0",VLOOKUP($C100,'JrNats BA'!$A$17:$F$100,6,FALSE))</f>
        <v>0</v>
      </c>
      <c r="AF100" s="131"/>
    </row>
    <row r="101" spans="1:32" ht="19" customHeight="1" x14ac:dyDescent="0.15">
      <c r="A101" s="98" t="s">
        <v>92</v>
      </c>
      <c r="B101" s="98" t="s">
        <v>113</v>
      </c>
      <c r="C101" s="99" t="s">
        <v>145</v>
      </c>
      <c r="D101" s="62">
        <f>IF(ISNA(VLOOKUP($C101,'Ontario Rankings'!$C$6:$K$119,3,FALSE))=TRUE,"0",VLOOKUP($C101,'Ontario Rankings'!$C$6:$K$119,3,FALSE))</f>
        <v>82</v>
      </c>
      <c r="E101" s="131" t="str">
        <f>IF(ISNA(VLOOKUP($C101,'CC Calgary BA'!$A$17:$F$73,6,FALSE))=TRUE,"0",VLOOKUP($C101,'CC Calgary BA'!$A$17:$F$73,6,FALSE))</f>
        <v>0</v>
      </c>
      <c r="F101" s="131" t="str">
        <f>IF(ISNA(VLOOKUP($C101,'CC Calgary HP'!$A$17:$F$100,6,FALSE))=TRUE,"0",VLOOKUP($C101,'CC Calgary HP'!$A$17:$F$100,6,FALSE))</f>
        <v>0</v>
      </c>
      <c r="G101" s="131" t="str">
        <f>IF(ISNA(VLOOKUP($C101,'CC Calgary SS'!$A$17:$F$74,6,FALSE))=TRUE,"0",VLOOKUP($C101,'CC Calgary SS'!$A$17:$F$74,6,FALSE))</f>
        <v>0</v>
      </c>
      <c r="H101" s="131" t="str">
        <f>IF(ISNA(VLOOKUP($C101,'TT MSLM -1'!$A$17:$F$100,6,FALSE))=TRUE,"0",VLOOKUP($C101,'TT MSLM -1'!$A$17:$F$100,6,FALSE))</f>
        <v>0</v>
      </c>
      <c r="I101" s="131" t="str">
        <f>IF(ISNA(VLOOKUP($C101,'TT MSLM -2'!$A$17:$F$100,6,FALSE))=TRUE,"0",VLOOKUP($C101,'TT MSLM -2'!$A$17:$F$100,6,FALSE))</f>
        <v>0</v>
      </c>
      <c r="J101" s="131" t="str">
        <f>IF(ISNA(VLOOKUP($C101,'NorAm Mammoth SS -1'!$A$17:$F$100,6,FALSE))=TRUE,"0",VLOOKUP($C101,'NorAm Mammoth SS -1'!$A$17:$F$100,6,FALSE))</f>
        <v>0</v>
      </c>
      <c r="K101" s="131" t="str">
        <f>IF(ISNA(VLOOKUP($C101,'NorAm Mammoth SS -2'!$A$17:$F$100,6,FALSE))=TRUE,"0",VLOOKUP($C101,'NorAm Mammoth SS -2'!$A$17:$F$100,6,FALSE))</f>
        <v>0</v>
      </c>
      <c r="L101" s="131" t="str">
        <f>IF(ISNA(VLOOKUP($C101,'Groms GP'!$A$17:$F$100,6,FALSE))=TRUE,"0",VLOOKUP($C101,'Groms GP'!$A$17:$F$100,6,FALSE))</f>
        <v>0</v>
      </c>
      <c r="M101" s="131" t="str">
        <f>IF(ISNA(VLOOKUP($C101,'CC SunPeaks SS'!$A$17:$F$100,6,FALSE))=TRUE,"0",VLOOKUP($C101,'CC SunPeaks SS'!$A$17:$F$100,6,FALSE))</f>
        <v>0</v>
      </c>
      <c r="N101" s="131" t="str">
        <f>IF(ISNA(VLOOKUP($C101,'CC SunPeaks BA'!$A$17:$F$100,6,FALSE))=TRUE,"0",VLOOKUP($C101,'CC SunPeaks BA'!$A$17:$F$100,6,FALSE))</f>
        <v>0</v>
      </c>
      <c r="O101" s="131" t="str">
        <f>IF(ISNA(VLOOKUP($C101,'NorAm Calgary SS'!$A$17:$F$100,6,FALSE))=TRUE,"0",VLOOKUP($C101,'NorAm Calgary SS'!$A$17:$F$100,6,FALSE))</f>
        <v>0</v>
      </c>
      <c r="P101" s="131" t="str">
        <f>IF(ISNA(VLOOKUP($C101,'NorAm Calgary BA'!$A$17:$F$100,6,FALSE))=TRUE,"0",VLOOKUP($C101,'NorAm Calgary BA'!$A$17:$F$100,6,FALSE))</f>
        <v>0</v>
      </c>
      <c r="Q101" s="131">
        <f>IF(ISNA(VLOOKUP($C101,'FzFest CF'!$A$17:$F$100,6,FALSE))=TRUE,"0",VLOOKUP($C101,'FzFest CF'!$A$17:$F$100,6,FALSE))</f>
        <v>0</v>
      </c>
      <c r="R101" s="131" t="str">
        <f>IF(ISNA(VLOOKUP($C101,'Groms BV'!$A$17:$F$100,6,FALSE))=TRUE,"0",VLOOKUP($C101,'Groms BV'!$A$17:$F$100,6,FALSE))</f>
        <v>0</v>
      </c>
      <c r="S101" s="131" t="str">
        <f>IF(ISNA(VLOOKUP($C101,'NorAm Aspen BA'!$A$17:$F$100,6,FALSE))=TRUE,"0",VLOOKUP($C101,'NorAm Aspen BA'!$A$17:$F$100,6,FALSE))</f>
        <v>0</v>
      </c>
      <c r="T101" s="131" t="str">
        <f>IF(ISNA(VLOOKUP($C101,'NorAm Aspen SS'!$A$17:$F$100,6,FALSE))=TRUE,"0",VLOOKUP($C101,'NorAm Aspen SS'!$A$17:$F$100,6,FALSE))</f>
        <v>0</v>
      </c>
      <c r="U101" s="131" t="str">
        <f>IF(ISNA(VLOOKUP($C101,'JJ Evergreen'!$A$17:$F$100,6,FALSE))=TRUE,"0",VLOOKUP($C101,'JJ Evergreen'!$A$17:$F$100,6,FALSE))</f>
        <v>0</v>
      </c>
      <c r="V101" s="131" t="str">
        <f>IF(ISNA(VLOOKUP($C101,'TT Horseshoe -1'!$A$17:$F$100,6,FALSE))=TRUE,"0",VLOOKUP($C101,'TT Horseshoe -1'!$A$17:$F$100,6,FALSE))</f>
        <v>0</v>
      </c>
      <c r="W101" s="131" t="str">
        <f>IF(ISNA(VLOOKUP($C101,'TT PROV SS'!$A$17:$F$100,6,FALSE))=TRUE,"0",VLOOKUP($C101,'TT PROV SS'!$A$17:$F$100,6,FALSE))</f>
        <v>0</v>
      </c>
      <c r="X101" s="131" t="str">
        <f>IF(ISNA(VLOOKUP($C101,'TT PROV BA'!$A$17:$F$100,6,FALSE))=TRUE,"0",VLOOKUP($C101,'TT PROV BA'!$A$17:$F$100,6,FALSE))</f>
        <v>0</v>
      </c>
      <c r="Y101" s="131" t="str">
        <f>IF(ISNA(VLOOKUP($C101,'CC Horseshoe SS'!$A$17:$F$100,6,FALSE))=TRUE,"0",VLOOKUP($C101,'CC Horseshoe SS'!$A$17:$F$100,6,FALSE))</f>
        <v>0</v>
      </c>
      <c r="Z101" s="131" t="str">
        <f>IF(ISNA(VLOOKUP($C101,'CC Horseshoe BA'!$A$17:$F$100,6,FALSE))=TRUE,"0",VLOOKUP($C101,'CC Horseshoe BA'!$A$17:$F$100,6,FALSE))</f>
        <v>0</v>
      </c>
      <c r="AA101" s="131" t="str">
        <f>IF(ISNA(VLOOKUP($C101,'NorAm Stoneham SS'!$A$17:$F$100,6,FALSE))=TRUE,"0",VLOOKUP($C101,'NorAm Stoneham SS'!$A$17:$F$100,6,FALSE))</f>
        <v>0</v>
      </c>
      <c r="AB101" s="131" t="str">
        <f>IF(ISNA(VLOOKUP($C101,'NorAm Stoneham BA'!$A$17:$F$100,6,FALSE))=TRUE,"0",VLOOKUP($C101,'NorAm Stoneham BA'!$A$17:$F$100,6,FALSE))</f>
        <v>0</v>
      </c>
      <c r="AC101" s="131" t="str">
        <f>IF(ISNA(VLOOKUP($C101,'JrNats HP'!$A$17:$F$100,6,FALSE))=TRUE,"0",VLOOKUP($C101,'JrNats HP'!$A$17:$F$100,6,FALSE))</f>
        <v>0</v>
      </c>
      <c r="AD101" s="131" t="str">
        <f>IF(ISNA(VLOOKUP($C101,'JrNats SS'!$A$17:$F$100,6,FALSE))=TRUE,"0",VLOOKUP($C101,'JrNats SS'!$A$17:$F$100,6,FALSE))</f>
        <v>0</v>
      </c>
      <c r="AE101" s="131" t="str">
        <f>IF(ISNA(VLOOKUP($C101,'JrNats BA'!$A$17:$F$100,6,FALSE))=TRUE,"0",VLOOKUP($C101,'JrNats BA'!$A$17:$F$100,6,FALSE))</f>
        <v>0</v>
      </c>
      <c r="AF101" s="131"/>
    </row>
    <row r="102" spans="1:32" ht="19" customHeight="1" x14ac:dyDescent="0.15">
      <c r="A102" s="98" t="s">
        <v>92</v>
      </c>
      <c r="B102" s="98" t="s">
        <v>114</v>
      </c>
      <c r="C102" s="99" t="s">
        <v>146</v>
      </c>
      <c r="D102" s="62">
        <f>IF(ISNA(VLOOKUP($C102,'Ontario Rankings'!$C$6:$K$119,3,FALSE))=TRUE,"0",VLOOKUP($C102,'Ontario Rankings'!$C$6:$K$119,3,FALSE))</f>
        <v>82</v>
      </c>
      <c r="E102" s="131" t="str">
        <f>IF(ISNA(VLOOKUP($C102,'CC Calgary BA'!$A$17:$F$73,6,FALSE))=TRUE,"0",VLOOKUP($C102,'CC Calgary BA'!$A$17:$F$73,6,FALSE))</f>
        <v>0</v>
      </c>
      <c r="F102" s="131" t="str">
        <f>IF(ISNA(VLOOKUP($C102,'CC Calgary HP'!$A$17:$F$100,6,FALSE))=TRUE,"0",VLOOKUP($C102,'CC Calgary HP'!$A$17:$F$100,6,FALSE))</f>
        <v>0</v>
      </c>
      <c r="G102" s="131" t="str">
        <f>IF(ISNA(VLOOKUP($C102,'CC Calgary SS'!$A$17:$F$74,6,FALSE))=TRUE,"0",VLOOKUP($C102,'CC Calgary SS'!$A$17:$F$74,6,FALSE))</f>
        <v>0</v>
      </c>
      <c r="H102" s="131" t="str">
        <f>IF(ISNA(VLOOKUP($C102,'TT MSLM -1'!$A$17:$F$100,6,FALSE))=TRUE,"0",VLOOKUP($C102,'TT MSLM -1'!$A$17:$F$100,6,FALSE))</f>
        <v>0</v>
      </c>
      <c r="I102" s="131" t="str">
        <f>IF(ISNA(VLOOKUP($C102,'TT MSLM -2'!$A$17:$F$100,6,FALSE))=TRUE,"0",VLOOKUP($C102,'TT MSLM -2'!$A$17:$F$100,6,FALSE))</f>
        <v>0</v>
      </c>
      <c r="J102" s="131" t="str">
        <f>IF(ISNA(VLOOKUP($C102,'NorAm Mammoth SS -1'!$A$17:$F$100,6,FALSE))=TRUE,"0",VLOOKUP($C102,'NorAm Mammoth SS -1'!$A$17:$F$100,6,FALSE))</f>
        <v>0</v>
      </c>
      <c r="K102" s="131" t="str">
        <f>IF(ISNA(VLOOKUP($C102,'NorAm Mammoth SS -2'!$A$17:$F$100,6,FALSE))=TRUE,"0",VLOOKUP($C102,'NorAm Mammoth SS -2'!$A$17:$F$100,6,FALSE))</f>
        <v>0</v>
      </c>
      <c r="L102" s="131" t="str">
        <f>IF(ISNA(VLOOKUP($C102,'Groms GP'!$A$17:$F$100,6,FALSE))=TRUE,"0",VLOOKUP($C102,'Groms GP'!$A$17:$F$100,6,FALSE))</f>
        <v>0</v>
      </c>
      <c r="M102" s="131" t="str">
        <f>IF(ISNA(VLOOKUP($C102,'CC SunPeaks SS'!$A$17:$F$100,6,FALSE))=TRUE,"0",VLOOKUP($C102,'CC SunPeaks SS'!$A$17:$F$100,6,FALSE))</f>
        <v>0</v>
      </c>
      <c r="N102" s="131" t="str">
        <f>IF(ISNA(VLOOKUP($C102,'CC SunPeaks BA'!$A$17:$F$100,6,FALSE))=TRUE,"0",VLOOKUP($C102,'CC SunPeaks BA'!$A$17:$F$100,6,FALSE))</f>
        <v>0</v>
      </c>
      <c r="O102" s="131" t="str">
        <f>IF(ISNA(VLOOKUP($C102,'NorAm Calgary SS'!$A$17:$F$100,6,FALSE))=TRUE,"0",VLOOKUP($C102,'NorAm Calgary SS'!$A$17:$F$100,6,FALSE))</f>
        <v>0</v>
      </c>
      <c r="P102" s="131" t="str">
        <f>IF(ISNA(VLOOKUP($C102,'NorAm Calgary BA'!$A$17:$F$100,6,FALSE))=TRUE,"0",VLOOKUP($C102,'NorAm Calgary BA'!$A$17:$F$100,6,FALSE))</f>
        <v>0</v>
      </c>
      <c r="Q102" s="131">
        <f>IF(ISNA(VLOOKUP($C102,'FzFest CF'!$A$17:$F$100,6,FALSE))=TRUE,"0",VLOOKUP($C102,'FzFest CF'!$A$17:$F$100,6,FALSE))</f>
        <v>0</v>
      </c>
      <c r="R102" s="131" t="str">
        <f>IF(ISNA(VLOOKUP($C102,'Groms BV'!$A$17:$F$100,6,FALSE))=TRUE,"0",VLOOKUP($C102,'Groms BV'!$A$17:$F$100,6,FALSE))</f>
        <v>0</v>
      </c>
      <c r="S102" s="131" t="str">
        <f>IF(ISNA(VLOOKUP($C102,'NorAm Aspen BA'!$A$17:$F$100,6,FALSE))=TRUE,"0",VLOOKUP($C102,'NorAm Aspen BA'!$A$17:$F$100,6,FALSE))</f>
        <v>0</v>
      </c>
      <c r="T102" s="131" t="str">
        <f>IF(ISNA(VLOOKUP($C102,'NorAm Aspen SS'!$A$17:$F$100,6,FALSE))=TRUE,"0",VLOOKUP($C102,'NorAm Aspen SS'!$A$17:$F$100,6,FALSE))</f>
        <v>0</v>
      </c>
      <c r="U102" s="131" t="str">
        <f>IF(ISNA(VLOOKUP($C102,'JJ Evergreen'!$A$17:$F$100,6,FALSE))=TRUE,"0",VLOOKUP($C102,'JJ Evergreen'!$A$17:$F$100,6,FALSE))</f>
        <v>0</v>
      </c>
      <c r="V102" s="131" t="str">
        <f>IF(ISNA(VLOOKUP($C102,'TT Horseshoe -1'!$A$17:$F$100,6,FALSE))=TRUE,"0",VLOOKUP($C102,'TT Horseshoe -1'!$A$17:$F$100,6,FALSE))</f>
        <v>0</v>
      </c>
      <c r="W102" s="131" t="str">
        <f>IF(ISNA(VLOOKUP($C102,'TT PROV SS'!$A$17:$F$100,6,FALSE))=TRUE,"0",VLOOKUP($C102,'TT PROV SS'!$A$17:$F$100,6,FALSE))</f>
        <v>0</v>
      </c>
      <c r="X102" s="131" t="str">
        <f>IF(ISNA(VLOOKUP($C102,'TT PROV BA'!$A$17:$F$100,6,FALSE))=TRUE,"0",VLOOKUP($C102,'TT PROV BA'!$A$17:$F$100,6,FALSE))</f>
        <v>0</v>
      </c>
      <c r="Y102" s="131" t="str">
        <f>IF(ISNA(VLOOKUP($C102,'CC Horseshoe SS'!$A$17:$F$100,6,FALSE))=TRUE,"0",VLOOKUP($C102,'CC Horseshoe SS'!$A$17:$F$100,6,FALSE))</f>
        <v>0</v>
      </c>
      <c r="Z102" s="131" t="str">
        <f>IF(ISNA(VLOOKUP($C102,'CC Horseshoe BA'!$A$17:$F$100,6,FALSE))=TRUE,"0",VLOOKUP($C102,'CC Horseshoe BA'!$A$17:$F$100,6,FALSE))</f>
        <v>0</v>
      </c>
      <c r="AA102" s="131" t="str">
        <f>IF(ISNA(VLOOKUP($C102,'NorAm Stoneham SS'!$A$17:$F$100,6,FALSE))=TRUE,"0",VLOOKUP($C102,'NorAm Stoneham SS'!$A$17:$F$100,6,FALSE))</f>
        <v>0</v>
      </c>
      <c r="AB102" s="131" t="str">
        <f>IF(ISNA(VLOOKUP($C102,'NorAm Stoneham BA'!$A$17:$F$100,6,FALSE))=TRUE,"0",VLOOKUP($C102,'NorAm Stoneham BA'!$A$17:$F$100,6,FALSE))</f>
        <v>0</v>
      </c>
      <c r="AC102" s="131" t="str">
        <f>IF(ISNA(VLOOKUP($C102,'JrNats HP'!$A$17:$F$100,6,FALSE))=TRUE,"0",VLOOKUP($C102,'JrNats HP'!$A$17:$F$100,6,FALSE))</f>
        <v>0</v>
      </c>
      <c r="AD102" s="131" t="str">
        <f>IF(ISNA(VLOOKUP($C102,'JrNats SS'!$A$17:$F$100,6,FALSE))=TRUE,"0",VLOOKUP($C102,'JrNats SS'!$A$17:$F$100,6,FALSE))</f>
        <v>0</v>
      </c>
      <c r="AE102" s="131" t="str">
        <f>IF(ISNA(VLOOKUP($C102,'JrNats BA'!$A$17:$F$100,6,FALSE))=TRUE,"0",VLOOKUP($C102,'JrNats BA'!$A$17:$F$100,6,FALSE))</f>
        <v>0</v>
      </c>
      <c r="AF102" s="131"/>
    </row>
    <row r="103" spans="1:32" ht="19" customHeight="1" x14ac:dyDescent="0.15">
      <c r="A103" s="98" t="s">
        <v>92</v>
      </c>
      <c r="B103" s="98" t="s">
        <v>114</v>
      </c>
      <c r="C103" s="99" t="s">
        <v>147</v>
      </c>
      <c r="D103" s="62">
        <f>IF(ISNA(VLOOKUP($C103,'Ontario Rankings'!$C$6:$K$119,3,FALSE))=TRUE,"0",VLOOKUP($C103,'Ontario Rankings'!$C$6:$K$119,3,FALSE))</f>
        <v>82</v>
      </c>
      <c r="E103" s="131" t="str">
        <f>IF(ISNA(VLOOKUP($C103,'CC Calgary BA'!$A$17:$F$73,6,FALSE))=TRUE,"0",VLOOKUP($C103,'CC Calgary BA'!$A$17:$F$73,6,FALSE))</f>
        <v>0</v>
      </c>
      <c r="F103" s="131" t="str">
        <f>IF(ISNA(VLOOKUP($C103,'CC Calgary HP'!$A$17:$F$100,6,FALSE))=TRUE,"0",VLOOKUP($C103,'CC Calgary HP'!$A$17:$F$100,6,FALSE))</f>
        <v>0</v>
      </c>
      <c r="G103" s="131" t="str">
        <f>IF(ISNA(VLOOKUP($C103,'CC Calgary SS'!$A$17:$F$74,6,FALSE))=TRUE,"0",VLOOKUP($C103,'CC Calgary SS'!$A$17:$F$74,6,FALSE))</f>
        <v>0</v>
      </c>
      <c r="H103" s="131" t="str">
        <f>IF(ISNA(VLOOKUP($C103,'TT MSLM -1'!$A$17:$F$100,6,FALSE))=TRUE,"0",VLOOKUP($C103,'TT MSLM -1'!$A$17:$F$100,6,FALSE))</f>
        <v>0</v>
      </c>
      <c r="I103" s="131" t="str">
        <f>IF(ISNA(VLOOKUP($C103,'TT MSLM -2'!$A$17:$F$100,6,FALSE))=TRUE,"0",VLOOKUP($C103,'TT MSLM -2'!$A$17:$F$100,6,FALSE))</f>
        <v>0</v>
      </c>
      <c r="J103" s="131" t="str">
        <f>IF(ISNA(VLOOKUP($C103,'NorAm Mammoth SS -1'!$A$17:$F$100,6,FALSE))=TRUE,"0",VLOOKUP($C103,'NorAm Mammoth SS -1'!$A$17:$F$100,6,FALSE))</f>
        <v>0</v>
      </c>
      <c r="K103" s="131" t="str">
        <f>IF(ISNA(VLOOKUP($C103,'NorAm Mammoth SS -2'!$A$17:$F$100,6,FALSE))=TRUE,"0",VLOOKUP($C103,'NorAm Mammoth SS -2'!$A$17:$F$100,6,FALSE))</f>
        <v>0</v>
      </c>
      <c r="L103" s="131" t="str">
        <f>IF(ISNA(VLOOKUP($C103,'Groms GP'!$A$17:$F$100,6,FALSE))=TRUE,"0",VLOOKUP($C103,'Groms GP'!$A$17:$F$100,6,FALSE))</f>
        <v>0</v>
      </c>
      <c r="M103" s="131" t="str">
        <f>IF(ISNA(VLOOKUP($C103,'CC SunPeaks SS'!$A$17:$F$100,6,FALSE))=TRUE,"0",VLOOKUP($C103,'CC SunPeaks SS'!$A$17:$F$100,6,FALSE))</f>
        <v>0</v>
      </c>
      <c r="N103" s="131" t="str">
        <f>IF(ISNA(VLOOKUP($C103,'CC SunPeaks BA'!$A$17:$F$100,6,FALSE))=TRUE,"0",VLOOKUP($C103,'CC SunPeaks BA'!$A$17:$F$100,6,FALSE))</f>
        <v>0</v>
      </c>
      <c r="O103" s="131" t="str">
        <f>IF(ISNA(VLOOKUP($C103,'NorAm Calgary SS'!$A$17:$F$100,6,FALSE))=TRUE,"0",VLOOKUP($C103,'NorAm Calgary SS'!$A$17:$F$100,6,FALSE))</f>
        <v>0</v>
      </c>
      <c r="P103" s="131" t="str">
        <f>IF(ISNA(VLOOKUP($C103,'NorAm Calgary BA'!$A$17:$F$100,6,FALSE))=TRUE,"0",VLOOKUP($C103,'NorAm Calgary BA'!$A$17:$F$100,6,FALSE))</f>
        <v>0</v>
      </c>
      <c r="Q103" s="131">
        <f>IF(ISNA(VLOOKUP($C103,'FzFest CF'!$A$17:$F$100,6,FALSE))=TRUE,"0",VLOOKUP($C103,'FzFest CF'!$A$17:$F$100,6,FALSE))</f>
        <v>0</v>
      </c>
      <c r="R103" s="131" t="str">
        <f>IF(ISNA(VLOOKUP($C103,'Groms BV'!$A$17:$F$100,6,FALSE))=TRUE,"0",VLOOKUP($C103,'Groms BV'!$A$17:$F$100,6,FALSE))</f>
        <v>0</v>
      </c>
      <c r="S103" s="131" t="str">
        <f>IF(ISNA(VLOOKUP($C103,'NorAm Aspen BA'!$A$17:$F$100,6,FALSE))=TRUE,"0",VLOOKUP($C103,'NorAm Aspen BA'!$A$17:$F$100,6,FALSE))</f>
        <v>0</v>
      </c>
      <c r="T103" s="131" t="str">
        <f>IF(ISNA(VLOOKUP($C103,'NorAm Aspen SS'!$A$17:$F$100,6,FALSE))=TRUE,"0",VLOOKUP($C103,'NorAm Aspen SS'!$A$17:$F$100,6,FALSE))</f>
        <v>0</v>
      </c>
      <c r="U103" s="131" t="str">
        <f>IF(ISNA(VLOOKUP($C103,'JJ Evergreen'!$A$17:$F$100,6,FALSE))=TRUE,"0",VLOOKUP($C103,'JJ Evergreen'!$A$17:$F$100,6,FALSE))</f>
        <v>0</v>
      </c>
      <c r="V103" s="131" t="str">
        <f>IF(ISNA(VLOOKUP($C103,'TT Horseshoe -1'!$A$17:$F$100,6,FALSE))=TRUE,"0",VLOOKUP($C103,'TT Horseshoe -1'!$A$17:$F$100,6,FALSE))</f>
        <v>0</v>
      </c>
      <c r="W103" s="131" t="str">
        <f>IF(ISNA(VLOOKUP($C103,'TT PROV SS'!$A$17:$F$100,6,FALSE))=TRUE,"0",VLOOKUP($C103,'TT PROV SS'!$A$17:$F$100,6,FALSE))</f>
        <v>0</v>
      </c>
      <c r="X103" s="131" t="str">
        <f>IF(ISNA(VLOOKUP($C103,'TT PROV BA'!$A$17:$F$100,6,FALSE))=TRUE,"0",VLOOKUP($C103,'TT PROV BA'!$A$17:$F$100,6,FALSE))</f>
        <v>0</v>
      </c>
      <c r="Y103" s="131" t="str">
        <f>IF(ISNA(VLOOKUP($C103,'CC Horseshoe SS'!$A$17:$F$100,6,FALSE))=TRUE,"0",VLOOKUP($C103,'CC Horseshoe SS'!$A$17:$F$100,6,FALSE))</f>
        <v>0</v>
      </c>
      <c r="Z103" s="131" t="str">
        <f>IF(ISNA(VLOOKUP($C103,'CC Horseshoe BA'!$A$17:$F$100,6,FALSE))=TRUE,"0",VLOOKUP($C103,'CC Horseshoe BA'!$A$17:$F$100,6,FALSE))</f>
        <v>0</v>
      </c>
      <c r="AA103" s="131" t="str">
        <f>IF(ISNA(VLOOKUP($C103,'NorAm Stoneham SS'!$A$17:$F$100,6,FALSE))=TRUE,"0",VLOOKUP($C103,'NorAm Stoneham SS'!$A$17:$F$100,6,FALSE))</f>
        <v>0</v>
      </c>
      <c r="AB103" s="131" t="str">
        <f>IF(ISNA(VLOOKUP($C103,'NorAm Stoneham BA'!$A$17:$F$100,6,FALSE))=TRUE,"0",VLOOKUP($C103,'NorAm Stoneham BA'!$A$17:$F$100,6,FALSE))</f>
        <v>0</v>
      </c>
      <c r="AC103" s="131" t="str">
        <f>IF(ISNA(VLOOKUP($C103,'JrNats HP'!$A$17:$F$100,6,FALSE))=TRUE,"0",VLOOKUP($C103,'JrNats HP'!$A$17:$F$100,6,FALSE))</f>
        <v>0</v>
      </c>
      <c r="AD103" s="131" t="str">
        <f>IF(ISNA(VLOOKUP($C103,'JrNats SS'!$A$17:$F$100,6,FALSE))=TRUE,"0",VLOOKUP($C103,'JrNats SS'!$A$17:$F$100,6,FALSE))</f>
        <v>0</v>
      </c>
      <c r="AE103" s="131" t="str">
        <f>IF(ISNA(VLOOKUP($C103,'JrNats BA'!$A$17:$F$100,6,FALSE))=TRUE,"0",VLOOKUP($C103,'JrNats BA'!$A$17:$F$100,6,FALSE))</f>
        <v>0</v>
      </c>
      <c r="AF103" s="131"/>
    </row>
    <row r="104" spans="1:32" ht="19" customHeight="1" x14ac:dyDescent="0.15">
      <c r="A104" s="98" t="s">
        <v>92</v>
      </c>
      <c r="B104" s="98" t="s">
        <v>148</v>
      </c>
      <c r="C104" s="99" t="s">
        <v>149</v>
      </c>
      <c r="D104" s="62">
        <f>IF(ISNA(VLOOKUP($C104,'Ontario Rankings'!$C$6:$K$119,3,FALSE))=TRUE,"0",VLOOKUP($C104,'Ontario Rankings'!$C$6:$K$119,3,FALSE))</f>
        <v>82</v>
      </c>
      <c r="E104" s="131" t="str">
        <f>IF(ISNA(VLOOKUP($C104,'CC Calgary BA'!$A$17:$F$73,6,FALSE))=TRUE,"0",VLOOKUP($C104,'CC Calgary BA'!$A$17:$F$73,6,FALSE))</f>
        <v>0</v>
      </c>
      <c r="F104" s="131" t="str">
        <f>IF(ISNA(VLOOKUP($C104,'CC Calgary HP'!$A$17:$F$100,6,FALSE))=TRUE,"0",VLOOKUP($C104,'CC Calgary HP'!$A$17:$F$100,6,FALSE))</f>
        <v>0</v>
      </c>
      <c r="G104" s="131" t="str">
        <f>IF(ISNA(VLOOKUP($C104,'CC Calgary SS'!$A$17:$F$74,6,FALSE))=TRUE,"0",VLOOKUP($C104,'CC Calgary SS'!$A$17:$F$74,6,FALSE))</f>
        <v>0</v>
      </c>
      <c r="H104" s="131" t="str">
        <f>IF(ISNA(VLOOKUP($C104,'TT MSLM -1'!$A$17:$F$100,6,FALSE))=TRUE,"0",VLOOKUP($C104,'TT MSLM -1'!$A$17:$F$100,6,FALSE))</f>
        <v>0</v>
      </c>
      <c r="I104" s="131" t="str">
        <f>IF(ISNA(VLOOKUP($C104,'TT MSLM -2'!$A$17:$F$100,6,FALSE))=TRUE,"0",VLOOKUP($C104,'TT MSLM -2'!$A$17:$F$100,6,FALSE))</f>
        <v>0</v>
      </c>
      <c r="J104" s="131" t="str">
        <f>IF(ISNA(VLOOKUP($C104,'NorAm Mammoth SS -1'!$A$17:$F$100,6,FALSE))=TRUE,"0",VLOOKUP($C104,'NorAm Mammoth SS -1'!$A$17:$F$100,6,FALSE))</f>
        <v>0</v>
      </c>
      <c r="K104" s="131" t="str">
        <f>IF(ISNA(VLOOKUP($C104,'NorAm Mammoth SS -2'!$A$17:$F$100,6,FALSE))=TRUE,"0",VLOOKUP($C104,'NorAm Mammoth SS -2'!$A$17:$F$100,6,FALSE))</f>
        <v>0</v>
      </c>
      <c r="L104" s="131" t="str">
        <f>IF(ISNA(VLOOKUP($C104,'Groms GP'!$A$17:$F$100,6,FALSE))=TRUE,"0",VLOOKUP($C104,'Groms GP'!$A$17:$F$100,6,FALSE))</f>
        <v>0</v>
      </c>
      <c r="M104" s="131" t="str">
        <f>IF(ISNA(VLOOKUP($C104,'CC SunPeaks SS'!$A$17:$F$100,6,FALSE))=TRUE,"0",VLOOKUP($C104,'CC SunPeaks SS'!$A$17:$F$100,6,FALSE))</f>
        <v>0</v>
      </c>
      <c r="N104" s="131" t="str">
        <f>IF(ISNA(VLOOKUP($C104,'CC SunPeaks BA'!$A$17:$F$100,6,FALSE))=TRUE,"0",VLOOKUP($C104,'CC SunPeaks BA'!$A$17:$F$100,6,FALSE))</f>
        <v>0</v>
      </c>
      <c r="O104" s="131" t="str">
        <f>IF(ISNA(VLOOKUP($C104,'NorAm Calgary SS'!$A$17:$F$100,6,FALSE))=TRUE,"0",VLOOKUP($C104,'NorAm Calgary SS'!$A$17:$F$100,6,FALSE))</f>
        <v>0</v>
      </c>
      <c r="P104" s="131" t="str">
        <f>IF(ISNA(VLOOKUP($C104,'NorAm Calgary BA'!$A$17:$F$100,6,FALSE))=TRUE,"0",VLOOKUP($C104,'NorAm Calgary BA'!$A$17:$F$100,6,FALSE))</f>
        <v>0</v>
      </c>
      <c r="Q104" s="131">
        <f>IF(ISNA(VLOOKUP($C104,'FzFest CF'!$A$17:$F$100,6,FALSE))=TRUE,"0",VLOOKUP($C104,'FzFest CF'!$A$17:$F$100,6,FALSE))</f>
        <v>0</v>
      </c>
      <c r="R104" s="131" t="str">
        <f>IF(ISNA(VLOOKUP($C104,'Groms BV'!$A$17:$F$100,6,FALSE))=TRUE,"0",VLOOKUP($C104,'Groms BV'!$A$17:$F$100,6,FALSE))</f>
        <v>0</v>
      </c>
      <c r="S104" s="131" t="str">
        <f>IF(ISNA(VLOOKUP($C104,'NorAm Aspen BA'!$A$17:$F$100,6,FALSE))=TRUE,"0",VLOOKUP($C104,'NorAm Aspen BA'!$A$17:$F$100,6,FALSE))</f>
        <v>0</v>
      </c>
      <c r="T104" s="131" t="str">
        <f>IF(ISNA(VLOOKUP($C104,'NorAm Aspen SS'!$A$17:$F$100,6,FALSE))=TRUE,"0",VLOOKUP($C104,'NorAm Aspen SS'!$A$17:$F$100,6,FALSE))</f>
        <v>0</v>
      </c>
      <c r="U104" s="131" t="str">
        <f>IF(ISNA(VLOOKUP($C104,'JJ Evergreen'!$A$17:$F$100,6,FALSE))=TRUE,"0",VLOOKUP($C104,'JJ Evergreen'!$A$17:$F$100,6,FALSE))</f>
        <v>0</v>
      </c>
      <c r="V104" s="131" t="str">
        <f>IF(ISNA(VLOOKUP($C104,'TT Horseshoe -1'!$A$17:$F$100,6,FALSE))=TRUE,"0",VLOOKUP($C104,'TT Horseshoe -1'!$A$17:$F$100,6,FALSE))</f>
        <v>0</v>
      </c>
      <c r="W104" s="131" t="str">
        <f>IF(ISNA(VLOOKUP($C104,'TT PROV SS'!$A$17:$F$100,6,FALSE))=TRUE,"0",VLOOKUP($C104,'TT PROV SS'!$A$17:$F$100,6,FALSE))</f>
        <v>0</v>
      </c>
      <c r="X104" s="131" t="str">
        <f>IF(ISNA(VLOOKUP($C104,'TT PROV BA'!$A$17:$F$100,6,FALSE))=TRUE,"0",VLOOKUP($C104,'TT PROV BA'!$A$17:$F$100,6,FALSE))</f>
        <v>0</v>
      </c>
      <c r="Y104" s="131" t="str">
        <f>IF(ISNA(VLOOKUP($C104,'CC Horseshoe SS'!$A$17:$F$100,6,FALSE))=TRUE,"0",VLOOKUP($C104,'CC Horseshoe SS'!$A$17:$F$100,6,FALSE))</f>
        <v>0</v>
      </c>
      <c r="Z104" s="131" t="str">
        <f>IF(ISNA(VLOOKUP($C104,'CC Horseshoe BA'!$A$17:$F$100,6,FALSE))=TRUE,"0",VLOOKUP($C104,'CC Horseshoe BA'!$A$17:$F$100,6,FALSE))</f>
        <v>0</v>
      </c>
      <c r="AA104" s="131" t="str">
        <f>IF(ISNA(VLOOKUP($C104,'NorAm Stoneham SS'!$A$17:$F$100,6,FALSE))=TRUE,"0",VLOOKUP($C104,'NorAm Stoneham SS'!$A$17:$F$100,6,FALSE))</f>
        <v>0</v>
      </c>
      <c r="AB104" s="131" t="str">
        <f>IF(ISNA(VLOOKUP($C104,'NorAm Stoneham BA'!$A$17:$F$100,6,FALSE))=TRUE,"0",VLOOKUP($C104,'NorAm Stoneham BA'!$A$17:$F$100,6,FALSE))</f>
        <v>0</v>
      </c>
      <c r="AC104" s="131" t="str">
        <f>IF(ISNA(VLOOKUP($C104,'JrNats HP'!$A$17:$F$100,6,FALSE))=TRUE,"0",VLOOKUP($C104,'JrNats HP'!$A$17:$F$100,6,FALSE))</f>
        <v>0</v>
      </c>
      <c r="AD104" s="131" t="str">
        <f>IF(ISNA(VLOOKUP($C104,'JrNats SS'!$A$17:$F$100,6,FALSE))=TRUE,"0",VLOOKUP($C104,'JrNats SS'!$A$17:$F$100,6,FALSE))</f>
        <v>0</v>
      </c>
      <c r="AE104" s="131" t="str">
        <f>IF(ISNA(VLOOKUP($C104,'JrNats BA'!$A$17:$F$100,6,FALSE))=TRUE,"0",VLOOKUP($C104,'JrNats BA'!$A$17:$F$100,6,FALSE))</f>
        <v>0</v>
      </c>
      <c r="AF104" s="131"/>
    </row>
    <row r="105" spans="1:32" ht="19" customHeight="1" x14ac:dyDescent="0.15">
      <c r="A105" s="98" t="s">
        <v>92</v>
      </c>
      <c r="B105" s="98" t="s">
        <v>112</v>
      </c>
      <c r="C105" s="99" t="s">
        <v>150</v>
      </c>
      <c r="D105" s="62">
        <f>IF(ISNA(VLOOKUP($C105,'Ontario Rankings'!$C$6:$K$119,3,FALSE))=TRUE,"0",VLOOKUP($C105,'Ontario Rankings'!$C$6:$K$119,3,FALSE))</f>
        <v>82</v>
      </c>
      <c r="E105" s="131" t="str">
        <f>IF(ISNA(VLOOKUP($C105,'CC Calgary BA'!$A$17:$F$73,6,FALSE))=TRUE,"0",VLOOKUP($C105,'CC Calgary BA'!$A$17:$F$73,6,FALSE))</f>
        <v>0</v>
      </c>
      <c r="F105" s="131" t="str">
        <f>IF(ISNA(VLOOKUP($C105,'CC Calgary HP'!$A$17:$F$100,6,FALSE))=TRUE,"0",VLOOKUP($C105,'CC Calgary HP'!$A$17:$F$100,6,FALSE))</f>
        <v>0</v>
      </c>
      <c r="G105" s="131" t="str">
        <f>IF(ISNA(VLOOKUP($C105,'CC Calgary SS'!$A$17:$F$74,6,FALSE))=TRUE,"0",VLOOKUP($C105,'CC Calgary SS'!$A$17:$F$74,6,FALSE))</f>
        <v>0</v>
      </c>
      <c r="H105" s="131" t="str">
        <f>IF(ISNA(VLOOKUP($C105,'TT MSLM -1'!$A$17:$F$100,6,FALSE))=TRUE,"0",VLOOKUP($C105,'TT MSLM -1'!$A$17:$F$100,6,FALSE))</f>
        <v>0</v>
      </c>
      <c r="I105" s="131" t="str">
        <f>IF(ISNA(VLOOKUP($C105,'TT MSLM -2'!$A$17:$F$100,6,FALSE))=TRUE,"0",VLOOKUP($C105,'TT MSLM -2'!$A$17:$F$100,6,FALSE))</f>
        <v>0</v>
      </c>
      <c r="J105" s="131" t="str">
        <f>IF(ISNA(VLOOKUP($C105,'NorAm Mammoth SS -1'!$A$17:$F$100,6,FALSE))=TRUE,"0",VLOOKUP($C105,'NorAm Mammoth SS -1'!$A$17:$F$100,6,FALSE))</f>
        <v>0</v>
      </c>
      <c r="K105" s="131" t="str">
        <f>IF(ISNA(VLOOKUP($C105,'NorAm Mammoth SS -2'!$A$17:$F$100,6,FALSE))=TRUE,"0",VLOOKUP($C105,'NorAm Mammoth SS -2'!$A$17:$F$100,6,FALSE))</f>
        <v>0</v>
      </c>
      <c r="L105" s="131" t="str">
        <f>IF(ISNA(VLOOKUP($C105,'Groms GP'!$A$17:$F$100,6,FALSE))=TRUE,"0",VLOOKUP($C105,'Groms GP'!$A$17:$F$100,6,FALSE))</f>
        <v>0</v>
      </c>
      <c r="M105" s="131" t="str">
        <f>IF(ISNA(VLOOKUP($C105,'CC SunPeaks SS'!$A$17:$F$100,6,FALSE))=TRUE,"0",VLOOKUP($C105,'CC SunPeaks SS'!$A$17:$F$100,6,FALSE))</f>
        <v>0</v>
      </c>
      <c r="N105" s="131" t="str">
        <f>IF(ISNA(VLOOKUP($C105,'CC SunPeaks BA'!$A$17:$F$100,6,FALSE))=TRUE,"0",VLOOKUP($C105,'CC SunPeaks BA'!$A$17:$F$100,6,FALSE))</f>
        <v>0</v>
      </c>
      <c r="O105" s="131" t="str">
        <f>IF(ISNA(VLOOKUP($C105,'NorAm Calgary SS'!$A$17:$F$100,6,FALSE))=TRUE,"0",VLOOKUP($C105,'NorAm Calgary SS'!$A$17:$F$100,6,FALSE))</f>
        <v>0</v>
      </c>
      <c r="P105" s="131" t="str">
        <f>IF(ISNA(VLOOKUP($C105,'NorAm Calgary BA'!$A$17:$F$100,6,FALSE))=TRUE,"0",VLOOKUP($C105,'NorAm Calgary BA'!$A$17:$F$100,6,FALSE))</f>
        <v>0</v>
      </c>
      <c r="Q105" s="131">
        <f>IF(ISNA(VLOOKUP($C105,'FzFest CF'!$A$17:$F$100,6,FALSE))=TRUE,"0",VLOOKUP($C105,'FzFest CF'!$A$17:$F$100,6,FALSE))</f>
        <v>0</v>
      </c>
      <c r="R105" s="131" t="str">
        <f>IF(ISNA(VLOOKUP($C105,'Groms BV'!$A$17:$F$100,6,FALSE))=TRUE,"0",VLOOKUP($C105,'Groms BV'!$A$17:$F$100,6,FALSE))</f>
        <v>0</v>
      </c>
      <c r="S105" s="131" t="str">
        <f>IF(ISNA(VLOOKUP($C105,'NorAm Aspen BA'!$A$17:$F$100,6,FALSE))=TRUE,"0",VLOOKUP($C105,'NorAm Aspen BA'!$A$17:$F$100,6,FALSE))</f>
        <v>0</v>
      </c>
      <c r="T105" s="131" t="str">
        <f>IF(ISNA(VLOOKUP($C105,'NorAm Aspen SS'!$A$17:$F$100,6,FALSE))=TRUE,"0",VLOOKUP($C105,'NorAm Aspen SS'!$A$17:$F$100,6,FALSE))</f>
        <v>0</v>
      </c>
      <c r="U105" s="131" t="str">
        <f>IF(ISNA(VLOOKUP($C105,'JJ Evergreen'!$A$17:$F$100,6,FALSE))=TRUE,"0",VLOOKUP($C105,'JJ Evergreen'!$A$17:$F$100,6,FALSE))</f>
        <v>0</v>
      </c>
      <c r="V105" s="131" t="str">
        <f>IF(ISNA(VLOOKUP($C105,'TT Horseshoe -1'!$A$17:$F$100,6,FALSE))=TRUE,"0",VLOOKUP($C105,'TT Horseshoe -1'!$A$17:$F$100,6,FALSE))</f>
        <v>0</v>
      </c>
      <c r="W105" s="131" t="str">
        <f>IF(ISNA(VLOOKUP($C105,'TT PROV SS'!$A$17:$F$100,6,FALSE))=TRUE,"0",VLOOKUP($C105,'TT PROV SS'!$A$17:$F$100,6,FALSE))</f>
        <v>0</v>
      </c>
      <c r="X105" s="131" t="str">
        <f>IF(ISNA(VLOOKUP($C105,'TT PROV BA'!$A$17:$F$100,6,FALSE))=TRUE,"0",VLOOKUP($C105,'TT PROV BA'!$A$17:$F$100,6,FALSE))</f>
        <v>0</v>
      </c>
      <c r="Y105" s="131" t="str">
        <f>IF(ISNA(VLOOKUP($C105,'CC Horseshoe SS'!$A$17:$F$100,6,FALSE))=TRUE,"0",VLOOKUP($C105,'CC Horseshoe SS'!$A$17:$F$100,6,FALSE))</f>
        <v>0</v>
      </c>
      <c r="Z105" s="131" t="str">
        <f>IF(ISNA(VLOOKUP($C105,'CC Horseshoe BA'!$A$17:$F$100,6,FALSE))=TRUE,"0",VLOOKUP($C105,'CC Horseshoe BA'!$A$17:$F$100,6,FALSE))</f>
        <v>0</v>
      </c>
      <c r="AA105" s="131" t="str">
        <f>IF(ISNA(VLOOKUP($C105,'NorAm Stoneham SS'!$A$17:$F$100,6,FALSE))=TRUE,"0",VLOOKUP($C105,'NorAm Stoneham SS'!$A$17:$F$100,6,FALSE))</f>
        <v>0</v>
      </c>
      <c r="AB105" s="131" t="str">
        <f>IF(ISNA(VLOOKUP($C105,'NorAm Stoneham BA'!$A$17:$F$100,6,FALSE))=TRUE,"0",VLOOKUP($C105,'NorAm Stoneham BA'!$A$17:$F$100,6,FALSE))</f>
        <v>0</v>
      </c>
      <c r="AC105" s="131" t="str">
        <f>IF(ISNA(VLOOKUP($C105,'JrNats HP'!$A$17:$F$100,6,FALSE))=TRUE,"0",VLOOKUP($C105,'JrNats HP'!$A$17:$F$100,6,FALSE))</f>
        <v>0</v>
      </c>
      <c r="AD105" s="131" t="str">
        <f>IF(ISNA(VLOOKUP($C105,'JrNats SS'!$A$17:$F$100,6,FALSE))=TRUE,"0",VLOOKUP($C105,'JrNats SS'!$A$17:$F$100,6,FALSE))</f>
        <v>0</v>
      </c>
      <c r="AE105" s="131" t="str">
        <f>IF(ISNA(VLOOKUP($C105,'JrNats BA'!$A$17:$F$100,6,FALSE))=TRUE,"0",VLOOKUP($C105,'JrNats BA'!$A$17:$F$100,6,FALSE))</f>
        <v>0</v>
      </c>
      <c r="AF105" s="131"/>
    </row>
    <row r="106" spans="1:32" ht="19" customHeight="1" x14ac:dyDescent="0.15">
      <c r="A106" s="98" t="s">
        <v>92</v>
      </c>
      <c r="B106" s="98" t="s">
        <v>112</v>
      </c>
      <c r="C106" s="99" t="s">
        <v>151</v>
      </c>
      <c r="D106" s="62">
        <f>IF(ISNA(VLOOKUP($C106,'Ontario Rankings'!$C$6:$K$119,3,FALSE))=TRUE,"0",VLOOKUP($C106,'Ontario Rankings'!$C$6:$K$119,3,FALSE))</f>
        <v>82</v>
      </c>
      <c r="E106" s="131" t="str">
        <f>IF(ISNA(VLOOKUP($C106,'CC Calgary BA'!$A$17:$F$73,6,FALSE))=TRUE,"0",VLOOKUP($C106,'CC Calgary BA'!$A$17:$F$73,6,FALSE))</f>
        <v>0</v>
      </c>
      <c r="F106" s="131" t="str">
        <f>IF(ISNA(VLOOKUP($C106,'CC Calgary HP'!$A$17:$F$100,6,FALSE))=TRUE,"0",VLOOKUP($C106,'CC Calgary HP'!$A$17:$F$100,6,FALSE))</f>
        <v>0</v>
      </c>
      <c r="G106" s="131" t="str">
        <f>IF(ISNA(VLOOKUP($C106,'CC Calgary SS'!$A$17:$F$74,6,FALSE))=TRUE,"0",VLOOKUP($C106,'CC Calgary SS'!$A$17:$F$74,6,FALSE))</f>
        <v>0</v>
      </c>
      <c r="H106" s="131" t="str">
        <f>IF(ISNA(VLOOKUP($C106,'TT MSLM -1'!$A$17:$F$100,6,FALSE))=TRUE,"0",VLOOKUP($C106,'TT MSLM -1'!$A$17:$F$100,6,FALSE))</f>
        <v>0</v>
      </c>
      <c r="I106" s="131" t="str">
        <f>IF(ISNA(VLOOKUP($C106,'TT MSLM -2'!$A$17:$F$100,6,FALSE))=TRUE,"0",VLOOKUP($C106,'TT MSLM -2'!$A$17:$F$100,6,FALSE))</f>
        <v>0</v>
      </c>
      <c r="J106" s="131" t="str">
        <f>IF(ISNA(VLOOKUP($C106,'NorAm Mammoth SS -1'!$A$17:$F$100,6,FALSE))=TRUE,"0",VLOOKUP($C106,'NorAm Mammoth SS -1'!$A$17:$F$100,6,FALSE))</f>
        <v>0</v>
      </c>
      <c r="K106" s="131" t="str">
        <f>IF(ISNA(VLOOKUP($C106,'NorAm Mammoth SS -2'!$A$17:$F$100,6,FALSE))=TRUE,"0",VLOOKUP($C106,'NorAm Mammoth SS -2'!$A$17:$F$100,6,FALSE))</f>
        <v>0</v>
      </c>
      <c r="L106" s="131" t="str">
        <f>IF(ISNA(VLOOKUP($C106,'Groms GP'!$A$17:$F$100,6,FALSE))=TRUE,"0",VLOOKUP($C106,'Groms GP'!$A$17:$F$100,6,FALSE))</f>
        <v>0</v>
      </c>
      <c r="M106" s="131" t="str">
        <f>IF(ISNA(VLOOKUP($C106,'CC SunPeaks SS'!$A$17:$F$100,6,FALSE))=TRUE,"0",VLOOKUP($C106,'CC SunPeaks SS'!$A$17:$F$100,6,FALSE))</f>
        <v>0</v>
      </c>
      <c r="N106" s="131" t="str">
        <f>IF(ISNA(VLOOKUP($C106,'CC SunPeaks BA'!$A$17:$F$100,6,FALSE))=TRUE,"0",VLOOKUP($C106,'CC SunPeaks BA'!$A$17:$F$100,6,FALSE))</f>
        <v>0</v>
      </c>
      <c r="O106" s="131" t="str">
        <f>IF(ISNA(VLOOKUP($C106,'NorAm Calgary SS'!$A$17:$F$100,6,FALSE))=TRUE,"0",VLOOKUP($C106,'NorAm Calgary SS'!$A$17:$F$100,6,FALSE))</f>
        <v>0</v>
      </c>
      <c r="P106" s="131" t="str">
        <f>IF(ISNA(VLOOKUP($C106,'NorAm Calgary BA'!$A$17:$F$100,6,FALSE))=TRUE,"0",VLOOKUP($C106,'NorAm Calgary BA'!$A$17:$F$100,6,FALSE))</f>
        <v>0</v>
      </c>
      <c r="Q106" s="131">
        <f>IF(ISNA(VLOOKUP($C106,'FzFest CF'!$A$17:$F$100,6,FALSE))=TRUE,"0",VLOOKUP($C106,'FzFest CF'!$A$17:$F$100,6,FALSE))</f>
        <v>0</v>
      </c>
      <c r="R106" s="131" t="str">
        <f>IF(ISNA(VLOOKUP($C106,'Groms BV'!$A$17:$F$100,6,FALSE))=TRUE,"0",VLOOKUP($C106,'Groms BV'!$A$17:$F$100,6,FALSE))</f>
        <v>0</v>
      </c>
      <c r="S106" s="131" t="str">
        <f>IF(ISNA(VLOOKUP($C106,'NorAm Aspen BA'!$A$17:$F$100,6,FALSE))=TRUE,"0",VLOOKUP($C106,'NorAm Aspen BA'!$A$17:$F$100,6,FALSE))</f>
        <v>0</v>
      </c>
      <c r="T106" s="131" t="str">
        <f>IF(ISNA(VLOOKUP($C106,'NorAm Aspen SS'!$A$17:$F$100,6,FALSE))=TRUE,"0",VLOOKUP($C106,'NorAm Aspen SS'!$A$17:$F$100,6,FALSE))</f>
        <v>0</v>
      </c>
      <c r="U106" s="131" t="str">
        <f>IF(ISNA(VLOOKUP($C106,'JJ Evergreen'!$A$17:$F$100,6,FALSE))=TRUE,"0",VLOOKUP($C106,'JJ Evergreen'!$A$17:$F$100,6,FALSE))</f>
        <v>0</v>
      </c>
      <c r="V106" s="131" t="str">
        <f>IF(ISNA(VLOOKUP($C106,'TT Horseshoe -1'!$A$17:$F$100,6,FALSE))=TRUE,"0",VLOOKUP($C106,'TT Horseshoe -1'!$A$17:$F$100,6,FALSE))</f>
        <v>0</v>
      </c>
      <c r="W106" s="131" t="str">
        <f>IF(ISNA(VLOOKUP($C106,'TT PROV SS'!$A$17:$F$100,6,FALSE))=TRUE,"0",VLOOKUP($C106,'TT PROV SS'!$A$17:$F$100,6,FALSE))</f>
        <v>0</v>
      </c>
      <c r="X106" s="131" t="str">
        <f>IF(ISNA(VLOOKUP($C106,'TT PROV BA'!$A$17:$F$100,6,FALSE))=TRUE,"0",VLOOKUP($C106,'TT PROV BA'!$A$17:$F$100,6,FALSE))</f>
        <v>0</v>
      </c>
      <c r="Y106" s="131" t="str">
        <f>IF(ISNA(VLOOKUP($C106,'CC Horseshoe SS'!$A$17:$F$100,6,FALSE))=TRUE,"0",VLOOKUP($C106,'CC Horseshoe SS'!$A$17:$F$100,6,FALSE))</f>
        <v>0</v>
      </c>
      <c r="Z106" s="131" t="str">
        <f>IF(ISNA(VLOOKUP($C106,'CC Horseshoe BA'!$A$17:$F$100,6,FALSE))=TRUE,"0",VLOOKUP($C106,'CC Horseshoe BA'!$A$17:$F$100,6,FALSE))</f>
        <v>0</v>
      </c>
      <c r="AA106" s="131" t="str">
        <f>IF(ISNA(VLOOKUP($C106,'NorAm Stoneham SS'!$A$17:$F$100,6,FALSE))=TRUE,"0",VLOOKUP($C106,'NorAm Stoneham SS'!$A$17:$F$100,6,FALSE))</f>
        <v>0</v>
      </c>
      <c r="AB106" s="131" t="str">
        <f>IF(ISNA(VLOOKUP($C106,'NorAm Stoneham BA'!$A$17:$F$100,6,FALSE))=TRUE,"0",VLOOKUP($C106,'NorAm Stoneham BA'!$A$17:$F$100,6,FALSE))</f>
        <v>0</v>
      </c>
      <c r="AC106" s="131" t="str">
        <f>IF(ISNA(VLOOKUP($C106,'JrNats HP'!$A$17:$F$100,6,FALSE))=TRUE,"0",VLOOKUP($C106,'JrNats HP'!$A$17:$F$100,6,FALSE))</f>
        <v>0</v>
      </c>
      <c r="AD106" s="131" t="str">
        <f>IF(ISNA(VLOOKUP($C106,'JrNats SS'!$A$17:$F$100,6,FALSE))=TRUE,"0",VLOOKUP($C106,'JrNats SS'!$A$17:$F$100,6,FALSE))</f>
        <v>0</v>
      </c>
      <c r="AE106" s="131" t="str">
        <f>IF(ISNA(VLOOKUP($C106,'JrNats BA'!$A$17:$F$100,6,FALSE))=TRUE,"0",VLOOKUP($C106,'JrNats BA'!$A$17:$F$100,6,FALSE))</f>
        <v>0</v>
      </c>
      <c r="AF106" s="131"/>
    </row>
    <row r="107" spans="1:32" ht="19" customHeight="1" x14ac:dyDescent="0.15">
      <c r="A107" s="98" t="s">
        <v>92</v>
      </c>
      <c r="B107" s="98" t="s">
        <v>113</v>
      </c>
      <c r="C107" s="99" t="s">
        <v>152</v>
      </c>
      <c r="D107" s="62">
        <f>IF(ISNA(VLOOKUP($C107,'Ontario Rankings'!$C$6:$K$119,3,FALSE))=TRUE,"0",VLOOKUP($C107,'Ontario Rankings'!$C$6:$K$119,3,FALSE))</f>
        <v>82</v>
      </c>
      <c r="E107" s="131" t="str">
        <f>IF(ISNA(VLOOKUP($C107,'CC Calgary BA'!$A$17:$F$73,6,FALSE))=TRUE,"0",VLOOKUP($C107,'CC Calgary BA'!$A$17:$F$73,6,FALSE))</f>
        <v>0</v>
      </c>
      <c r="F107" s="131" t="str">
        <f>IF(ISNA(VLOOKUP($C107,'CC Calgary HP'!$A$17:$F$100,6,FALSE))=TRUE,"0",VLOOKUP($C107,'CC Calgary HP'!$A$17:$F$100,6,FALSE))</f>
        <v>0</v>
      </c>
      <c r="G107" s="131" t="str">
        <f>IF(ISNA(VLOOKUP($C107,'CC Calgary SS'!$A$17:$F$74,6,FALSE))=TRUE,"0",VLOOKUP($C107,'CC Calgary SS'!$A$17:$F$74,6,FALSE))</f>
        <v>0</v>
      </c>
      <c r="H107" s="131" t="str">
        <f>IF(ISNA(VLOOKUP($C107,'TT MSLM -1'!$A$17:$F$100,6,FALSE))=TRUE,"0",VLOOKUP($C107,'TT MSLM -1'!$A$17:$F$100,6,FALSE))</f>
        <v>0</v>
      </c>
      <c r="I107" s="131" t="str">
        <f>IF(ISNA(VLOOKUP($C107,'TT MSLM -2'!$A$17:$F$100,6,FALSE))=TRUE,"0",VLOOKUP($C107,'TT MSLM -2'!$A$17:$F$100,6,FALSE))</f>
        <v>0</v>
      </c>
      <c r="J107" s="131" t="str">
        <f>IF(ISNA(VLOOKUP($C107,'NorAm Mammoth SS -1'!$A$17:$F$100,6,FALSE))=TRUE,"0",VLOOKUP($C107,'NorAm Mammoth SS -1'!$A$17:$F$100,6,FALSE))</f>
        <v>0</v>
      </c>
      <c r="K107" s="131" t="str">
        <f>IF(ISNA(VLOOKUP($C107,'NorAm Mammoth SS -2'!$A$17:$F$100,6,FALSE))=TRUE,"0",VLOOKUP($C107,'NorAm Mammoth SS -2'!$A$17:$F$100,6,FALSE))</f>
        <v>0</v>
      </c>
      <c r="L107" s="131" t="str">
        <f>IF(ISNA(VLOOKUP($C107,'Groms GP'!$A$17:$F$100,6,FALSE))=TRUE,"0",VLOOKUP($C107,'Groms GP'!$A$17:$F$100,6,FALSE))</f>
        <v>0</v>
      </c>
      <c r="M107" s="131" t="str">
        <f>IF(ISNA(VLOOKUP($C107,'CC SunPeaks SS'!$A$17:$F$100,6,FALSE))=TRUE,"0",VLOOKUP($C107,'CC SunPeaks SS'!$A$17:$F$100,6,FALSE))</f>
        <v>0</v>
      </c>
      <c r="N107" s="131" t="str">
        <f>IF(ISNA(VLOOKUP($C107,'CC SunPeaks BA'!$A$17:$F$100,6,FALSE))=TRUE,"0",VLOOKUP($C107,'CC SunPeaks BA'!$A$17:$F$100,6,FALSE))</f>
        <v>0</v>
      </c>
      <c r="O107" s="131" t="str">
        <f>IF(ISNA(VLOOKUP($C107,'NorAm Calgary SS'!$A$17:$F$100,6,FALSE))=TRUE,"0",VLOOKUP($C107,'NorAm Calgary SS'!$A$17:$F$100,6,FALSE))</f>
        <v>0</v>
      </c>
      <c r="P107" s="131" t="str">
        <f>IF(ISNA(VLOOKUP($C107,'NorAm Calgary BA'!$A$17:$F$100,6,FALSE))=TRUE,"0",VLOOKUP($C107,'NorAm Calgary BA'!$A$17:$F$100,6,FALSE))</f>
        <v>0</v>
      </c>
      <c r="Q107" s="131">
        <f>IF(ISNA(VLOOKUP($C107,'FzFest CF'!$A$17:$F$100,6,FALSE))=TRUE,"0",VLOOKUP($C107,'FzFest CF'!$A$17:$F$100,6,FALSE))</f>
        <v>0</v>
      </c>
      <c r="R107" s="131" t="str">
        <f>IF(ISNA(VLOOKUP($C107,'Groms BV'!$A$17:$F$100,6,FALSE))=TRUE,"0",VLOOKUP($C107,'Groms BV'!$A$17:$F$100,6,FALSE))</f>
        <v>0</v>
      </c>
      <c r="S107" s="131" t="str">
        <f>IF(ISNA(VLOOKUP($C107,'NorAm Aspen BA'!$A$17:$F$100,6,FALSE))=TRUE,"0",VLOOKUP($C107,'NorAm Aspen BA'!$A$17:$F$100,6,FALSE))</f>
        <v>0</v>
      </c>
      <c r="T107" s="131" t="str">
        <f>IF(ISNA(VLOOKUP($C107,'NorAm Aspen SS'!$A$17:$F$100,6,FALSE))=TRUE,"0",VLOOKUP($C107,'NorAm Aspen SS'!$A$17:$F$100,6,FALSE))</f>
        <v>0</v>
      </c>
      <c r="U107" s="131" t="str">
        <f>IF(ISNA(VLOOKUP($C107,'JJ Evergreen'!$A$17:$F$100,6,FALSE))=TRUE,"0",VLOOKUP($C107,'JJ Evergreen'!$A$17:$F$100,6,FALSE))</f>
        <v>0</v>
      </c>
      <c r="V107" s="131" t="str">
        <f>IF(ISNA(VLOOKUP($C107,'TT Horseshoe -1'!$A$17:$F$100,6,FALSE))=TRUE,"0",VLOOKUP($C107,'TT Horseshoe -1'!$A$17:$F$100,6,FALSE))</f>
        <v>0</v>
      </c>
      <c r="W107" s="131" t="str">
        <f>IF(ISNA(VLOOKUP($C107,'TT PROV SS'!$A$17:$F$100,6,FALSE))=TRUE,"0",VLOOKUP($C107,'TT PROV SS'!$A$17:$F$100,6,FALSE))</f>
        <v>0</v>
      </c>
      <c r="X107" s="131" t="str">
        <f>IF(ISNA(VLOOKUP($C107,'TT PROV BA'!$A$17:$F$100,6,FALSE))=TRUE,"0",VLOOKUP($C107,'TT PROV BA'!$A$17:$F$100,6,FALSE))</f>
        <v>0</v>
      </c>
      <c r="Y107" s="131" t="str">
        <f>IF(ISNA(VLOOKUP($C107,'CC Horseshoe SS'!$A$17:$F$100,6,FALSE))=TRUE,"0",VLOOKUP($C107,'CC Horseshoe SS'!$A$17:$F$100,6,FALSE))</f>
        <v>0</v>
      </c>
      <c r="Z107" s="131" t="str">
        <f>IF(ISNA(VLOOKUP($C107,'CC Horseshoe BA'!$A$17:$F$100,6,FALSE))=TRUE,"0",VLOOKUP($C107,'CC Horseshoe BA'!$A$17:$F$100,6,FALSE))</f>
        <v>0</v>
      </c>
      <c r="AA107" s="131" t="str">
        <f>IF(ISNA(VLOOKUP($C107,'NorAm Stoneham SS'!$A$17:$F$100,6,FALSE))=TRUE,"0",VLOOKUP($C107,'NorAm Stoneham SS'!$A$17:$F$100,6,FALSE))</f>
        <v>0</v>
      </c>
      <c r="AB107" s="131" t="str">
        <f>IF(ISNA(VLOOKUP($C107,'NorAm Stoneham BA'!$A$17:$F$100,6,FALSE))=TRUE,"0",VLOOKUP($C107,'NorAm Stoneham BA'!$A$17:$F$100,6,FALSE))</f>
        <v>0</v>
      </c>
      <c r="AC107" s="131" t="str">
        <f>IF(ISNA(VLOOKUP($C107,'JrNats HP'!$A$17:$F$100,6,FALSE))=TRUE,"0",VLOOKUP($C107,'JrNats HP'!$A$17:$F$100,6,FALSE))</f>
        <v>0</v>
      </c>
      <c r="AD107" s="131" t="str">
        <f>IF(ISNA(VLOOKUP($C107,'JrNats SS'!$A$17:$F$100,6,FALSE))=TRUE,"0",VLOOKUP($C107,'JrNats SS'!$A$17:$F$100,6,FALSE))</f>
        <v>0</v>
      </c>
      <c r="AE107" s="131" t="str">
        <f>IF(ISNA(VLOOKUP($C107,'JrNats BA'!$A$17:$F$100,6,FALSE))=TRUE,"0",VLOOKUP($C107,'JrNats BA'!$A$17:$F$100,6,FALSE))</f>
        <v>0</v>
      </c>
      <c r="AF107" s="131"/>
    </row>
    <row r="108" spans="1:32" ht="19" customHeight="1" x14ac:dyDescent="0.15">
      <c r="A108" s="98" t="s">
        <v>92</v>
      </c>
      <c r="B108" s="98" t="s">
        <v>113</v>
      </c>
      <c r="C108" s="99" t="s">
        <v>153</v>
      </c>
      <c r="D108" s="62">
        <f>IF(ISNA(VLOOKUP($C108,'Ontario Rankings'!$C$6:$K$119,3,FALSE))=TRUE,"0",VLOOKUP($C108,'Ontario Rankings'!$C$6:$K$119,3,FALSE))</f>
        <v>82</v>
      </c>
      <c r="E108" s="131" t="str">
        <f>IF(ISNA(VLOOKUP($C108,'CC Calgary BA'!$A$17:$F$73,6,FALSE))=TRUE,"0",VLOOKUP($C108,'CC Calgary BA'!$A$17:$F$73,6,FALSE))</f>
        <v>0</v>
      </c>
      <c r="F108" s="131" t="str">
        <f>IF(ISNA(VLOOKUP($C108,'CC Calgary HP'!$A$17:$F$100,6,FALSE))=TRUE,"0",VLOOKUP($C108,'CC Calgary HP'!$A$17:$F$100,6,FALSE))</f>
        <v>0</v>
      </c>
      <c r="G108" s="131" t="str">
        <f>IF(ISNA(VLOOKUP($C108,'CC Calgary SS'!$A$17:$F$74,6,FALSE))=TRUE,"0",VLOOKUP($C108,'CC Calgary SS'!$A$17:$F$74,6,FALSE))</f>
        <v>0</v>
      </c>
      <c r="H108" s="131" t="str">
        <f>IF(ISNA(VLOOKUP($C108,'TT MSLM -1'!$A$17:$F$100,6,FALSE))=TRUE,"0",VLOOKUP($C108,'TT MSLM -1'!$A$17:$F$100,6,FALSE))</f>
        <v>0</v>
      </c>
      <c r="I108" s="131" t="str">
        <f>IF(ISNA(VLOOKUP($C108,'TT MSLM -2'!$A$17:$F$100,6,FALSE))=TRUE,"0",VLOOKUP($C108,'TT MSLM -2'!$A$17:$F$100,6,FALSE))</f>
        <v>0</v>
      </c>
      <c r="J108" s="131" t="str">
        <f>IF(ISNA(VLOOKUP($C108,'NorAm Mammoth SS -1'!$A$17:$F$100,6,FALSE))=TRUE,"0",VLOOKUP($C108,'NorAm Mammoth SS -1'!$A$17:$F$100,6,FALSE))</f>
        <v>0</v>
      </c>
      <c r="K108" s="131" t="str">
        <f>IF(ISNA(VLOOKUP($C108,'NorAm Mammoth SS -2'!$A$17:$F$100,6,FALSE))=TRUE,"0",VLOOKUP($C108,'NorAm Mammoth SS -2'!$A$17:$F$100,6,FALSE))</f>
        <v>0</v>
      </c>
      <c r="L108" s="131" t="str">
        <f>IF(ISNA(VLOOKUP($C108,'Groms GP'!$A$17:$F$100,6,FALSE))=TRUE,"0",VLOOKUP($C108,'Groms GP'!$A$17:$F$100,6,FALSE))</f>
        <v>0</v>
      </c>
      <c r="M108" s="131" t="str">
        <f>IF(ISNA(VLOOKUP($C108,'CC SunPeaks SS'!$A$17:$F$100,6,FALSE))=TRUE,"0",VLOOKUP($C108,'CC SunPeaks SS'!$A$17:$F$100,6,FALSE))</f>
        <v>0</v>
      </c>
      <c r="N108" s="131" t="str">
        <f>IF(ISNA(VLOOKUP($C108,'CC SunPeaks BA'!$A$17:$F$100,6,FALSE))=TRUE,"0",VLOOKUP($C108,'CC SunPeaks BA'!$A$17:$F$100,6,FALSE))</f>
        <v>0</v>
      </c>
      <c r="O108" s="131" t="str">
        <f>IF(ISNA(VLOOKUP($C108,'NorAm Calgary SS'!$A$17:$F$100,6,FALSE))=TRUE,"0",VLOOKUP($C108,'NorAm Calgary SS'!$A$17:$F$100,6,FALSE))</f>
        <v>0</v>
      </c>
      <c r="P108" s="131" t="str">
        <f>IF(ISNA(VLOOKUP($C108,'NorAm Calgary BA'!$A$17:$F$100,6,FALSE))=TRUE,"0",VLOOKUP($C108,'NorAm Calgary BA'!$A$17:$F$100,6,FALSE))</f>
        <v>0</v>
      </c>
      <c r="Q108" s="131">
        <f>IF(ISNA(VLOOKUP($C108,'FzFest CF'!$A$17:$F$100,6,FALSE))=TRUE,"0",VLOOKUP($C108,'FzFest CF'!$A$17:$F$100,6,FALSE))</f>
        <v>0</v>
      </c>
      <c r="R108" s="131" t="str">
        <f>IF(ISNA(VLOOKUP($C108,'Groms BV'!$A$17:$F$100,6,FALSE))=TRUE,"0",VLOOKUP($C108,'Groms BV'!$A$17:$F$100,6,FALSE))</f>
        <v>0</v>
      </c>
      <c r="S108" s="131" t="str">
        <f>IF(ISNA(VLOOKUP($C108,'NorAm Aspen BA'!$A$17:$F$100,6,FALSE))=TRUE,"0",VLOOKUP($C108,'NorAm Aspen BA'!$A$17:$F$100,6,FALSE))</f>
        <v>0</v>
      </c>
      <c r="T108" s="131" t="str">
        <f>IF(ISNA(VLOOKUP($C108,'NorAm Aspen SS'!$A$17:$F$100,6,FALSE))=TRUE,"0",VLOOKUP($C108,'NorAm Aspen SS'!$A$17:$F$100,6,FALSE))</f>
        <v>0</v>
      </c>
      <c r="U108" s="131" t="str">
        <f>IF(ISNA(VLOOKUP($C108,'JJ Evergreen'!$A$17:$F$100,6,FALSE))=TRUE,"0",VLOOKUP($C108,'JJ Evergreen'!$A$17:$F$100,6,FALSE))</f>
        <v>0</v>
      </c>
      <c r="V108" s="131" t="str">
        <f>IF(ISNA(VLOOKUP($C108,'TT Horseshoe -1'!$A$17:$F$100,6,FALSE))=TRUE,"0",VLOOKUP($C108,'TT Horseshoe -1'!$A$17:$F$100,6,FALSE))</f>
        <v>0</v>
      </c>
      <c r="W108" s="131" t="str">
        <f>IF(ISNA(VLOOKUP($C108,'TT PROV SS'!$A$17:$F$100,6,FALSE))=TRUE,"0",VLOOKUP($C108,'TT PROV SS'!$A$17:$F$100,6,FALSE))</f>
        <v>0</v>
      </c>
      <c r="X108" s="131" t="str">
        <f>IF(ISNA(VLOOKUP($C108,'TT PROV BA'!$A$17:$F$100,6,FALSE))=TRUE,"0",VLOOKUP($C108,'TT PROV BA'!$A$17:$F$100,6,FALSE))</f>
        <v>0</v>
      </c>
      <c r="Y108" s="131" t="str">
        <f>IF(ISNA(VLOOKUP($C108,'CC Horseshoe SS'!$A$17:$F$100,6,FALSE))=TRUE,"0",VLOOKUP($C108,'CC Horseshoe SS'!$A$17:$F$100,6,FALSE))</f>
        <v>0</v>
      </c>
      <c r="Z108" s="131" t="str">
        <f>IF(ISNA(VLOOKUP($C108,'CC Horseshoe BA'!$A$17:$F$100,6,FALSE))=TRUE,"0",VLOOKUP($C108,'CC Horseshoe BA'!$A$17:$F$100,6,FALSE))</f>
        <v>0</v>
      </c>
      <c r="AA108" s="131" t="str">
        <f>IF(ISNA(VLOOKUP($C108,'NorAm Stoneham SS'!$A$17:$F$100,6,FALSE))=TRUE,"0",VLOOKUP($C108,'NorAm Stoneham SS'!$A$17:$F$100,6,FALSE))</f>
        <v>0</v>
      </c>
      <c r="AB108" s="131" t="str">
        <f>IF(ISNA(VLOOKUP($C108,'NorAm Stoneham BA'!$A$17:$F$100,6,FALSE))=TRUE,"0",VLOOKUP($C108,'NorAm Stoneham BA'!$A$17:$F$100,6,FALSE))</f>
        <v>0</v>
      </c>
      <c r="AC108" s="131" t="str">
        <f>IF(ISNA(VLOOKUP($C108,'JrNats HP'!$A$17:$F$100,6,FALSE))=TRUE,"0",VLOOKUP($C108,'JrNats HP'!$A$17:$F$100,6,FALSE))</f>
        <v>0</v>
      </c>
      <c r="AD108" s="131" t="str">
        <f>IF(ISNA(VLOOKUP($C108,'JrNats SS'!$A$17:$F$100,6,FALSE))=TRUE,"0",VLOOKUP($C108,'JrNats SS'!$A$17:$F$100,6,FALSE))</f>
        <v>0</v>
      </c>
      <c r="AE108" s="131" t="str">
        <f>IF(ISNA(VLOOKUP($C108,'JrNats BA'!$A$17:$F$100,6,FALSE))=TRUE,"0",VLOOKUP($C108,'JrNats BA'!$A$17:$F$100,6,FALSE))</f>
        <v>0</v>
      </c>
      <c r="AF108" s="131"/>
    </row>
    <row r="109" spans="1:32" ht="19" customHeight="1" x14ac:dyDescent="0.15">
      <c r="A109" s="98" t="s">
        <v>92</v>
      </c>
      <c r="B109" s="98" t="s">
        <v>113</v>
      </c>
      <c r="C109" s="99" t="s">
        <v>154</v>
      </c>
      <c r="D109" s="62">
        <f>IF(ISNA(VLOOKUP($C109,'Ontario Rankings'!$C$6:$K$119,3,FALSE))=TRUE,"0",VLOOKUP($C109,'Ontario Rankings'!$C$6:$K$119,3,FALSE))</f>
        <v>82</v>
      </c>
      <c r="E109" s="131" t="str">
        <f>IF(ISNA(VLOOKUP($C109,'CC Calgary BA'!$A$17:$F$73,6,FALSE))=TRUE,"0",VLOOKUP($C109,'CC Calgary BA'!$A$17:$F$73,6,FALSE))</f>
        <v>0</v>
      </c>
      <c r="F109" s="131" t="str">
        <f>IF(ISNA(VLOOKUP($C109,'CC Calgary HP'!$A$17:$F$100,6,FALSE))=TRUE,"0",VLOOKUP($C109,'CC Calgary HP'!$A$17:$F$100,6,FALSE))</f>
        <v>0</v>
      </c>
      <c r="G109" s="131" t="str">
        <f>IF(ISNA(VLOOKUP($C109,'CC Calgary SS'!$A$17:$F$74,6,FALSE))=TRUE,"0",VLOOKUP($C109,'CC Calgary SS'!$A$17:$F$74,6,FALSE))</f>
        <v>0</v>
      </c>
      <c r="H109" s="131" t="str">
        <f>IF(ISNA(VLOOKUP($C109,'TT MSLM -1'!$A$17:$F$100,6,FALSE))=TRUE,"0",VLOOKUP($C109,'TT MSLM -1'!$A$17:$F$100,6,FALSE))</f>
        <v>0</v>
      </c>
      <c r="I109" s="131" t="str">
        <f>IF(ISNA(VLOOKUP($C109,'TT MSLM -2'!$A$17:$F$100,6,FALSE))=TRUE,"0",VLOOKUP($C109,'TT MSLM -2'!$A$17:$F$100,6,FALSE))</f>
        <v>0</v>
      </c>
      <c r="J109" s="131" t="str">
        <f>IF(ISNA(VLOOKUP($C109,'NorAm Mammoth SS -1'!$A$17:$F$100,6,FALSE))=TRUE,"0",VLOOKUP($C109,'NorAm Mammoth SS -1'!$A$17:$F$100,6,FALSE))</f>
        <v>0</v>
      </c>
      <c r="K109" s="131" t="str">
        <f>IF(ISNA(VLOOKUP($C109,'NorAm Mammoth SS -2'!$A$17:$F$100,6,FALSE))=TRUE,"0",VLOOKUP($C109,'NorAm Mammoth SS -2'!$A$17:$F$100,6,FALSE))</f>
        <v>0</v>
      </c>
      <c r="L109" s="131" t="str">
        <f>IF(ISNA(VLOOKUP($C109,'Groms GP'!$A$17:$F$100,6,FALSE))=TRUE,"0",VLOOKUP($C109,'Groms GP'!$A$17:$F$100,6,FALSE))</f>
        <v>0</v>
      </c>
      <c r="M109" s="131" t="str">
        <f>IF(ISNA(VLOOKUP($C109,'CC SunPeaks SS'!$A$17:$F$100,6,FALSE))=TRUE,"0",VLOOKUP($C109,'CC SunPeaks SS'!$A$17:$F$100,6,FALSE))</f>
        <v>0</v>
      </c>
      <c r="N109" s="131" t="str">
        <f>IF(ISNA(VLOOKUP($C109,'CC SunPeaks BA'!$A$17:$F$100,6,FALSE))=TRUE,"0",VLOOKUP($C109,'CC SunPeaks BA'!$A$17:$F$100,6,FALSE))</f>
        <v>0</v>
      </c>
      <c r="O109" s="131" t="str">
        <f>IF(ISNA(VLOOKUP($C109,'NorAm Calgary SS'!$A$17:$F$100,6,FALSE))=TRUE,"0",VLOOKUP($C109,'NorAm Calgary SS'!$A$17:$F$100,6,FALSE))</f>
        <v>0</v>
      </c>
      <c r="P109" s="131" t="str">
        <f>IF(ISNA(VLOOKUP($C109,'NorAm Calgary BA'!$A$17:$F$100,6,FALSE))=TRUE,"0",VLOOKUP($C109,'NorAm Calgary BA'!$A$17:$F$100,6,FALSE))</f>
        <v>0</v>
      </c>
      <c r="Q109" s="131">
        <f>IF(ISNA(VLOOKUP($C109,'FzFest CF'!$A$17:$F$100,6,FALSE))=TRUE,"0",VLOOKUP($C109,'FzFest CF'!$A$17:$F$100,6,FALSE))</f>
        <v>0</v>
      </c>
      <c r="R109" s="131" t="str">
        <f>IF(ISNA(VLOOKUP($C109,'Groms BV'!$A$17:$F$100,6,FALSE))=TRUE,"0",VLOOKUP($C109,'Groms BV'!$A$17:$F$100,6,FALSE))</f>
        <v>0</v>
      </c>
      <c r="S109" s="131" t="str">
        <f>IF(ISNA(VLOOKUP($C109,'NorAm Aspen BA'!$A$17:$F$100,6,FALSE))=TRUE,"0",VLOOKUP($C109,'NorAm Aspen BA'!$A$17:$F$100,6,FALSE))</f>
        <v>0</v>
      </c>
      <c r="T109" s="131" t="str">
        <f>IF(ISNA(VLOOKUP($C109,'NorAm Aspen SS'!$A$17:$F$100,6,FALSE))=TRUE,"0",VLOOKUP($C109,'NorAm Aspen SS'!$A$17:$F$100,6,FALSE))</f>
        <v>0</v>
      </c>
      <c r="U109" s="131" t="str">
        <f>IF(ISNA(VLOOKUP($C109,'JJ Evergreen'!$A$17:$F$100,6,FALSE))=TRUE,"0",VLOOKUP($C109,'JJ Evergreen'!$A$17:$F$100,6,FALSE))</f>
        <v>0</v>
      </c>
      <c r="V109" s="131" t="str">
        <f>IF(ISNA(VLOOKUP($C109,'TT Horseshoe -1'!$A$17:$F$100,6,FALSE))=TRUE,"0",VLOOKUP($C109,'TT Horseshoe -1'!$A$17:$F$100,6,FALSE))</f>
        <v>0</v>
      </c>
      <c r="W109" s="131" t="str">
        <f>IF(ISNA(VLOOKUP($C109,'TT PROV SS'!$A$17:$F$100,6,FALSE))=TRUE,"0",VLOOKUP($C109,'TT PROV SS'!$A$17:$F$100,6,FALSE))</f>
        <v>0</v>
      </c>
      <c r="X109" s="131" t="str">
        <f>IF(ISNA(VLOOKUP($C109,'TT PROV BA'!$A$17:$F$100,6,FALSE))=TRUE,"0",VLOOKUP($C109,'TT PROV BA'!$A$17:$F$100,6,FALSE))</f>
        <v>0</v>
      </c>
      <c r="Y109" s="131" t="str">
        <f>IF(ISNA(VLOOKUP($C109,'CC Horseshoe SS'!$A$17:$F$100,6,FALSE))=TRUE,"0",VLOOKUP($C109,'CC Horseshoe SS'!$A$17:$F$100,6,FALSE))</f>
        <v>0</v>
      </c>
      <c r="Z109" s="131" t="str">
        <f>IF(ISNA(VLOOKUP($C109,'CC Horseshoe BA'!$A$17:$F$100,6,FALSE))=TRUE,"0",VLOOKUP($C109,'CC Horseshoe BA'!$A$17:$F$100,6,FALSE))</f>
        <v>0</v>
      </c>
      <c r="AA109" s="131" t="str">
        <f>IF(ISNA(VLOOKUP($C109,'NorAm Stoneham SS'!$A$17:$F$100,6,FALSE))=TRUE,"0",VLOOKUP($C109,'NorAm Stoneham SS'!$A$17:$F$100,6,FALSE))</f>
        <v>0</v>
      </c>
      <c r="AB109" s="131" t="str">
        <f>IF(ISNA(VLOOKUP($C109,'NorAm Stoneham BA'!$A$17:$F$100,6,FALSE))=TRUE,"0",VLOOKUP($C109,'NorAm Stoneham BA'!$A$17:$F$100,6,FALSE))</f>
        <v>0</v>
      </c>
      <c r="AC109" s="131" t="str">
        <f>IF(ISNA(VLOOKUP($C109,'JrNats HP'!$A$17:$F$100,6,FALSE))=TRUE,"0",VLOOKUP($C109,'JrNats HP'!$A$17:$F$100,6,FALSE))</f>
        <v>0</v>
      </c>
      <c r="AD109" s="131" t="str">
        <f>IF(ISNA(VLOOKUP($C109,'JrNats SS'!$A$17:$F$100,6,FALSE))=TRUE,"0",VLOOKUP($C109,'JrNats SS'!$A$17:$F$100,6,FALSE))</f>
        <v>0</v>
      </c>
      <c r="AE109" s="131" t="str">
        <f>IF(ISNA(VLOOKUP($C109,'JrNats BA'!$A$17:$F$100,6,FALSE))=TRUE,"0",VLOOKUP($C109,'JrNats BA'!$A$17:$F$100,6,FALSE))</f>
        <v>0</v>
      </c>
      <c r="AF109" s="131"/>
    </row>
    <row r="110" spans="1:32" ht="19" customHeight="1" x14ac:dyDescent="0.15">
      <c r="A110" s="98" t="s">
        <v>92</v>
      </c>
      <c r="B110" s="98" t="s">
        <v>148</v>
      </c>
      <c r="C110" s="99" t="s">
        <v>155</v>
      </c>
      <c r="D110" s="62">
        <f>IF(ISNA(VLOOKUP($C110,'Ontario Rankings'!$C$6:$K$119,3,FALSE))=TRUE,"0",VLOOKUP($C110,'Ontario Rankings'!$C$6:$K$119,3,FALSE))</f>
        <v>82</v>
      </c>
      <c r="E110" s="131" t="str">
        <f>IF(ISNA(VLOOKUP($C110,'CC Calgary BA'!$A$17:$F$73,6,FALSE))=TRUE,"0",VLOOKUP($C110,'CC Calgary BA'!$A$17:$F$73,6,FALSE))</f>
        <v>0</v>
      </c>
      <c r="F110" s="131" t="str">
        <f>IF(ISNA(VLOOKUP($C110,'CC Calgary HP'!$A$17:$F$100,6,FALSE))=TRUE,"0",VLOOKUP($C110,'CC Calgary HP'!$A$17:$F$100,6,FALSE))</f>
        <v>0</v>
      </c>
      <c r="G110" s="131" t="str">
        <f>IF(ISNA(VLOOKUP($C110,'CC Calgary SS'!$A$17:$F$74,6,FALSE))=TRUE,"0",VLOOKUP($C110,'CC Calgary SS'!$A$17:$F$74,6,FALSE))</f>
        <v>0</v>
      </c>
      <c r="H110" s="131" t="str">
        <f>IF(ISNA(VLOOKUP($C110,'TT MSLM -1'!$A$17:$F$100,6,FALSE))=TRUE,"0",VLOOKUP($C110,'TT MSLM -1'!$A$17:$F$100,6,FALSE))</f>
        <v>0</v>
      </c>
      <c r="I110" s="131" t="str">
        <f>IF(ISNA(VLOOKUP($C110,'TT MSLM -2'!$A$17:$F$100,6,FALSE))=TRUE,"0",VLOOKUP($C110,'TT MSLM -2'!$A$17:$F$100,6,FALSE))</f>
        <v>0</v>
      </c>
      <c r="J110" s="131" t="str">
        <f>IF(ISNA(VLOOKUP($C110,'NorAm Mammoth SS -1'!$A$17:$F$100,6,FALSE))=TRUE,"0",VLOOKUP($C110,'NorAm Mammoth SS -1'!$A$17:$F$100,6,FALSE))</f>
        <v>0</v>
      </c>
      <c r="K110" s="131" t="str">
        <f>IF(ISNA(VLOOKUP($C110,'NorAm Mammoth SS -2'!$A$17:$F$100,6,FALSE))=TRUE,"0",VLOOKUP($C110,'NorAm Mammoth SS -2'!$A$17:$F$100,6,FALSE))</f>
        <v>0</v>
      </c>
      <c r="L110" s="131" t="str">
        <f>IF(ISNA(VLOOKUP($C110,'Groms GP'!$A$17:$F$100,6,FALSE))=TRUE,"0",VLOOKUP($C110,'Groms GP'!$A$17:$F$100,6,FALSE))</f>
        <v>0</v>
      </c>
      <c r="M110" s="131" t="str">
        <f>IF(ISNA(VLOOKUP($C110,'CC SunPeaks SS'!$A$17:$F$100,6,FALSE))=TRUE,"0",VLOOKUP($C110,'CC SunPeaks SS'!$A$17:$F$100,6,FALSE))</f>
        <v>0</v>
      </c>
      <c r="N110" s="131" t="str">
        <f>IF(ISNA(VLOOKUP($C110,'CC SunPeaks BA'!$A$17:$F$100,6,FALSE))=TRUE,"0",VLOOKUP($C110,'CC SunPeaks BA'!$A$17:$F$100,6,FALSE))</f>
        <v>0</v>
      </c>
      <c r="O110" s="131" t="str">
        <f>IF(ISNA(VLOOKUP($C110,'NorAm Calgary SS'!$A$17:$F$100,6,FALSE))=TRUE,"0",VLOOKUP($C110,'NorAm Calgary SS'!$A$17:$F$100,6,FALSE))</f>
        <v>0</v>
      </c>
      <c r="P110" s="131" t="str">
        <f>IF(ISNA(VLOOKUP($C110,'NorAm Calgary BA'!$A$17:$F$100,6,FALSE))=TRUE,"0",VLOOKUP($C110,'NorAm Calgary BA'!$A$17:$F$100,6,FALSE))</f>
        <v>0</v>
      </c>
      <c r="Q110" s="131">
        <f>IF(ISNA(VLOOKUP($C110,'FzFest CF'!$A$17:$F$100,6,FALSE))=TRUE,"0",VLOOKUP($C110,'FzFest CF'!$A$17:$F$100,6,FALSE))</f>
        <v>0</v>
      </c>
      <c r="R110" s="131" t="str">
        <f>IF(ISNA(VLOOKUP($C110,'Groms BV'!$A$17:$F$100,6,FALSE))=TRUE,"0",VLOOKUP($C110,'Groms BV'!$A$17:$F$100,6,FALSE))</f>
        <v>0</v>
      </c>
      <c r="S110" s="131" t="str">
        <f>IF(ISNA(VLOOKUP($C110,'NorAm Aspen BA'!$A$17:$F$100,6,FALSE))=TRUE,"0",VLOOKUP($C110,'NorAm Aspen BA'!$A$17:$F$100,6,FALSE))</f>
        <v>0</v>
      </c>
      <c r="T110" s="131" t="str">
        <f>IF(ISNA(VLOOKUP($C110,'NorAm Aspen SS'!$A$17:$F$100,6,FALSE))=TRUE,"0",VLOOKUP($C110,'NorAm Aspen SS'!$A$17:$F$100,6,FALSE))</f>
        <v>0</v>
      </c>
      <c r="U110" s="131" t="str">
        <f>IF(ISNA(VLOOKUP($C110,'JJ Evergreen'!$A$17:$F$100,6,FALSE))=TRUE,"0",VLOOKUP($C110,'JJ Evergreen'!$A$17:$F$100,6,FALSE))</f>
        <v>0</v>
      </c>
      <c r="V110" s="131" t="str">
        <f>IF(ISNA(VLOOKUP($C110,'TT Horseshoe -1'!$A$17:$F$100,6,FALSE))=TRUE,"0",VLOOKUP($C110,'TT Horseshoe -1'!$A$17:$F$100,6,FALSE))</f>
        <v>0</v>
      </c>
      <c r="W110" s="131" t="str">
        <f>IF(ISNA(VLOOKUP($C110,'TT PROV SS'!$A$17:$F$100,6,FALSE))=TRUE,"0",VLOOKUP($C110,'TT PROV SS'!$A$17:$F$100,6,FALSE))</f>
        <v>0</v>
      </c>
      <c r="X110" s="131" t="str">
        <f>IF(ISNA(VLOOKUP($C110,'TT PROV BA'!$A$17:$F$100,6,FALSE))=TRUE,"0",VLOOKUP($C110,'TT PROV BA'!$A$17:$F$100,6,FALSE))</f>
        <v>0</v>
      </c>
      <c r="Y110" s="131" t="str">
        <f>IF(ISNA(VLOOKUP($C110,'CC Horseshoe SS'!$A$17:$F$100,6,FALSE))=TRUE,"0",VLOOKUP($C110,'CC Horseshoe SS'!$A$17:$F$100,6,FALSE))</f>
        <v>0</v>
      </c>
      <c r="Z110" s="131" t="str">
        <f>IF(ISNA(VLOOKUP($C110,'CC Horseshoe BA'!$A$17:$F$100,6,FALSE))=TRUE,"0",VLOOKUP($C110,'CC Horseshoe BA'!$A$17:$F$100,6,FALSE))</f>
        <v>0</v>
      </c>
      <c r="AA110" s="131" t="str">
        <f>IF(ISNA(VLOOKUP($C110,'NorAm Stoneham SS'!$A$17:$F$100,6,FALSE))=TRUE,"0",VLOOKUP($C110,'NorAm Stoneham SS'!$A$17:$F$100,6,FALSE))</f>
        <v>0</v>
      </c>
      <c r="AB110" s="131" t="str">
        <f>IF(ISNA(VLOOKUP($C110,'NorAm Stoneham BA'!$A$17:$F$100,6,FALSE))=TRUE,"0",VLOOKUP($C110,'NorAm Stoneham BA'!$A$17:$F$100,6,FALSE))</f>
        <v>0</v>
      </c>
      <c r="AC110" s="131" t="str">
        <f>IF(ISNA(VLOOKUP($C110,'JrNats HP'!$A$17:$F$100,6,FALSE))=TRUE,"0",VLOOKUP($C110,'JrNats HP'!$A$17:$F$100,6,FALSE))</f>
        <v>0</v>
      </c>
      <c r="AD110" s="131" t="str">
        <f>IF(ISNA(VLOOKUP($C110,'JrNats SS'!$A$17:$F$100,6,FALSE))=TRUE,"0",VLOOKUP($C110,'JrNats SS'!$A$17:$F$100,6,FALSE))</f>
        <v>0</v>
      </c>
      <c r="AE110" s="131" t="str">
        <f>IF(ISNA(VLOOKUP($C110,'JrNats BA'!$A$17:$F$100,6,FALSE))=TRUE,"0",VLOOKUP($C110,'JrNats BA'!$A$17:$F$100,6,FALSE))</f>
        <v>0</v>
      </c>
      <c r="AF110" s="131"/>
    </row>
    <row r="111" spans="1:32" ht="19" customHeight="1" x14ac:dyDescent="0.15">
      <c r="A111" s="98" t="s">
        <v>93</v>
      </c>
      <c r="B111" s="98" t="s">
        <v>194</v>
      </c>
      <c r="C111" s="99" t="s">
        <v>162</v>
      </c>
      <c r="D111" s="62">
        <f>IF(ISNA(VLOOKUP($C111,'Ontario Rankings'!$C$6:$K$119,3,FALSE))=TRUE,"0",VLOOKUP($C111,'Ontario Rankings'!$C$6:$K$119,3,FALSE))</f>
        <v>82</v>
      </c>
      <c r="E111" s="131" t="str">
        <f>IF(ISNA(VLOOKUP($C111,'CC Calgary BA'!$A$17:$F$73,6,FALSE))=TRUE,"0",VLOOKUP($C111,'CC Calgary BA'!$A$17:$F$73,6,FALSE))</f>
        <v>0</v>
      </c>
      <c r="F111" s="131" t="str">
        <f>IF(ISNA(VLOOKUP($C111,'CC Calgary HP'!$A$17:$F$100,6,FALSE))=TRUE,"0",VLOOKUP($C111,'CC Calgary HP'!$A$17:$F$100,6,FALSE))</f>
        <v>0</v>
      </c>
      <c r="G111" s="131" t="str">
        <f>IF(ISNA(VLOOKUP($C111,'CC Calgary SS'!$A$17:$F$74,6,FALSE))=TRUE,"0",VLOOKUP($C111,'CC Calgary SS'!$A$17:$F$74,6,FALSE))</f>
        <v>0</v>
      </c>
      <c r="H111" s="131" t="str">
        <f>IF(ISNA(VLOOKUP($C111,'TT MSLM -1'!$A$17:$F$100,6,FALSE))=TRUE,"0",VLOOKUP($C111,'TT MSLM -1'!$A$17:$F$100,6,FALSE))</f>
        <v>0</v>
      </c>
      <c r="I111" s="131" t="str">
        <f>IF(ISNA(VLOOKUP($C111,'TT MSLM -2'!$A$17:$F$100,6,FALSE))=TRUE,"0",VLOOKUP($C111,'TT MSLM -2'!$A$17:$F$100,6,FALSE))</f>
        <v>0</v>
      </c>
      <c r="J111" s="131" t="str">
        <f>IF(ISNA(VLOOKUP($C111,'NorAm Mammoth SS -1'!$A$17:$F$100,6,FALSE))=TRUE,"0",VLOOKUP($C111,'NorAm Mammoth SS -1'!$A$17:$F$100,6,FALSE))</f>
        <v>0</v>
      </c>
      <c r="K111" s="131" t="str">
        <f>IF(ISNA(VLOOKUP($C111,'NorAm Mammoth SS -2'!$A$17:$F$100,6,FALSE))=TRUE,"0",VLOOKUP($C111,'NorAm Mammoth SS -2'!$A$17:$F$100,6,FALSE))</f>
        <v>0</v>
      </c>
      <c r="L111" s="131" t="str">
        <f>IF(ISNA(VLOOKUP($C111,'Groms GP'!$A$17:$F$100,6,FALSE))=TRUE,"0",VLOOKUP($C111,'Groms GP'!$A$17:$F$100,6,FALSE))</f>
        <v>0</v>
      </c>
      <c r="M111" s="131" t="str">
        <f>IF(ISNA(VLOOKUP($C111,'CC SunPeaks SS'!$A$17:$F$100,6,FALSE))=TRUE,"0",VLOOKUP($C111,'CC SunPeaks SS'!$A$17:$F$100,6,FALSE))</f>
        <v>0</v>
      </c>
      <c r="N111" s="131" t="str">
        <f>IF(ISNA(VLOOKUP($C111,'CC SunPeaks BA'!$A$17:$F$100,6,FALSE))=TRUE,"0",VLOOKUP($C111,'CC SunPeaks BA'!$A$17:$F$100,6,FALSE))</f>
        <v>0</v>
      </c>
      <c r="O111" s="131" t="str">
        <f>IF(ISNA(VLOOKUP($C111,'NorAm Calgary SS'!$A$17:$F$100,6,FALSE))=TRUE,"0",VLOOKUP($C111,'NorAm Calgary SS'!$A$17:$F$100,6,FALSE))</f>
        <v>0</v>
      </c>
      <c r="P111" s="131" t="str">
        <f>IF(ISNA(VLOOKUP($C111,'NorAm Calgary BA'!$A$17:$F$100,6,FALSE))=TRUE,"0",VLOOKUP($C111,'NorAm Calgary BA'!$A$17:$F$100,6,FALSE))</f>
        <v>0</v>
      </c>
      <c r="Q111" s="131" t="str">
        <f>IF(ISNA(VLOOKUP($C111,'FzFest CF'!$A$17:$F$100,6,FALSE))=TRUE,"0",VLOOKUP($C111,'FzFest CF'!$A$17:$F$100,6,FALSE))</f>
        <v>0</v>
      </c>
      <c r="R111" s="131">
        <f>IF(ISNA(VLOOKUP($C111,'Groms BV'!$A$17:$F$100,6,FALSE))=TRUE,"0",VLOOKUP($C111,'Groms BV'!$A$17:$F$100,6,FALSE))</f>
        <v>0</v>
      </c>
      <c r="S111" s="131" t="str">
        <f>IF(ISNA(VLOOKUP($C111,'NorAm Aspen BA'!$A$17:$F$100,6,FALSE))=TRUE,"0",VLOOKUP($C111,'NorAm Aspen BA'!$A$17:$F$100,6,FALSE))</f>
        <v>0</v>
      </c>
      <c r="T111" s="131" t="str">
        <f>IF(ISNA(VLOOKUP($C111,'NorAm Aspen SS'!$A$17:$F$100,6,FALSE))=TRUE,"0",VLOOKUP($C111,'NorAm Aspen SS'!$A$17:$F$100,6,FALSE))</f>
        <v>0</v>
      </c>
      <c r="U111" s="131" t="str">
        <f>IF(ISNA(VLOOKUP($C111,'JJ Evergreen'!$A$17:$F$100,6,FALSE))=TRUE,"0",VLOOKUP($C111,'JJ Evergreen'!$A$17:$F$100,6,FALSE))</f>
        <v>0</v>
      </c>
      <c r="V111" s="131" t="str">
        <f>IF(ISNA(VLOOKUP($C111,'TT Horseshoe -1'!$A$17:$F$100,6,FALSE))=TRUE,"0",VLOOKUP($C111,'TT Horseshoe -1'!$A$17:$F$100,6,FALSE))</f>
        <v>0</v>
      </c>
      <c r="W111" s="131" t="str">
        <f>IF(ISNA(VLOOKUP($C111,'TT PROV SS'!$A$17:$F$100,6,FALSE))=TRUE,"0",VLOOKUP($C111,'TT PROV SS'!$A$17:$F$100,6,FALSE))</f>
        <v>0</v>
      </c>
      <c r="X111" s="131" t="str">
        <f>IF(ISNA(VLOOKUP($C111,'TT PROV BA'!$A$17:$F$100,6,FALSE))=TRUE,"0",VLOOKUP($C111,'TT PROV BA'!$A$17:$F$100,6,FALSE))</f>
        <v>0</v>
      </c>
      <c r="Y111" s="131" t="str">
        <f>IF(ISNA(VLOOKUP($C111,'CC Horseshoe SS'!$A$17:$F$100,6,FALSE))=TRUE,"0",VLOOKUP($C111,'CC Horseshoe SS'!$A$17:$F$100,6,FALSE))</f>
        <v>0</v>
      </c>
      <c r="Z111" s="131" t="str">
        <f>IF(ISNA(VLOOKUP($C111,'CC Horseshoe BA'!$A$17:$F$100,6,FALSE))=TRUE,"0",VLOOKUP($C111,'CC Horseshoe BA'!$A$17:$F$100,6,FALSE))</f>
        <v>0</v>
      </c>
      <c r="AA111" s="131" t="str">
        <f>IF(ISNA(VLOOKUP($C111,'NorAm Stoneham SS'!$A$17:$F$100,6,FALSE))=TRUE,"0",VLOOKUP($C111,'NorAm Stoneham SS'!$A$17:$F$100,6,FALSE))</f>
        <v>0</v>
      </c>
      <c r="AB111" s="131" t="str">
        <f>IF(ISNA(VLOOKUP($C111,'NorAm Stoneham BA'!$A$17:$F$100,6,FALSE))=TRUE,"0",VLOOKUP($C111,'NorAm Stoneham BA'!$A$17:$F$100,6,FALSE))</f>
        <v>0</v>
      </c>
      <c r="AC111" s="131" t="str">
        <f>IF(ISNA(VLOOKUP($C111,'JrNats HP'!$A$17:$F$100,6,FALSE))=TRUE,"0",VLOOKUP($C111,'JrNats HP'!$A$17:$F$100,6,FALSE))</f>
        <v>0</v>
      </c>
      <c r="AD111" s="131" t="str">
        <f>IF(ISNA(VLOOKUP($C111,'JrNats SS'!$A$17:$F$100,6,FALSE))=TRUE,"0",VLOOKUP($C111,'JrNats SS'!$A$17:$F$100,6,FALSE))</f>
        <v>0</v>
      </c>
      <c r="AE111" s="131" t="str">
        <f>IF(ISNA(VLOOKUP($C111,'JrNats BA'!$A$17:$F$100,6,FALSE))=TRUE,"0",VLOOKUP($C111,'JrNats BA'!$A$17:$F$100,6,FALSE))</f>
        <v>0</v>
      </c>
      <c r="AF111" s="131"/>
    </row>
    <row r="112" spans="1:32" ht="19" customHeight="1" x14ac:dyDescent="0.15">
      <c r="A112" s="98" t="s">
        <v>93</v>
      </c>
      <c r="B112" s="98" t="s">
        <v>114</v>
      </c>
      <c r="C112" s="99" t="s">
        <v>171</v>
      </c>
      <c r="D112" s="62">
        <f>IF(ISNA(VLOOKUP($C112,'Ontario Rankings'!$C$6:$K$119,3,FALSE))=TRUE,"0",VLOOKUP($C112,'Ontario Rankings'!$C$6:$K$119,3,FALSE))</f>
        <v>82</v>
      </c>
      <c r="E112" s="131" t="str">
        <f>IF(ISNA(VLOOKUP($C112,'CC Calgary BA'!$A$17:$F$73,6,FALSE))=TRUE,"0",VLOOKUP($C112,'CC Calgary BA'!$A$17:$F$73,6,FALSE))</f>
        <v>0</v>
      </c>
      <c r="F112" s="131" t="str">
        <f>IF(ISNA(VLOOKUP($C112,'CC Calgary HP'!$A$17:$F$100,6,FALSE))=TRUE,"0",VLOOKUP($C112,'CC Calgary HP'!$A$17:$F$100,6,FALSE))</f>
        <v>0</v>
      </c>
      <c r="G112" s="131" t="str">
        <f>IF(ISNA(VLOOKUP($C112,'CC Calgary SS'!$A$17:$F$74,6,FALSE))=TRUE,"0",VLOOKUP($C112,'CC Calgary SS'!$A$17:$F$74,6,FALSE))</f>
        <v>0</v>
      </c>
      <c r="H112" s="131" t="str">
        <f>IF(ISNA(VLOOKUP($C112,'TT MSLM -1'!$A$17:$F$100,6,FALSE))=TRUE,"0",VLOOKUP($C112,'TT MSLM -1'!$A$17:$F$100,6,FALSE))</f>
        <v>0</v>
      </c>
      <c r="I112" s="131" t="str">
        <f>IF(ISNA(VLOOKUP($C112,'TT MSLM -2'!$A$17:$F$100,6,FALSE))=TRUE,"0",VLOOKUP($C112,'TT MSLM -2'!$A$17:$F$100,6,FALSE))</f>
        <v>0</v>
      </c>
      <c r="J112" s="131" t="str">
        <f>IF(ISNA(VLOOKUP($C112,'NorAm Mammoth SS -1'!$A$17:$F$100,6,FALSE))=TRUE,"0",VLOOKUP($C112,'NorAm Mammoth SS -1'!$A$17:$F$100,6,FALSE))</f>
        <v>0</v>
      </c>
      <c r="K112" s="131" t="str">
        <f>IF(ISNA(VLOOKUP($C112,'NorAm Mammoth SS -2'!$A$17:$F$100,6,FALSE))=TRUE,"0",VLOOKUP($C112,'NorAm Mammoth SS -2'!$A$17:$F$100,6,FALSE))</f>
        <v>0</v>
      </c>
      <c r="L112" s="131" t="str">
        <f>IF(ISNA(VLOOKUP($C112,'Groms GP'!$A$17:$F$100,6,FALSE))=TRUE,"0",VLOOKUP($C112,'Groms GP'!$A$17:$F$100,6,FALSE))</f>
        <v>0</v>
      </c>
      <c r="M112" s="131" t="str">
        <f>IF(ISNA(VLOOKUP($C112,'CC SunPeaks SS'!$A$17:$F$100,6,FALSE))=TRUE,"0",VLOOKUP($C112,'CC SunPeaks SS'!$A$17:$F$100,6,FALSE))</f>
        <v>0</v>
      </c>
      <c r="N112" s="131" t="str">
        <f>IF(ISNA(VLOOKUP($C112,'CC SunPeaks BA'!$A$17:$F$100,6,FALSE))=TRUE,"0",VLOOKUP($C112,'CC SunPeaks BA'!$A$17:$F$100,6,FALSE))</f>
        <v>0</v>
      </c>
      <c r="O112" s="131" t="str">
        <f>IF(ISNA(VLOOKUP($C112,'NorAm Calgary SS'!$A$17:$F$100,6,FALSE))=TRUE,"0",VLOOKUP($C112,'NorAm Calgary SS'!$A$17:$F$100,6,FALSE))</f>
        <v>0</v>
      </c>
      <c r="P112" s="131" t="str">
        <f>IF(ISNA(VLOOKUP($C112,'NorAm Calgary BA'!$A$17:$F$100,6,FALSE))=TRUE,"0",VLOOKUP($C112,'NorAm Calgary BA'!$A$17:$F$100,6,FALSE))</f>
        <v>0</v>
      </c>
      <c r="Q112" s="131" t="str">
        <f>IF(ISNA(VLOOKUP($C112,'FzFest CF'!$A$17:$F$100,6,FALSE))=TRUE,"0",VLOOKUP($C112,'FzFest CF'!$A$17:$F$100,6,FALSE))</f>
        <v>0</v>
      </c>
      <c r="R112" s="131">
        <f>IF(ISNA(VLOOKUP($C112,'Groms BV'!$A$17:$F$100,6,FALSE))=TRUE,"0",VLOOKUP($C112,'Groms BV'!$A$17:$F$100,6,FALSE))</f>
        <v>0</v>
      </c>
      <c r="S112" s="131" t="str">
        <f>IF(ISNA(VLOOKUP($C112,'NorAm Aspen BA'!$A$17:$F$100,6,FALSE))=TRUE,"0",VLOOKUP($C112,'NorAm Aspen BA'!$A$17:$F$100,6,FALSE))</f>
        <v>0</v>
      </c>
      <c r="T112" s="131" t="str">
        <f>IF(ISNA(VLOOKUP($C112,'NorAm Aspen SS'!$A$17:$F$100,6,FALSE))=TRUE,"0",VLOOKUP($C112,'NorAm Aspen SS'!$A$17:$F$100,6,FALSE))</f>
        <v>0</v>
      </c>
      <c r="U112" s="131" t="str">
        <f>IF(ISNA(VLOOKUP($C112,'JJ Evergreen'!$A$17:$F$100,6,FALSE))=TRUE,"0",VLOOKUP($C112,'JJ Evergreen'!$A$17:$F$100,6,FALSE))</f>
        <v>0</v>
      </c>
      <c r="V112" s="131" t="str">
        <f>IF(ISNA(VLOOKUP($C112,'TT Horseshoe -1'!$A$17:$F$100,6,FALSE))=TRUE,"0",VLOOKUP($C112,'TT Horseshoe -1'!$A$17:$F$100,6,FALSE))</f>
        <v>0</v>
      </c>
      <c r="W112" s="131" t="str">
        <f>IF(ISNA(VLOOKUP($C112,'TT PROV SS'!$A$17:$F$100,6,FALSE))=TRUE,"0",VLOOKUP($C112,'TT PROV SS'!$A$17:$F$100,6,FALSE))</f>
        <v>0</v>
      </c>
      <c r="X112" s="131" t="str">
        <f>IF(ISNA(VLOOKUP($C112,'TT PROV BA'!$A$17:$F$100,6,FALSE))=TRUE,"0",VLOOKUP($C112,'TT PROV BA'!$A$17:$F$100,6,FALSE))</f>
        <v>0</v>
      </c>
      <c r="Y112" s="131" t="str">
        <f>IF(ISNA(VLOOKUP($C112,'CC Horseshoe SS'!$A$17:$F$100,6,FALSE))=TRUE,"0",VLOOKUP($C112,'CC Horseshoe SS'!$A$17:$F$100,6,FALSE))</f>
        <v>0</v>
      </c>
      <c r="Z112" s="131" t="str">
        <f>IF(ISNA(VLOOKUP($C112,'CC Horseshoe BA'!$A$17:$F$100,6,FALSE))=TRUE,"0",VLOOKUP($C112,'CC Horseshoe BA'!$A$17:$F$100,6,FALSE))</f>
        <v>0</v>
      </c>
      <c r="AA112" s="131" t="str">
        <f>IF(ISNA(VLOOKUP($C112,'NorAm Stoneham SS'!$A$17:$F$100,6,FALSE))=TRUE,"0",VLOOKUP($C112,'NorAm Stoneham SS'!$A$17:$F$100,6,FALSE))</f>
        <v>0</v>
      </c>
      <c r="AB112" s="131" t="str">
        <f>IF(ISNA(VLOOKUP($C112,'NorAm Stoneham BA'!$A$17:$F$100,6,FALSE))=TRUE,"0",VLOOKUP($C112,'NorAm Stoneham BA'!$A$17:$F$100,6,FALSE))</f>
        <v>0</v>
      </c>
      <c r="AC112" s="131" t="str">
        <f>IF(ISNA(VLOOKUP($C112,'JrNats HP'!$A$17:$F$100,6,FALSE))=TRUE,"0",VLOOKUP($C112,'JrNats HP'!$A$17:$F$100,6,FALSE))</f>
        <v>0</v>
      </c>
      <c r="AD112" s="131" t="str">
        <f>IF(ISNA(VLOOKUP($C112,'JrNats SS'!$A$17:$F$100,6,FALSE))=TRUE,"0",VLOOKUP($C112,'JrNats SS'!$A$17:$F$100,6,FALSE))</f>
        <v>0</v>
      </c>
      <c r="AE112" s="131" t="str">
        <f>IF(ISNA(VLOOKUP($C112,'JrNats BA'!$A$17:$F$100,6,FALSE))=TRUE,"0",VLOOKUP($C112,'JrNats BA'!$A$17:$F$100,6,FALSE))</f>
        <v>0</v>
      </c>
      <c r="AF112" s="131"/>
    </row>
    <row r="113" spans="1:32" ht="19" customHeight="1" x14ac:dyDescent="0.15">
      <c r="A113" s="98" t="s">
        <v>196</v>
      </c>
      <c r="B113" s="98" t="s">
        <v>114</v>
      </c>
      <c r="C113" s="99" t="s">
        <v>177</v>
      </c>
      <c r="D113" s="62">
        <f>IF(ISNA(VLOOKUP($C113,'Ontario Rankings'!$C$6:$K$119,3,FALSE))=TRUE,"0",VLOOKUP($C113,'Ontario Rankings'!$C$6:$K$119,3,FALSE))</f>
        <v>82</v>
      </c>
      <c r="E113" s="131" t="str">
        <f>IF(ISNA(VLOOKUP($C113,'CC Calgary BA'!$A$17:$F$73,6,FALSE))=TRUE,"0",VLOOKUP($C113,'CC Calgary BA'!$A$17:$F$73,6,FALSE))</f>
        <v>0</v>
      </c>
      <c r="F113" s="131" t="str">
        <f>IF(ISNA(VLOOKUP($C113,'CC Calgary HP'!$A$17:$F$100,6,FALSE))=TRUE,"0",VLOOKUP($C113,'CC Calgary HP'!$A$17:$F$100,6,FALSE))</f>
        <v>0</v>
      </c>
      <c r="G113" s="131" t="str">
        <f>IF(ISNA(VLOOKUP($C113,'CC Calgary SS'!$A$17:$F$74,6,FALSE))=TRUE,"0",VLOOKUP($C113,'CC Calgary SS'!$A$17:$F$74,6,FALSE))</f>
        <v>0</v>
      </c>
      <c r="H113" s="131" t="str">
        <f>IF(ISNA(VLOOKUP($C113,'TT MSLM -1'!$A$17:$F$100,6,FALSE))=TRUE,"0",VLOOKUP($C113,'TT MSLM -1'!$A$17:$F$100,6,FALSE))</f>
        <v>0</v>
      </c>
      <c r="I113" s="131" t="str">
        <f>IF(ISNA(VLOOKUP($C113,'TT MSLM -2'!$A$17:$F$100,6,FALSE))=TRUE,"0",VLOOKUP($C113,'TT MSLM -2'!$A$17:$F$100,6,FALSE))</f>
        <v>0</v>
      </c>
      <c r="J113" s="131" t="str">
        <f>IF(ISNA(VLOOKUP($C113,'NorAm Mammoth SS -1'!$A$17:$F$100,6,FALSE))=TRUE,"0",VLOOKUP($C113,'NorAm Mammoth SS -1'!$A$17:$F$100,6,FALSE))</f>
        <v>0</v>
      </c>
      <c r="K113" s="131" t="str">
        <f>IF(ISNA(VLOOKUP($C113,'NorAm Mammoth SS -2'!$A$17:$F$100,6,FALSE))=TRUE,"0",VLOOKUP($C113,'NorAm Mammoth SS -2'!$A$17:$F$100,6,FALSE))</f>
        <v>0</v>
      </c>
      <c r="L113" s="131" t="str">
        <f>IF(ISNA(VLOOKUP($C113,'Groms GP'!$A$17:$F$100,6,FALSE))=TRUE,"0",VLOOKUP($C113,'Groms GP'!$A$17:$F$100,6,FALSE))</f>
        <v>0</v>
      </c>
      <c r="M113" s="131" t="str">
        <f>IF(ISNA(VLOOKUP($C113,'CC SunPeaks SS'!$A$17:$F$100,6,FALSE))=TRUE,"0",VLOOKUP($C113,'CC SunPeaks SS'!$A$17:$F$100,6,FALSE))</f>
        <v>0</v>
      </c>
      <c r="N113" s="131" t="str">
        <f>IF(ISNA(VLOOKUP($C113,'CC SunPeaks BA'!$A$17:$F$100,6,FALSE))=TRUE,"0",VLOOKUP($C113,'CC SunPeaks BA'!$A$17:$F$100,6,FALSE))</f>
        <v>0</v>
      </c>
      <c r="O113" s="131" t="str">
        <f>IF(ISNA(VLOOKUP($C113,'NorAm Calgary SS'!$A$17:$F$100,6,FALSE))=TRUE,"0",VLOOKUP($C113,'NorAm Calgary SS'!$A$17:$F$100,6,FALSE))</f>
        <v>0</v>
      </c>
      <c r="P113" s="131" t="str">
        <f>IF(ISNA(VLOOKUP($C113,'NorAm Calgary BA'!$A$17:$F$100,6,FALSE))=TRUE,"0",VLOOKUP($C113,'NorAm Calgary BA'!$A$17:$F$100,6,FALSE))</f>
        <v>0</v>
      </c>
      <c r="Q113" s="131" t="str">
        <f>IF(ISNA(VLOOKUP($C113,'FzFest CF'!$A$17:$F$100,6,FALSE))=TRUE,"0",VLOOKUP($C113,'FzFest CF'!$A$17:$F$100,6,FALSE))</f>
        <v>0</v>
      </c>
      <c r="R113" s="131">
        <f>IF(ISNA(VLOOKUP($C113,'Groms BV'!$A$17:$F$100,6,FALSE))=TRUE,"0",VLOOKUP($C113,'Groms BV'!$A$17:$F$100,6,FALSE))</f>
        <v>0</v>
      </c>
      <c r="S113" s="131" t="str">
        <f>IF(ISNA(VLOOKUP($C113,'NorAm Aspen BA'!$A$17:$F$100,6,FALSE))=TRUE,"0",VLOOKUP($C113,'NorAm Aspen BA'!$A$17:$F$100,6,FALSE))</f>
        <v>0</v>
      </c>
      <c r="T113" s="131" t="str">
        <f>IF(ISNA(VLOOKUP($C113,'NorAm Aspen SS'!$A$17:$F$100,6,FALSE))=TRUE,"0",VLOOKUP($C113,'NorAm Aspen SS'!$A$17:$F$100,6,FALSE))</f>
        <v>0</v>
      </c>
      <c r="U113" s="131" t="str">
        <f>IF(ISNA(VLOOKUP($C113,'JJ Evergreen'!$A$17:$F$100,6,FALSE))=TRUE,"0",VLOOKUP($C113,'JJ Evergreen'!$A$17:$F$100,6,FALSE))</f>
        <v>0</v>
      </c>
      <c r="V113" s="131" t="str">
        <f>IF(ISNA(VLOOKUP($C113,'TT Horseshoe -1'!$A$17:$F$100,6,FALSE))=TRUE,"0",VLOOKUP($C113,'TT Horseshoe -1'!$A$17:$F$100,6,FALSE))</f>
        <v>0</v>
      </c>
      <c r="W113" s="131" t="str">
        <f>IF(ISNA(VLOOKUP($C113,'TT PROV SS'!$A$17:$F$100,6,FALSE))=TRUE,"0",VLOOKUP($C113,'TT PROV SS'!$A$17:$F$100,6,FALSE))</f>
        <v>0</v>
      </c>
      <c r="X113" s="131" t="str">
        <f>IF(ISNA(VLOOKUP($C113,'TT PROV BA'!$A$17:$F$100,6,FALSE))=TRUE,"0",VLOOKUP($C113,'TT PROV BA'!$A$17:$F$100,6,FALSE))</f>
        <v>0</v>
      </c>
      <c r="Y113" s="131" t="str">
        <f>IF(ISNA(VLOOKUP($C113,'CC Horseshoe SS'!$A$17:$F$100,6,FALSE))=TRUE,"0",VLOOKUP($C113,'CC Horseshoe SS'!$A$17:$F$100,6,FALSE))</f>
        <v>0</v>
      </c>
      <c r="Z113" s="131" t="str">
        <f>IF(ISNA(VLOOKUP($C113,'CC Horseshoe BA'!$A$17:$F$100,6,FALSE))=TRUE,"0",VLOOKUP($C113,'CC Horseshoe BA'!$A$17:$F$100,6,FALSE))</f>
        <v>0</v>
      </c>
      <c r="AA113" s="131" t="str">
        <f>IF(ISNA(VLOOKUP($C113,'NorAm Stoneham SS'!$A$17:$F$100,6,FALSE))=TRUE,"0",VLOOKUP($C113,'NorAm Stoneham SS'!$A$17:$F$100,6,FALSE))</f>
        <v>0</v>
      </c>
      <c r="AB113" s="131" t="str">
        <f>IF(ISNA(VLOOKUP($C113,'NorAm Stoneham BA'!$A$17:$F$100,6,FALSE))=TRUE,"0",VLOOKUP($C113,'NorAm Stoneham BA'!$A$17:$F$100,6,FALSE))</f>
        <v>0</v>
      </c>
      <c r="AC113" s="131" t="str">
        <f>IF(ISNA(VLOOKUP($C113,'JrNats HP'!$A$17:$F$100,6,FALSE))=TRUE,"0",VLOOKUP($C113,'JrNats HP'!$A$17:$F$100,6,FALSE))</f>
        <v>0</v>
      </c>
      <c r="AD113" s="131" t="str">
        <f>IF(ISNA(VLOOKUP($C113,'JrNats SS'!$A$17:$F$100,6,FALSE))=TRUE,"0",VLOOKUP($C113,'JrNats SS'!$A$17:$F$100,6,FALSE))</f>
        <v>0</v>
      </c>
      <c r="AE113" s="131" t="str">
        <f>IF(ISNA(VLOOKUP($C113,'JrNats BA'!$A$17:$F$100,6,FALSE))=TRUE,"0",VLOOKUP($C113,'JrNats BA'!$A$17:$F$100,6,FALSE))</f>
        <v>0</v>
      </c>
      <c r="AF113" s="131"/>
    </row>
    <row r="114" spans="1:32" ht="19" customHeight="1" x14ac:dyDescent="0.15">
      <c r="A114" s="98" t="s">
        <v>209</v>
      </c>
      <c r="B114" s="98" t="s">
        <v>113</v>
      </c>
      <c r="C114" s="99" t="s">
        <v>199</v>
      </c>
      <c r="D114" s="62">
        <f>IF(ISNA(VLOOKUP($C114,'Ontario Rankings'!$C$6:$K$119,3,FALSE))=TRUE,"0",VLOOKUP($C114,'Ontario Rankings'!$C$6:$K$119,3,FALSE))</f>
        <v>82</v>
      </c>
      <c r="E114" s="131" t="str">
        <f>IF(ISNA(VLOOKUP($C114,'CC Calgary BA'!$A$17:$F$73,6,FALSE))=TRUE,"0",VLOOKUP($C114,'CC Calgary BA'!$A$17:$F$73,6,FALSE))</f>
        <v>0</v>
      </c>
      <c r="F114" s="131" t="str">
        <f>IF(ISNA(VLOOKUP($C114,'CC Calgary HP'!$A$17:$F$100,6,FALSE))=TRUE,"0",VLOOKUP($C114,'CC Calgary HP'!$A$17:$F$100,6,FALSE))</f>
        <v>0</v>
      </c>
      <c r="G114" s="131" t="str">
        <f>IF(ISNA(VLOOKUP($C114,'CC Calgary SS'!$A$17:$F$74,6,FALSE))=TRUE,"0",VLOOKUP($C114,'CC Calgary SS'!$A$17:$F$74,6,FALSE))</f>
        <v>0</v>
      </c>
      <c r="H114" s="131" t="str">
        <f>IF(ISNA(VLOOKUP($C114,'TT MSLM -1'!$A$17:$F$100,6,FALSE))=TRUE,"0",VLOOKUP($C114,'TT MSLM -1'!$A$17:$F$100,6,FALSE))</f>
        <v>0</v>
      </c>
      <c r="I114" s="131" t="str">
        <f>IF(ISNA(VLOOKUP($C114,'TT MSLM -2'!$A$17:$F$100,6,FALSE))=TRUE,"0",VLOOKUP($C114,'TT MSLM -2'!$A$17:$F$100,6,FALSE))</f>
        <v>0</v>
      </c>
      <c r="J114" s="131" t="str">
        <f>IF(ISNA(VLOOKUP($C114,'NorAm Mammoth SS -1'!$A$17:$F$100,6,FALSE))=TRUE,"0",VLOOKUP($C114,'NorAm Mammoth SS -1'!$A$17:$F$100,6,FALSE))</f>
        <v>0</v>
      </c>
      <c r="K114" s="131" t="str">
        <f>IF(ISNA(VLOOKUP($C114,'NorAm Mammoth SS -2'!$A$17:$F$100,6,FALSE))=TRUE,"0",VLOOKUP($C114,'NorAm Mammoth SS -2'!$A$17:$F$100,6,FALSE))</f>
        <v>0</v>
      </c>
      <c r="L114" s="131" t="str">
        <f>IF(ISNA(VLOOKUP($C114,'Groms GP'!$A$17:$F$100,6,FALSE))=TRUE,"0",VLOOKUP($C114,'Groms GP'!$A$17:$F$100,6,FALSE))</f>
        <v>0</v>
      </c>
      <c r="M114" s="131" t="str">
        <f>IF(ISNA(VLOOKUP($C114,'CC SunPeaks SS'!$A$17:$F$100,6,FALSE))=TRUE,"0",VLOOKUP($C114,'CC SunPeaks SS'!$A$17:$F$100,6,FALSE))</f>
        <v>0</v>
      </c>
      <c r="N114" s="131" t="str">
        <f>IF(ISNA(VLOOKUP($C114,'CC SunPeaks BA'!$A$17:$F$100,6,FALSE))=TRUE,"0",VLOOKUP($C114,'CC SunPeaks BA'!$A$17:$F$100,6,FALSE))</f>
        <v>0</v>
      </c>
      <c r="O114" s="131" t="str">
        <f>IF(ISNA(VLOOKUP($C114,'NorAm Calgary SS'!$A$17:$F$100,6,FALSE))=TRUE,"0",VLOOKUP($C114,'NorAm Calgary SS'!$A$17:$F$100,6,FALSE))</f>
        <v>0</v>
      </c>
      <c r="P114" s="131" t="str">
        <f>IF(ISNA(VLOOKUP($C114,'NorAm Calgary BA'!$A$17:$F$100,6,FALSE))=TRUE,"0",VLOOKUP($C114,'NorAm Calgary BA'!$A$17:$F$100,6,FALSE))</f>
        <v>0</v>
      </c>
      <c r="Q114" s="131" t="str">
        <f>IF(ISNA(VLOOKUP($C114,'FzFest CF'!$A$17:$F$100,6,FALSE))=TRUE,"0",VLOOKUP($C114,'FzFest CF'!$A$17:$F$100,6,FALSE))</f>
        <v>0</v>
      </c>
      <c r="R114" s="131" t="str">
        <f>IF(ISNA(VLOOKUP($C114,'Groms BV'!$A$17:$F$100,6,FALSE))=TRUE,"0",VLOOKUP($C114,'Groms BV'!$A$17:$F$100,6,FALSE))</f>
        <v>0</v>
      </c>
      <c r="S114" s="131" t="str">
        <f>IF(ISNA(VLOOKUP($C114,'NorAm Aspen BA'!$A$17:$F$100,6,FALSE))=TRUE,"0",VLOOKUP($C114,'NorAm Aspen BA'!$A$17:$F$100,6,FALSE))</f>
        <v>0</v>
      </c>
      <c r="T114" s="131" t="str">
        <f>IF(ISNA(VLOOKUP($C114,'NorAm Aspen SS'!$A$17:$F$100,6,FALSE))=TRUE,"0",VLOOKUP($C114,'NorAm Aspen SS'!$A$17:$F$100,6,FALSE))</f>
        <v>0</v>
      </c>
      <c r="U114" s="131">
        <f>IF(ISNA(VLOOKUP($C114,'JJ Evergreen'!$A$17:$F$100,6,FALSE))=TRUE,"0",VLOOKUP($C114,'JJ Evergreen'!$A$17:$F$100,6,FALSE))</f>
        <v>0</v>
      </c>
      <c r="V114" s="131" t="str">
        <f>IF(ISNA(VLOOKUP($C114,'TT Horseshoe -1'!$A$17:$F$100,6,FALSE))=TRUE,"0",VLOOKUP($C114,'TT Horseshoe -1'!$A$17:$F$100,6,FALSE))</f>
        <v>0</v>
      </c>
      <c r="W114" s="131" t="str">
        <f>IF(ISNA(VLOOKUP($C114,'TT PROV SS'!$A$17:$F$100,6,FALSE))=TRUE,"0",VLOOKUP($C114,'TT PROV SS'!$A$17:$F$100,6,FALSE))</f>
        <v>0</v>
      </c>
      <c r="X114" s="131" t="str">
        <f>IF(ISNA(VLOOKUP($C114,'TT PROV BA'!$A$17:$F$100,6,FALSE))=TRUE,"0",VLOOKUP($C114,'TT PROV BA'!$A$17:$F$100,6,FALSE))</f>
        <v>0</v>
      </c>
      <c r="Y114" s="131" t="str">
        <f>IF(ISNA(VLOOKUP($C114,'CC Horseshoe SS'!$A$17:$F$100,6,FALSE))=TRUE,"0",VLOOKUP($C114,'CC Horseshoe SS'!$A$17:$F$100,6,FALSE))</f>
        <v>0</v>
      </c>
      <c r="Z114" s="131" t="str">
        <f>IF(ISNA(VLOOKUP($C114,'CC Horseshoe BA'!$A$17:$F$100,6,FALSE))=TRUE,"0",VLOOKUP($C114,'CC Horseshoe BA'!$A$17:$F$100,6,FALSE))</f>
        <v>0</v>
      </c>
      <c r="AA114" s="131" t="str">
        <f>IF(ISNA(VLOOKUP($C114,'NorAm Stoneham SS'!$A$17:$F$100,6,FALSE))=TRUE,"0",VLOOKUP($C114,'NorAm Stoneham SS'!$A$17:$F$100,6,FALSE))</f>
        <v>0</v>
      </c>
      <c r="AB114" s="131" t="str">
        <f>IF(ISNA(VLOOKUP($C114,'NorAm Stoneham BA'!$A$17:$F$100,6,FALSE))=TRUE,"0",VLOOKUP($C114,'NorAm Stoneham BA'!$A$17:$F$100,6,FALSE))</f>
        <v>0</v>
      </c>
      <c r="AC114" s="131" t="str">
        <f>IF(ISNA(VLOOKUP($C114,'JrNats HP'!$A$17:$F$100,6,FALSE))=TRUE,"0",VLOOKUP($C114,'JrNats HP'!$A$17:$F$100,6,FALSE))</f>
        <v>0</v>
      </c>
      <c r="AD114" s="131" t="str">
        <f>IF(ISNA(VLOOKUP($C114,'JrNats SS'!$A$17:$F$100,6,FALSE))=TRUE,"0",VLOOKUP($C114,'JrNats SS'!$A$17:$F$100,6,FALSE))</f>
        <v>0</v>
      </c>
      <c r="AE114" s="131" t="str">
        <f>IF(ISNA(VLOOKUP($C114,'JrNats BA'!$A$17:$F$100,6,FALSE))=TRUE,"0",VLOOKUP($C114,'JrNats BA'!$A$17:$F$100,6,FALSE))</f>
        <v>0</v>
      </c>
      <c r="AF114" s="131"/>
    </row>
    <row r="115" spans="1:32" ht="19" customHeight="1" x14ac:dyDescent="0.15">
      <c r="A115" s="98" t="s">
        <v>209</v>
      </c>
      <c r="B115" s="98" t="s">
        <v>113</v>
      </c>
      <c r="C115" s="99" t="s">
        <v>200</v>
      </c>
      <c r="D115" s="62">
        <f>IF(ISNA(VLOOKUP($C115,'Ontario Rankings'!$C$6:$K$119,3,FALSE))=TRUE,"0",VLOOKUP($C115,'Ontario Rankings'!$C$6:$K$119,3,FALSE))</f>
        <v>82</v>
      </c>
      <c r="E115" s="131" t="str">
        <f>IF(ISNA(VLOOKUP($C115,'CC Calgary BA'!$A$17:$F$73,6,FALSE))=TRUE,"0",VLOOKUP($C115,'CC Calgary BA'!$A$17:$F$73,6,FALSE))</f>
        <v>0</v>
      </c>
      <c r="F115" s="131" t="str">
        <f>IF(ISNA(VLOOKUP($C115,'CC Calgary HP'!$A$17:$F$100,6,FALSE))=TRUE,"0",VLOOKUP($C115,'CC Calgary HP'!$A$17:$F$100,6,FALSE))</f>
        <v>0</v>
      </c>
      <c r="G115" s="131" t="str">
        <f>IF(ISNA(VLOOKUP($C115,'CC Calgary SS'!$A$17:$F$74,6,FALSE))=TRUE,"0",VLOOKUP($C115,'CC Calgary SS'!$A$17:$F$74,6,FALSE))</f>
        <v>0</v>
      </c>
      <c r="H115" s="131" t="str">
        <f>IF(ISNA(VLOOKUP($C115,'TT MSLM -1'!$A$17:$F$100,6,FALSE))=TRUE,"0",VLOOKUP($C115,'TT MSLM -1'!$A$17:$F$100,6,FALSE))</f>
        <v>0</v>
      </c>
      <c r="I115" s="131" t="str">
        <f>IF(ISNA(VLOOKUP($C115,'TT MSLM -2'!$A$17:$F$100,6,FALSE))=TRUE,"0",VLOOKUP($C115,'TT MSLM -2'!$A$17:$F$100,6,FALSE))</f>
        <v>0</v>
      </c>
      <c r="J115" s="131" t="str">
        <f>IF(ISNA(VLOOKUP($C115,'NorAm Mammoth SS -1'!$A$17:$F$100,6,FALSE))=TRUE,"0",VLOOKUP($C115,'NorAm Mammoth SS -1'!$A$17:$F$100,6,FALSE))</f>
        <v>0</v>
      </c>
      <c r="K115" s="131" t="str">
        <f>IF(ISNA(VLOOKUP($C115,'NorAm Mammoth SS -2'!$A$17:$F$100,6,FALSE))=TRUE,"0",VLOOKUP($C115,'NorAm Mammoth SS -2'!$A$17:$F$100,6,FALSE))</f>
        <v>0</v>
      </c>
      <c r="L115" s="131" t="str">
        <f>IF(ISNA(VLOOKUP($C115,'Groms GP'!$A$17:$F$100,6,FALSE))=TRUE,"0",VLOOKUP($C115,'Groms GP'!$A$17:$F$100,6,FALSE))</f>
        <v>0</v>
      </c>
      <c r="M115" s="131" t="str">
        <f>IF(ISNA(VLOOKUP($C115,'CC SunPeaks SS'!$A$17:$F$100,6,FALSE))=TRUE,"0",VLOOKUP($C115,'CC SunPeaks SS'!$A$17:$F$100,6,FALSE))</f>
        <v>0</v>
      </c>
      <c r="N115" s="131" t="str">
        <f>IF(ISNA(VLOOKUP($C115,'CC SunPeaks BA'!$A$17:$F$100,6,FALSE))=TRUE,"0",VLOOKUP($C115,'CC SunPeaks BA'!$A$17:$F$100,6,FALSE))</f>
        <v>0</v>
      </c>
      <c r="O115" s="131" t="str">
        <f>IF(ISNA(VLOOKUP($C115,'NorAm Calgary SS'!$A$17:$F$100,6,FALSE))=TRUE,"0",VLOOKUP($C115,'NorAm Calgary SS'!$A$17:$F$100,6,FALSE))</f>
        <v>0</v>
      </c>
      <c r="P115" s="131" t="str">
        <f>IF(ISNA(VLOOKUP($C115,'NorAm Calgary BA'!$A$17:$F$100,6,FALSE))=TRUE,"0",VLOOKUP($C115,'NorAm Calgary BA'!$A$17:$F$100,6,FALSE))</f>
        <v>0</v>
      </c>
      <c r="Q115" s="131" t="str">
        <f>IF(ISNA(VLOOKUP($C115,'FzFest CF'!$A$17:$F$100,6,FALSE))=TRUE,"0",VLOOKUP($C115,'FzFest CF'!$A$17:$F$100,6,FALSE))</f>
        <v>0</v>
      </c>
      <c r="R115" s="131" t="str">
        <f>IF(ISNA(VLOOKUP($C115,'Groms BV'!$A$17:$F$100,6,FALSE))=TRUE,"0",VLOOKUP($C115,'Groms BV'!$A$17:$F$100,6,FALSE))</f>
        <v>0</v>
      </c>
      <c r="S115" s="131" t="str">
        <f>IF(ISNA(VLOOKUP($C115,'NorAm Aspen BA'!$A$17:$F$100,6,FALSE))=TRUE,"0",VLOOKUP($C115,'NorAm Aspen BA'!$A$17:$F$100,6,FALSE))</f>
        <v>0</v>
      </c>
      <c r="T115" s="131" t="str">
        <f>IF(ISNA(VLOOKUP($C115,'NorAm Aspen SS'!$A$17:$F$100,6,FALSE))=TRUE,"0",VLOOKUP($C115,'NorAm Aspen SS'!$A$17:$F$100,6,FALSE))</f>
        <v>0</v>
      </c>
      <c r="U115" s="131">
        <f>IF(ISNA(VLOOKUP($C115,'JJ Evergreen'!$A$17:$F$100,6,FALSE))=TRUE,"0",VLOOKUP($C115,'JJ Evergreen'!$A$17:$F$100,6,FALSE))</f>
        <v>0</v>
      </c>
      <c r="V115" s="131" t="str">
        <f>IF(ISNA(VLOOKUP($C115,'TT Horseshoe -1'!$A$17:$F$100,6,FALSE))=TRUE,"0",VLOOKUP($C115,'TT Horseshoe -1'!$A$17:$F$100,6,FALSE))</f>
        <v>0</v>
      </c>
      <c r="W115" s="131" t="str">
        <f>IF(ISNA(VLOOKUP($C115,'TT PROV SS'!$A$17:$F$100,6,FALSE))=TRUE,"0",VLOOKUP($C115,'TT PROV SS'!$A$17:$F$100,6,FALSE))</f>
        <v>0</v>
      </c>
      <c r="X115" s="131" t="str">
        <f>IF(ISNA(VLOOKUP($C115,'TT PROV BA'!$A$17:$F$100,6,FALSE))=TRUE,"0",VLOOKUP($C115,'TT PROV BA'!$A$17:$F$100,6,FALSE))</f>
        <v>0</v>
      </c>
      <c r="Y115" s="131" t="str">
        <f>IF(ISNA(VLOOKUP($C115,'CC Horseshoe SS'!$A$17:$F$100,6,FALSE))=TRUE,"0",VLOOKUP($C115,'CC Horseshoe SS'!$A$17:$F$100,6,FALSE))</f>
        <v>0</v>
      </c>
      <c r="Z115" s="131" t="str">
        <f>IF(ISNA(VLOOKUP($C115,'CC Horseshoe BA'!$A$17:$F$100,6,FALSE))=TRUE,"0",VLOOKUP($C115,'CC Horseshoe BA'!$A$17:$F$100,6,FALSE))</f>
        <v>0</v>
      </c>
      <c r="AA115" s="131" t="str">
        <f>IF(ISNA(VLOOKUP($C115,'NorAm Stoneham SS'!$A$17:$F$100,6,FALSE))=TRUE,"0",VLOOKUP($C115,'NorAm Stoneham SS'!$A$17:$F$100,6,FALSE))</f>
        <v>0</v>
      </c>
      <c r="AB115" s="131" t="str">
        <f>IF(ISNA(VLOOKUP($C115,'NorAm Stoneham BA'!$A$17:$F$100,6,FALSE))=TRUE,"0",VLOOKUP($C115,'NorAm Stoneham BA'!$A$17:$F$100,6,FALSE))</f>
        <v>0</v>
      </c>
      <c r="AC115" s="131" t="str">
        <f>IF(ISNA(VLOOKUP($C115,'JrNats HP'!$A$17:$F$100,6,FALSE))=TRUE,"0",VLOOKUP($C115,'JrNats HP'!$A$17:$F$100,6,FALSE))</f>
        <v>0</v>
      </c>
      <c r="AD115" s="131" t="str">
        <f>IF(ISNA(VLOOKUP($C115,'JrNats SS'!$A$17:$F$100,6,FALSE))=TRUE,"0",VLOOKUP($C115,'JrNats SS'!$A$17:$F$100,6,FALSE))</f>
        <v>0</v>
      </c>
      <c r="AE115" s="131" t="str">
        <f>IF(ISNA(VLOOKUP($C115,'JrNats BA'!$A$17:$F$100,6,FALSE))=TRUE,"0",VLOOKUP($C115,'JrNats BA'!$A$17:$F$100,6,FALSE))</f>
        <v>0</v>
      </c>
      <c r="AF115" s="131"/>
    </row>
    <row r="116" spans="1:32" ht="19" customHeight="1" x14ac:dyDescent="0.15">
      <c r="A116" s="98" t="s">
        <v>209</v>
      </c>
      <c r="B116" s="98" t="s">
        <v>112</v>
      </c>
      <c r="C116" s="99" t="s">
        <v>201</v>
      </c>
      <c r="D116" s="62">
        <f>IF(ISNA(VLOOKUP($C116,'Ontario Rankings'!$C$6:$K$119,3,FALSE))=TRUE,"0",VLOOKUP($C116,'Ontario Rankings'!$C$6:$K$119,3,FALSE))</f>
        <v>82</v>
      </c>
      <c r="E116" s="131" t="str">
        <f>IF(ISNA(VLOOKUP($C116,'CC Calgary BA'!$A$17:$F$73,6,FALSE))=TRUE,"0",VLOOKUP($C116,'CC Calgary BA'!$A$17:$F$73,6,FALSE))</f>
        <v>0</v>
      </c>
      <c r="F116" s="131" t="str">
        <f>IF(ISNA(VLOOKUP($C116,'CC Calgary HP'!$A$17:$F$100,6,FALSE))=TRUE,"0",VLOOKUP($C116,'CC Calgary HP'!$A$17:$F$100,6,FALSE))</f>
        <v>0</v>
      </c>
      <c r="G116" s="131" t="str">
        <f>IF(ISNA(VLOOKUP($C116,'CC Calgary SS'!$A$17:$F$74,6,FALSE))=TRUE,"0",VLOOKUP($C116,'CC Calgary SS'!$A$17:$F$74,6,FALSE))</f>
        <v>0</v>
      </c>
      <c r="H116" s="131" t="str">
        <f>IF(ISNA(VLOOKUP($C116,'TT MSLM -1'!$A$17:$F$100,6,FALSE))=TRUE,"0",VLOOKUP($C116,'TT MSLM -1'!$A$17:$F$100,6,FALSE))</f>
        <v>0</v>
      </c>
      <c r="I116" s="131" t="str">
        <f>IF(ISNA(VLOOKUP($C116,'TT MSLM -2'!$A$17:$F$100,6,FALSE))=TRUE,"0",VLOOKUP($C116,'TT MSLM -2'!$A$17:$F$100,6,FALSE))</f>
        <v>0</v>
      </c>
      <c r="J116" s="131" t="str">
        <f>IF(ISNA(VLOOKUP($C116,'NorAm Mammoth SS -1'!$A$17:$F$100,6,FALSE))=TRUE,"0",VLOOKUP($C116,'NorAm Mammoth SS -1'!$A$17:$F$100,6,FALSE))</f>
        <v>0</v>
      </c>
      <c r="K116" s="131" t="str">
        <f>IF(ISNA(VLOOKUP($C116,'NorAm Mammoth SS -2'!$A$17:$F$100,6,FALSE))=TRUE,"0",VLOOKUP($C116,'NorAm Mammoth SS -2'!$A$17:$F$100,6,FALSE))</f>
        <v>0</v>
      </c>
      <c r="L116" s="131" t="str">
        <f>IF(ISNA(VLOOKUP($C116,'Groms GP'!$A$17:$F$100,6,FALSE))=TRUE,"0",VLOOKUP($C116,'Groms GP'!$A$17:$F$100,6,FALSE))</f>
        <v>0</v>
      </c>
      <c r="M116" s="131" t="str">
        <f>IF(ISNA(VLOOKUP($C116,'CC SunPeaks SS'!$A$17:$F$100,6,FALSE))=TRUE,"0",VLOOKUP($C116,'CC SunPeaks SS'!$A$17:$F$100,6,FALSE))</f>
        <v>0</v>
      </c>
      <c r="N116" s="131" t="str">
        <f>IF(ISNA(VLOOKUP($C116,'CC SunPeaks BA'!$A$17:$F$100,6,FALSE))=TRUE,"0",VLOOKUP($C116,'CC SunPeaks BA'!$A$17:$F$100,6,FALSE))</f>
        <v>0</v>
      </c>
      <c r="O116" s="131" t="str">
        <f>IF(ISNA(VLOOKUP($C116,'NorAm Calgary SS'!$A$17:$F$100,6,FALSE))=TRUE,"0",VLOOKUP($C116,'NorAm Calgary SS'!$A$17:$F$100,6,FALSE))</f>
        <v>0</v>
      </c>
      <c r="P116" s="131" t="str">
        <f>IF(ISNA(VLOOKUP($C116,'NorAm Calgary BA'!$A$17:$F$100,6,FALSE))=TRUE,"0",VLOOKUP($C116,'NorAm Calgary BA'!$A$17:$F$100,6,FALSE))</f>
        <v>0</v>
      </c>
      <c r="Q116" s="131" t="str">
        <f>IF(ISNA(VLOOKUP($C116,'FzFest CF'!$A$17:$F$100,6,FALSE))=TRUE,"0",VLOOKUP($C116,'FzFest CF'!$A$17:$F$100,6,FALSE))</f>
        <v>0</v>
      </c>
      <c r="R116" s="131" t="str">
        <f>IF(ISNA(VLOOKUP($C116,'Groms BV'!$A$17:$F$100,6,FALSE))=TRUE,"0",VLOOKUP($C116,'Groms BV'!$A$17:$F$100,6,FALSE))</f>
        <v>0</v>
      </c>
      <c r="S116" s="131" t="str">
        <f>IF(ISNA(VLOOKUP($C116,'NorAm Aspen BA'!$A$17:$F$100,6,FALSE))=TRUE,"0",VLOOKUP($C116,'NorAm Aspen BA'!$A$17:$F$100,6,FALSE))</f>
        <v>0</v>
      </c>
      <c r="T116" s="131" t="str">
        <f>IF(ISNA(VLOOKUP($C116,'NorAm Aspen SS'!$A$17:$F$100,6,FALSE))=TRUE,"0",VLOOKUP($C116,'NorAm Aspen SS'!$A$17:$F$100,6,FALSE))</f>
        <v>0</v>
      </c>
      <c r="U116" s="131">
        <f>IF(ISNA(VLOOKUP($C116,'JJ Evergreen'!$A$17:$F$100,6,FALSE))=TRUE,"0",VLOOKUP($C116,'JJ Evergreen'!$A$17:$F$100,6,FALSE))</f>
        <v>0</v>
      </c>
      <c r="V116" s="131" t="str">
        <f>IF(ISNA(VLOOKUP($C116,'TT Horseshoe -1'!$A$17:$F$100,6,FALSE))=TRUE,"0",VLOOKUP($C116,'TT Horseshoe -1'!$A$17:$F$100,6,FALSE))</f>
        <v>0</v>
      </c>
      <c r="W116" s="131" t="str">
        <f>IF(ISNA(VLOOKUP($C116,'TT PROV SS'!$A$17:$F$100,6,FALSE))=TRUE,"0",VLOOKUP($C116,'TT PROV SS'!$A$17:$F$100,6,FALSE))</f>
        <v>0</v>
      </c>
      <c r="X116" s="131" t="str">
        <f>IF(ISNA(VLOOKUP($C116,'TT PROV BA'!$A$17:$F$100,6,FALSE))=TRUE,"0",VLOOKUP($C116,'TT PROV BA'!$A$17:$F$100,6,FALSE))</f>
        <v>0</v>
      </c>
      <c r="Y116" s="131" t="str">
        <f>IF(ISNA(VLOOKUP($C116,'CC Horseshoe SS'!$A$17:$F$100,6,FALSE))=TRUE,"0",VLOOKUP($C116,'CC Horseshoe SS'!$A$17:$F$100,6,FALSE))</f>
        <v>0</v>
      </c>
      <c r="Z116" s="131" t="str">
        <f>IF(ISNA(VLOOKUP($C116,'CC Horseshoe BA'!$A$17:$F$100,6,FALSE))=TRUE,"0",VLOOKUP($C116,'CC Horseshoe BA'!$A$17:$F$100,6,FALSE))</f>
        <v>0</v>
      </c>
      <c r="AA116" s="131" t="str">
        <f>IF(ISNA(VLOOKUP($C116,'NorAm Stoneham SS'!$A$17:$F$100,6,FALSE))=TRUE,"0",VLOOKUP($C116,'NorAm Stoneham SS'!$A$17:$F$100,6,FALSE))</f>
        <v>0</v>
      </c>
      <c r="AB116" s="131" t="str">
        <f>IF(ISNA(VLOOKUP($C116,'NorAm Stoneham BA'!$A$17:$F$100,6,FALSE))=TRUE,"0",VLOOKUP($C116,'NorAm Stoneham BA'!$A$17:$F$100,6,FALSE))</f>
        <v>0</v>
      </c>
      <c r="AC116" s="131" t="str">
        <f>IF(ISNA(VLOOKUP($C116,'JrNats HP'!$A$17:$F$100,6,FALSE))=TRUE,"0",VLOOKUP($C116,'JrNats HP'!$A$17:$F$100,6,FALSE))</f>
        <v>0</v>
      </c>
      <c r="AD116" s="131" t="str">
        <f>IF(ISNA(VLOOKUP($C116,'JrNats SS'!$A$17:$F$100,6,FALSE))=TRUE,"0",VLOOKUP($C116,'JrNats SS'!$A$17:$F$100,6,FALSE))</f>
        <v>0</v>
      </c>
      <c r="AE116" s="131" t="str">
        <f>IF(ISNA(VLOOKUP($C116,'JrNats BA'!$A$17:$F$100,6,FALSE))=TRUE,"0",VLOOKUP($C116,'JrNats BA'!$A$17:$F$100,6,FALSE))</f>
        <v>0</v>
      </c>
      <c r="AF116" s="131"/>
    </row>
    <row r="117" spans="1:32" ht="19" customHeight="1" x14ac:dyDescent="0.15">
      <c r="A117" s="98" t="s">
        <v>209</v>
      </c>
      <c r="B117" s="98" t="s">
        <v>113</v>
      </c>
      <c r="C117" s="99" t="s">
        <v>202</v>
      </c>
      <c r="D117" s="62">
        <f>IF(ISNA(VLOOKUP($C117,'Ontario Rankings'!$C$6:$K$119,3,FALSE))=TRUE,"0",VLOOKUP($C117,'Ontario Rankings'!$C$6:$K$119,3,FALSE))</f>
        <v>82</v>
      </c>
      <c r="E117" s="131" t="str">
        <f>IF(ISNA(VLOOKUP($C117,'CC Calgary BA'!$A$17:$F$73,6,FALSE))=TRUE,"0",VLOOKUP($C117,'CC Calgary BA'!$A$17:$F$73,6,FALSE))</f>
        <v>0</v>
      </c>
      <c r="F117" s="131" t="str">
        <f>IF(ISNA(VLOOKUP($C117,'CC Calgary HP'!$A$17:$F$100,6,FALSE))=TRUE,"0",VLOOKUP($C117,'CC Calgary HP'!$A$17:$F$100,6,FALSE))</f>
        <v>0</v>
      </c>
      <c r="G117" s="131" t="str">
        <f>IF(ISNA(VLOOKUP($C117,'CC Calgary SS'!$A$17:$F$74,6,FALSE))=TRUE,"0",VLOOKUP($C117,'CC Calgary SS'!$A$17:$F$74,6,FALSE))</f>
        <v>0</v>
      </c>
      <c r="H117" s="131" t="str">
        <f>IF(ISNA(VLOOKUP($C117,'TT MSLM -1'!$A$17:$F$100,6,FALSE))=TRUE,"0",VLOOKUP($C117,'TT MSLM -1'!$A$17:$F$100,6,FALSE))</f>
        <v>0</v>
      </c>
      <c r="I117" s="131" t="str">
        <f>IF(ISNA(VLOOKUP($C117,'TT MSLM -2'!$A$17:$F$100,6,FALSE))=TRUE,"0",VLOOKUP($C117,'TT MSLM -2'!$A$17:$F$100,6,FALSE))</f>
        <v>0</v>
      </c>
      <c r="J117" s="131" t="str">
        <f>IF(ISNA(VLOOKUP($C117,'NorAm Mammoth SS -1'!$A$17:$F$100,6,FALSE))=TRUE,"0",VLOOKUP($C117,'NorAm Mammoth SS -1'!$A$17:$F$100,6,FALSE))</f>
        <v>0</v>
      </c>
      <c r="K117" s="131" t="str">
        <f>IF(ISNA(VLOOKUP($C117,'NorAm Mammoth SS -2'!$A$17:$F$100,6,FALSE))=TRUE,"0",VLOOKUP($C117,'NorAm Mammoth SS -2'!$A$17:$F$100,6,FALSE))</f>
        <v>0</v>
      </c>
      <c r="L117" s="131" t="str">
        <f>IF(ISNA(VLOOKUP($C117,'Groms GP'!$A$17:$F$100,6,FALSE))=TRUE,"0",VLOOKUP($C117,'Groms GP'!$A$17:$F$100,6,FALSE))</f>
        <v>0</v>
      </c>
      <c r="M117" s="131" t="str">
        <f>IF(ISNA(VLOOKUP($C117,'CC SunPeaks SS'!$A$17:$F$100,6,FALSE))=TRUE,"0",VLOOKUP($C117,'CC SunPeaks SS'!$A$17:$F$100,6,FALSE))</f>
        <v>0</v>
      </c>
      <c r="N117" s="131" t="str">
        <f>IF(ISNA(VLOOKUP($C117,'CC SunPeaks BA'!$A$17:$F$100,6,FALSE))=TRUE,"0",VLOOKUP($C117,'CC SunPeaks BA'!$A$17:$F$100,6,FALSE))</f>
        <v>0</v>
      </c>
      <c r="O117" s="131" t="str">
        <f>IF(ISNA(VLOOKUP($C117,'NorAm Calgary SS'!$A$17:$F$100,6,FALSE))=TRUE,"0",VLOOKUP($C117,'NorAm Calgary SS'!$A$17:$F$100,6,FALSE))</f>
        <v>0</v>
      </c>
      <c r="P117" s="131" t="str">
        <f>IF(ISNA(VLOOKUP($C117,'NorAm Calgary BA'!$A$17:$F$100,6,FALSE))=TRUE,"0",VLOOKUP($C117,'NorAm Calgary BA'!$A$17:$F$100,6,FALSE))</f>
        <v>0</v>
      </c>
      <c r="Q117" s="131" t="str">
        <f>IF(ISNA(VLOOKUP($C117,'FzFest CF'!$A$17:$F$100,6,FALSE))=TRUE,"0",VLOOKUP($C117,'FzFest CF'!$A$17:$F$100,6,FALSE))</f>
        <v>0</v>
      </c>
      <c r="R117" s="131" t="str">
        <f>IF(ISNA(VLOOKUP($C117,'Groms BV'!$A$17:$F$100,6,FALSE))=TRUE,"0",VLOOKUP($C117,'Groms BV'!$A$17:$F$100,6,FALSE))</f>
        <v>0</v>
      </c>
      <c r="S117" s="131" t="str">
        <f>IF(ISNA(VLOOKUP($C117,'NorAm Aspen BA'!$A$17:$F$100,6,FALSE))=TRUE,"0",VLOOKUP($C117,'NorAm Aspen BA'!$A$17:$F$100,6,FALSE))</f>
        <v>0</v>
      </c>
      <c r="T117" s="131" t="str">
        <f>IF(ISNA(VLOOKUP($C117,'NorAm Aspen SS'!$A$17:$F$100,6,FALSE))=TRUE,"0",VLOOKUP($C117,'NorAm Aspen SS'!$A$17:$F$100,6,FALSE))</f>
        <v>0</v>
      </c>
      <c r="U117" s="131">
        <f>IF(ISNA(VLOOKUP($C117,'JJ Evergreen'!$A$17:$F$100,6,FALSE))=TRUE,"0",VLOOKUP($C117,'JJ Evergreen'!$A$17:$F$100,6,FALSE))</f>
        <v>0</v>
      </c>
      <c r="V117" s="131" t="str">
        <f>IF(ISNA(VLOOKUP($C117,'TT Horseshoe -1'!$A$17:$F$100,6,FALSE))=TRUE,"0",VLOOKUP($C117,'TT Horseshoe -1'!$A$17:$F$100,6,FALSE))</f>
        <v>0</v>
      </c>
      <c r="W117" s="131" t="str">
        <f>IF(ISNA(VLOOKUP($C117,'TT PROV SS'!$A$17:$F$100,6,FALSE))=TRUE,"0",VLOOKUP($C117,'TT PROV SS'!$A$17:$F$100,6,FALSE))</f>
        <v>0</v>
      </c>
      <c r="X117" s="131" t="str">
        <f>IF(ISNA(VLOOKUP($C117,'TT PROV BA'!$A$17:$F$100,6,FALSE))=TRUE,"0",VLOOKUP($C117,'TT PROV BA'!$A$17:$F$100,6,FALSE))</f>
        <v>0</v>
      </c>
      <c r="Y117" s="131" t="str">
        <f>IF(ISNA(VLOOKUP($C117,'CC Horseshoe SS'!$A$17:$F$100,6,FALSE))=TRUE,"0",VLOOKUP($C117,'CC Horseshoe SS'!$A$17:$F$100,6,FALSE))</f>
        <v>0</v>
      </c>
      <c r="Z117" s="131" t="str">
        <f>IF(ISNA(VLOOKUP($C117,'CC Horseshoe BA'!$A$17:$F$100,6,FALSE))=TRUE,"0",VLOOKUP($C117,'CC Horseshoe BA'!$A$17:$F$100,6,FALSE))</f>
        <v>0</v>
      </c>
      <c r="AA117" s="131" t="str">
        <f>IF(ISNA(VLOOKUP($C117,'NorAm Stoneham SS'!$A$17:$F$100,6,FALSE))=TRUE,"0",VLOOKUP($C117,'NorAm Stoneham SS'!$A$17:$F$100,6,FALSE))</f>
        <v>0</v>
      </c>
      <c r="AB117" s="131" t="str">
        <f>IF(ISNA(VLOOKUP($C117,'NorAm Stoneham BA'!$A$17:$F$100,6,FALSE))=TRUE,"0",VLOOKUP($C117,'NorAm Stoneham BA'!$A$17:$F$100,6,FALSE))</f>
        <v>0</v>
      </c>
      <c r="AC117" s="131" t="str">
        <f>IF(ISNA(VLOOKUP($C117,'JrNats HP'!$A$17:$F$100,6,FALSE))=TRUE,"0",VLOOKUP($C117,'JrNats HP'!$A$17:$F$100,6,FALSE))</f>
        <v>0</v>
      </c>
      <c r="AD117" s="131" t="str">
        <f>IF(ISNA(VLOOKUP($C117,'JrNats SS'!$A$17:$F$100,6,FALSE))=TRUE,"0",VLOOKUP($C117,'JrNats SS'!$A$17:$F$100,6,FALSE))</f>
        <v>0</v>
      </c>
      <c r="AE117" s="131" t="str">
        <f>IF(ISNA(VLOOKUP($C117,'JrNats BA'!$A$17:$F$100,6,FALSE))=TRUE,"0",VLOOKUP($C117,'JrNats BA'!$A$17:$F$100,6,FALSE))</f>
        <v>0</v>
      </c>
      <c r="AF117" s="131"/>
    </row>
    <row r="118" spans="1:32" ht="19" customHeight="1" x14ac:dyDescent="0.15">
      <c r="A118" s="98" t="s">
        <v>209</v>
      </c>
      <c r="B118" s="98" t="s">
        <v>113</v>
      </c>
      <c r="C118" s="99" t="s">
        <v>203</v>
      </c>
      <c r="D118" s="62">
        <f>IF(ISNA(VLOOKUP($C118,'Ontario Rankings'!$C$6:$K$119,3,FALSE))=TRUE,"0",VLOOKUP($C118,'Ontario Rankings'!$C$6:$K$119,3,FALSE))</f>
        <v>82</v>
      </c>
      <c r="E118" s="131" t="str">
        <f>IF(ISNA(VLOOKUP($C118,'CC Calgary BA'!$A$17:$F$73,6,FALSE))=TRUE,"0",VLOOKUP($C118,'CC Calgary BA'!$A$17:$F$73,6,FALSE))</f>
        <v>0</v>
      </c>
      <c r="F118" s="131" t="str">
        <f>IF(ISNA(VLOOKUP($C118,'CC Calgary HP'!$A$17:$F$100,6,FALSE))=TRUE,"0",VLOOKUP($C118,'CC Calgary HP'!$A$17:$F$100,6,FALSE))</f>
        <v>0</v>
      </c>
      <c r="G118" s="131" t="str">
        <f>IF(ISNA(VLOOKUP($C118,'CC Calgary SS'!$A$17:$F$74,6,FALSE))=TRUE,"0",VLOOKUP($C118,'CC Calgary SS'!$A$17:$F$74,6,FALSE))</f>
        <v>0</v>
      </c>
      <c r="H118" s="131" t="str">
        <f>IF(ISNA(VLOOKUP($C118,'TT MSLM -1'!$A$17:$F$100,6,FALSE))=TRUE,"0",VLOOKUP($C118,'TT MSLM -1'!$A$17:$F$100,6,FALSE))</f>
        <v>0</v>
      </c>
      <c r="I118" s="131" t="str">
        <f>IF(ISNA(VLOOKUP($C118,'TT MSLM -2'!$A$17:$F$100,6,FALSE))=TRUE,"0",VLOOKUP($C118,'TT MSLM -2'!$A$17:$F$100,6,FALSE))</f>
        <v>0</v>
      </c>
      <c r="J118" s="131" t="str">
        <f>IF(ISNA(VLOOKUP($C118,'NorAm Mammoth SS -1'!$A$17:$F$100,6,FALSE))=TRUE,"0",VLOOKUP($C118,'NorAm Mammoth SS -1'!$A$17:$F$100,6,FALSE))</f>
        <v>0</v>
      </c>
      <c r="K118" s="131" t="str">
        <f>IF(ISNA(VLOOKUP($C118,'NorAm Mammoth SS -2'!$A$17:$F$100,6,FALSE))=TRUE,"0",VLOOKUP($C118,'NorAm Mammoth SS -2'!$A$17:$F$100,6,FALSE))</f>
        <v>0</v>
      </c>
      <c r="L118" s="131" t="str">
        <f>IF(ISNA(VLOOKUP($C118,'Groms GP'!$A$17:$F$100,6,FALSE))=TRUE,"0",VLOOKUP($C118,'Groms GP'!$A$17:$F$100,6,FALSE))</f>
        <v>0</v>
      </c>
      <c r="M118" s="131" t="str">
        <f>IF(ISNA(VLOOKUP($C118,'CC SunPeaks SS'!$A$17:$F$100,6,FALSE))=TRUE,"0",VLOOKUP($C118,'CC SunPeaks SS'!$A$17:$F$100,6,FALSE))</f>
        <v>0</v>
      </c>
      <c r="N118" s="131" t="str">
        <f>IF(ISNA(VLOOKUP($C118,'CC SunPeaks BA'!$A$17:$F$100,6,FALSE))=TRUE,"0",VLOOKUP($C118,'CC SunPeaks BA'!$A$17:$F$100,6,FALSE))</f>
        <v>0</v>
      </c>
      <c r="O118" s="131" t="str">
        <f>IF(ISNA(VLOOKUP($C118,'NorAm Calgary SS'!$A$17:$F$100,6,FALSE))=TRUE,"0",VLOOKUP($C118,'NorAm Calgary SS'!$A$17:$F$100,6,FALSE))</f>
        <v>0</v>
      </c>
      <c r="P118" s="131" t="str">
        <f>IF(ISNA(VLOOKUP($C118,'NorAm Calgary BA'!$A$17:$F$100,6,FALSE))=TRUE,"0",VLOOKUP($C118,'NorAm Calgary BA'!$A$17:$F$100,6,FALSE))</f>
        <v>0</v>
      </c>
      <c r="Q118" s="131" t="str">
        <f>IF(ISNA(VLOOKUP($C118,'FzFest CF'!$A$17:$F$100,6,FALSE))=TRUE,"0",VLOOKUP($C118,'FzFest CF'!$A$17:$F$100,6,FALSE))</f>
        <v>0</v>
      </c>
      <c r="R118" s="131" t="str">
        <f>IF(ISNA(VLOOKUP($C118,'Groms BV'!$A$17:$F$100,6,FALSE))=TRUE,"0",VLOOKUP($C118,'Groms BV'!$A$17:$F$100,6,FALSE))</f>
        <v>0</v>
      </c>
      <c r="S118" s="131" t="str">
        <f>IF(ISNA(VLOOKUP($C118,'NorAm Aspen BA'!$A$17:$F$100,6,FALSE))=TRUE,"0",VLOOKUP($C118,'NorAm Aspen BA'!$A$17:$F$100,6,FALSE))</f>
        <v>0</v>
      </c>
      <c r="T118" s="131" t="str">
        <f>IF(ISNA(VLOOKUP($C118,'NorAm Aspen SS'!$A$17:$F$100,6,FALSE))=TRUE,"0",VLOOKUP($C118,'NorAm Aspen SS'!$A$17:$F$100,6,FALSE))</f>
        <v>0</v>
      </c>
      <c r="U118" s="131">
        <f>IF(ISNA(VLOOKUP($C118,'JJ Evergreen'!$A$17:$F$100,6,FALSE))=TRUE,"0",VLOOKUP($C118,'JJ Evergreen'!$A$17:$F$100,6,FALSE))</f>
        <v>0</v>
      </c>
      <c r="V118" s="131" t="str">
        <f>IF(ISNA(VLOOKUP($C118,'TT Horseshoe -1'!$A$17:$F$100,6,FALSE))=TRUE,"0",VLOOKUP($C118,'TT Horseshoe -1'!$A$17:$F$100,6,FALSE))</f>
        <v>0</v>
      </c>
      <c r="W118" s="131" t="str">
        <f>IF(ISNA(VLOOKUP($C118,'TT PROV SS'!$A$17:$F$100,6,FALSE))=TRUE,"0",VLOOKUP($C118,'TT PROV SS'!$A$17:$F$100,6,FALSE))</f>
        <v>0</v>
      </c>
      <c r="X118" s="131" t="str">
        <f>IF(ISNA(VLOOKUP($C118,'TT PROV BA'!$A$17:$F$100,6,FALSE))=TRUE,"0",VLOOKUP($C118,'TT PROV BA'!$A$17:$F$100,6,FALSE))</f>
        <v>0</v>
      </c>
      <c r="Y118" s="131" t="str">
        <f>IF(ISNA(VLOOKUP($C118,'CC Horseshoe SS'!$A$17:$F$100,6,FALSE))=TRUE,"0",VLOOKUP($C118,'CC Horseshoe SS'!$A$17:$F$100,6,FALSE))</f>
        <v>0</v>
      </c>
      <c r="Z118" s="131" t="str">
        <f>IF(ISNA(VLOOKUP($C118,'CC Horseshoe BA'!$A$17:$F$100,6,FALSE))=TRUE,"0",VLOOKUP($C118,'CC Horseshoe BA'!$A$17:$F$100,6,FALSE))</f>
        <v>0</v>
      </c>
      <c r="AA118" s="131" t="str">
        <f>IF(ISNA(VLOOKUP($C118,'NorAm Stoneham SS'!$A$17:$F$100,6,FALSE))=TRUE,"0",VLOOKUP($C118,'NorAm Stoneham SS'!$A$17:$F$100,6,FALSE))</f>
        <v>0</v>
      </c>
      <c r="AB118" s="131" t="str">
        <f>IF(ISNA(VLOOKUP($C118,'NorAm Stoneham BA'!$A$17:$F$100,6,FALSE))=TRUE,"0",VLOOKUP($C118,'NorAm Stoneham BA'!$A$17:$F$100,6,FALSE))</f>
        <v>0</v>
      </c>
      <c r="AC118" s="131" t="str">
        <f>IF(ISNA(VLOOKUP($C118,'JrNats HP'!$A$17:$F$100,6,FALSE))=TRUE,"0",VLOOKUP($C118,'JrNats HP'!$A$17:$F$100,6,FALSE))</f>
        <v>0</v>
      </c>
      <c r="AD118" s="131" t="str">
        <f>IF(ISNA(VLOOKUP($C118,'JrNats SS'!$A$17:$F$100,6,FALSE))=TRUE,"0",VLOOKUP($C118,'JrNats SS'!$A$17:$F$100,6,FALSE))</f>
        <v>0</v>
      </c>
      <c r="AE118" s="131" t="str">
        <f>IF(ISNA(VLOOKUP($C118,'JrNats BA'!$A$17:$F$100,6,FALSE))=TRUE,"0",VLOOKUP($C118,'JrNats BA'!$A$17:$F$100,6,FALSE))</f>
        <v>0</v>
      </c>
      <c r="AF118" s="131"/>
    </row>
    <row r="119" spans="1:32" ht="19" customHeight="1" x14ac:dyDescent="0.15">
      <c r="A119" s="98" t="s">
        <v>209</v>
      </c>
      <c r="B119" s="98" t="s">
        <v>113</v>
      </c>
      <c r="C119" s="99" t="s">
        <v>204</v>
      </c>
      <c r="D119" s="62">
        <f>IF(ISNA(VLOOKUP($C119,'Ontario Rankings'!$C$6:$K$119,3,FALSE))=TRUE,"0",VLOOKUP($C119,'Ontario Rankings'!$C$6:$K$119,3,FALSE))</f>
        <v>82</v>
      </c>
      <c r="E119" s="131" t="str">
        <f>IF(ISNA(VLOOKUP($C119,'CC Calgary BA'!$A$17:$F$73,6,FALSE))=TRUE,"0",VLOOKUP($C119,'CC Calgary BA'!$A$17:$F$73,6,FALSE))</f>
        <v>0</v>
      </c>
      <c r="F119" s="131" t="str">
        <f>IF(ISNA(VLOOKUP($C119,'CC Calgary HP'!$A$17:$F$100,6,FALSE))=TRUE,"0",VLOOKUP($C119,'CC Calgary HP'!$A$17:$F$100,6,FALSE))</f>
        <v>0</v>
      </c>
      <c r="G119" s="131" t="str">
        <f>IF(ISNA(VLOOKUP($C119,'CC Calgary SS'!$A$17:$F$74,6,FALSE))=TRUE,"0",VLOOKUP($C119,'CC Calgary SS'!$A$17:$F$74,6,FALSE))</f>
        <v>0</v>
      </c>
      <c r="H119" s="131" t="str">
        <f>IF(ISNA(VLOOKUP($C119,'TT MSLM -1'!$A$17:$F$100,6,FALSE))=TRUE,"0",VLOOKUP($C119,'TT MSLM -1'!$A$17:$F$100,6,FALSE))</f>
        <v>0</v>
      </c>
      <c r="I119" s="131" t="str">
        <f>IF(ISNA(VLOOKUP($C119,'TT MSLM -2'!$A$17:$F$100,6,FALSE))=TRUE,"0",VLOOKUP($C119,'TT MSLM -2'!$A$17:$F$100,6,FALSE))</f>
        <v>0</v>
      </c>
      <c r="J119" s="131" t="str">
        <f>IF(ISNA(VLOOKUP($C119,'NorAm Mammoth SS -1'!$A$17:$F$100,6,FALSE))=TRUE,"0",VLOOKUP($C119,'NorAm Mammoth SS -1'!$A$17:$F$100,6,FALSE))</f>
        <v>0</v>
      </c>
      <c r="K119" s="131" t="str">
        <f>IF(ISNA(VLOOKUP($C119,'NorAm Mammoth SS -2'!$A$17:$F$100,6,FALSE))=TRUE,"0",VLOOKUP($C119,'NorAm Mammoth SS -2'!$A$17:$F$100,6,FALSE))</f>
        <v>0</v>
      </c>
      <c r="L119" s="131" t="str">
        <f>IF(ISNA(VLOOKUP($C119,'Groms GP'!$A$17:$F$100,6,FALSE))=TRUE,"0",VLOOKUP($C119,'Groms GP'!$A$17:$F$100,6,FALSE))</f>
        <v>0</v>
      </c>
      <c r="M119" s="131" t="str">
        <f>IF(ISNA(VLOOKUP($C119,'CC SunPeaks SS'!$A$17:$F$100,6,FALSE))=TRUE,"0",VLOOKUP($C119,'CC SunPeaks SS'!$A$17:$F$100,6,FALSE))</f>
        <v>0</v>
      </c>
      <c r="N119" s="131" t="str">
        <f>IF(ISNA(VLOOKUP($C119,'CC SunPeaks BA'!$A$17:$F$100,6,FALSE))=TRUE,"0",VLOOKUP($C119,'CC SunPeaks BA'!$A$17:$F$100,6,FALSE))</f>
        <v>0</v>
      </c>
      <c r="O119" s="131" t="str">
        <f>IF(ISNA(VLOOKUP($C119,'NorAm Calgary SS'!$A$17:$F$100,6,FALSE))=TRUE,"0",VLOOKUP($C119,'NorAm Calgary SS'!$A$17:$F$100,6,FALSE))</f>
        <v>0</v>
      </c>
      <c r="P119" s="131" t="str">
        <f>IF(ISNA(VLOOKUP($C119,'NorAm Calgary BA'!$A$17:$F$100,6,FALSE))=TRUE,"0",VLOOKUP($C119,'NorAm Calgary BA'!$A$17:$F$100,6,FALSE))</f>
        <v>0</v>
      </c>
      <c r="Q119" s="131" t="str">
        <f>IF(ISNA(VLOOKUP($C119,'FzFest CF'!$A$17:$F$100,6,FALSE))=TRUE,"0",VLOOKUP($C119,'FzFest CF'!$A$17:$F$100,6,FALSE))</f>
        <v>0</v>
      </c>
      <c r="R119" s="131" t="str">
        <f>IF(ISNA(VLOOKUP($C119,'Groms BV'!$A$17:$F$100,6,FALSE))=TRUE,"0",VLOOKUP($C119,'Groms BV'!$A$17:$F$100,6,FALSE))</f>
        <v>0</v>
      </c>
      <c r="S119" s="131" t="str">
        <f>IF(ISNA(VLOOKUP($C119,'NorAm Aspen BA'!$A$17:$F$100,6,FALSE))=TRUE,"0",VLOOKUP($C119,'NorAm Aspen BA'!$A$17:$F$100,6,FALSE))</f>
        <v>0</v>
      </c>
      <c r="T119" s="131" t="str">
        <f>IF(ISNA(VLOOKUP($C119,'NorAm Aspen SS'!$A$17:$F$100,6,FALSE))=TRUE,"0",VLOOKUP($C119,'NorAm Aspen SS'!$A$17:$F$100,6,FALSE))</f>
        <v>0</v>
      </c>
      <c r="U119" s="131">
        <f>IF(ISNA(VLOOKUP($C119,'JJ Evergreen'!$A$17:$F$100,6,FALSE))=TRUE,"0",VLOOKUP($C119,'JJ Evergreen'!$A$17:$F$100,6,FALSE))</f>
        <v>0</v>
      </c>
      <c r="V119" s="131" t="str">
        <f>IF(ISNA(VLOOKUP($C119,'TT Horseshoe -1'!$A$17:$F$100,6,FALSE))=TRUE,"0",VLOOKUP($C119,'TT Horseshoe -1'!$A$17:$F$100,6,FALSE))</f>
        <v>0</v>
      </c>
      <c r="W119" s="131" t="str">
        <f>IF(ISNA(VLOOKUP($C119,'TT PROV SS'!$A$17:$F$100,6,FALSE))=TRUE,"0",VLOOKUP($C119,'TT PROV SS'!$A$17:$F$100,6,FALSE))</f>
        <v>0</v>
      </c>
      <c r="X119" s="131" t="str">
        <f>IF(ISNA(VLOOKUP($C119,'TT PROV BA'!$A$17:$F$100,6,FALSE))=TRUE,"0",VLOOKUP($C119,'TT PROV BA'!$A$17:$F$100,6,FALSE))</f>
        <v>0</v>
      </c>
      <c r="Y119" s="131" t="str">
        <f>IF(ISNA(VLOOKUP($C119,'CC Horseshoe SS'!$A$17:$F$100,6,FALSE))=TRUE,"0",VLOOKUP($C119,'CC Horseshoe SS'!$A$17:$F$100,6,FALSE))</f>
        <v>0</v>
      </c>
      <c r="Z119" s="131" t="str">
        <f>IF(ISNA(VLOOKUP($C119,'CC Horseshoe BA'!$A$17:$F$100,6,FALSE))=TRUE,"0",VLOOKUP($C119,'CC Horseshoe BA'!$A$17:$F$100,6,FALSE))</f>
        <v>0</v>
      </c>
      <c r="AA119" s="131" t="str">
        <f>IF(ISNA(VLOOKUP($C119,'NorAm Stoneham SS'!$A$17:$F$100,6,FALSE))=TRUE,"0",VLOOKUP($C119,'NorAm Stoneham SS'!$A$17:$F$100,6,FALSE))</f>
        <v>0</v>
      </c>
      <c r="AB119" s="131" t="str">
        <f>IF(ISNA(VLOOKUP($C119,'NorAm Stoneham BA'!$A$17:$F$100,6,FALSE))=TRUE,"0",VLOOKUP($C119,'NorAm Stoneham BA'!$A$17:$F$100,6,FALSE))</f>
        <v>0</v>
      </c>
      <c r="AC119" s="131" t="str">
        <f>IF(ISNA(VLOOKUP($C119,'JrNats HP'!$A$17:$F$100,6,FALSE))=TRUE,"0",VLOOKUP($C119,'JrNats HP'!$A$17:$F$100,6,FALSE))</f>
        <v>0</v>
      </c>
      <c r="AD119" s="131" t="str">
        <f>IF(ISNA(VLOOKUP($C119,'JrNats SS'!$A$17:$F$100,6,FALSE))=TRUE,"0",VLOOKUP($C119,'JrNats SS'!$A$17:$F$100,6,FALSE))</f>
        <v>0</v>
      </c>
      <c r="AE119" s="131" t="str">
        <f>IF(ISNA(VLOOKUP($C119,'JrNats BA'!$A$17:$F$100,6,FALSE))=TRUE,"0",VLOOKUP($C119,'JrNats BA'!$A$17:$F$100,6,FALSE))</f>
        <v>0</v>
      </c>
      <c r="AF119" s="131"/>
    </row>
    <row r="120" spans="1:32" ht="19" customHeight="1" x14ac:dyDescent="0.15">
      <c r="A120" s="98" t="s">
        <v>209</v>
      </c>
      <c r="B120" s="98" t="s">
        <v>114</v>
      </c>
      <c r="C120" s="99" t="s">
        <v>205</v>
      </c>
      <c r="D120" s="62">
        <f>IF(ISNA(VLOOKUP($C120,'Ontario Rankings'!$C$6:$K$119,3,FALSE))=TRUE,"0",VLOOKUP($C120,'Ontario Rankings'!$C$6:$K$119,3,FALSE))</f>
        <v>82</v>
      </c>
      <c r="E120" s="131" t="str">
        <f>IF(ISNA(VLOOKUP($C120,'CC Calgary BA'!$A$17:$F$73,6,FALSE))=TRUE,"0",VLOOKUP($C120,'CC Calgary BA'!$A$17:$F$73,6,FALSE))</f>
        <v>0</v>
      </c>
      <c r="F120" s="131" t="str">
        <f>IF(ISNA(VLOOKUP($C120,'CC Calgary HP'!$A$17:$F$100,6,FALSE))=TRUE,"0",VLOOKUP($C120,'CC Calgary HP'!$A$17:$F$100,6,FALSE))</f>
        <v>0</v>
      </c>
      <c r="G120" s="131" t="str">
        <f>IF(ISNA(VLOOKUP($C120,'CC Calgary SS'!$A$17:$F$74,6,FALSE))=TRUE,"0",VLOOKUP($C120,'CC Calgary SS'!$A$17:$F$74,6,FALSE))</f>
        <v>0</v>
      </c>
      <c r="H120" s="131" t="str">
        <f>IF(ISNA(VLOOKUP($C120,'TT MSLM -1'!$A$17:$F$100,6,FALSE))=TRUE,"0",VLOOKUP($C120,'TT MSLM -1'!$A$17:$F$100,6,FALSE))</f>
        <v>0</v>
      </c>
      <c r="I120" s="131" t="str">
        <f>IF(ISNA(VLOOKUP($C120,'TT MSLM -2'!$A$17:$F$100,6,FALSE))=TRUE,"0",VLOOKUP($C120,'TT MSLM -2'!$A$17:$F$100,6,FALSE))</f>
        <v>0</v>
      </c>
      <c r="J120" s="131" t="str">
        <f>IF(ISNA(VLOOKUP($C120,'NorAm Mammoth SS -1'!$A$17:$F$100,6,FALSE))=TRUE,"0",VLOOKUP($C120,'NorAm Mammoth SS -1'!$A$17:$F$100,6,FALSE))</f>
        <v>0</v>
      </c>
      <c r="K120" s="131" t="str">
        <f>IF(ISNA(VLOOKUP($C120,'NorAm Mammoth SS -2'!$A$17:$F$100,6,FALSE))=TRUE,"0",VLOOKUP($C120,'NorAm Mammoth SS -2'!$A$17:$F$100,6,FALSE))</f>
        <v>0</v>
      </c>
      <c r="L120" s="131" t="str">
        <f>IF(ISNA(VLOOKUP($C120,'Groms GP'!$A$17:$F$100,6,FALSE))=TRUE,"0",VLOOKUP($C120,'Groms GP'!$A$17:$F$100,6,FALSE))</f>
        <v>0</v>
      </c>
      <c r="M120" s="131" t="str">
        <f>IF(ISNA(VLOOKUP($C120,'CC SunPeaks SS'!$A$17:$F$100,6,FALSE))=TRUE,"0",VLOOKUP($C120,'CC SunPeaks SS'!$A$17:$F$100,6,FALSE))</f>
        <v>0</v>
      </c>
      <c r="N120" s="131" t="str">
        <f>IF(ISNA(VLOOKUP($C120,'CC SunPeaks BA'!$A$17:$F$100,6,FALSE))=TRUE,"0",VLOOKUP($C120,'CC SunPeaks BA'!$A$17:$F$100,6,FALSE))</f>
        <v>0</v>
      </c>
      <c r="O120" s="131" t="str">
        <f>IF(ISNA(VLOOKUP($C120,'NorAm Calgary SS'!$A$17:$F$100,6,FALSE))=TRUE,"0",VLOOKUP($C120,'NorAm Calgary SS'!$A$17:$F$100,6,FALSE))</f>
        <v>0</v>
      </c>
      <c r="P120" s="131" t="str">
        <f>IF(ISNA(VLOOKUP($C120,'NorAm Calgary BA'!$A$17:$F$100,6,FALSE))=TRUE,"0",VLOOKUP($C120,'NorAm Calgary BA'!$A$17:$F$100,6,FALSE))</f>
        <v>0</v>
      </c>
      <c r="Q120" s="131" t="str">
        <f>IF(ISNA(VLOOKUP($C120,'FzFest CF'!$A$17:$F$100,6,FALSE))=TRUE,"0",VLOOKUP($C120,'FzFest CF'!$A$17:$F$100,6,FALSE))</f>
        <v>0</v>
      </c>
      <c r="R120" s="131" t="str">
        <f>IF(ISNA(VLOOKUP($C120,'Groms BV'!$A$17:$F$100,6,FALSE))=TRUE,"0",VLOOKUP($C120,'Groms BV'!$A$17:$F$100,6,FALSE))</f>
        <v>0</v>
      </c>
      <c r="S120" s="131" t="str">
        <f>IF(ISNA(VLOOKUP($C120,'NorAm Aspen BA'!$A$17:$F$100,6,FALSE))=TRUE,"0",VLOOKUP($C120,'NorAm Aspen BA'!$A$17:$F$100,6,FALSE))</f>
        <v>0</v>
      </c>
      <c r="T120" s="131" t="str">
        <f>IF(ISNA(VLOOKUP($C120,'NorAm Aspen SS'!$A$17:$F$100,6,FALSE))=TRUE,"0",VLOOKUP($C120,'NorAm Aspen SS'!$A$17:$F$100,6,FALSE))</f>
        <v>0</v>
      </c>
      <c r="U120" s="131">
        <f>IF(ISNA(VLOOKUP($C120,'JJ Evergreen'!$A$17:$F$100,6,FALSE))=TRUE,"0",VLOOKUP($C120,'JJ Evergreen'!$A$17:$F$100,6,FALSE))</f>
        <v>0</v>
      </c>
      <c r="V120" s="131" t="str">
        <f>IF(ISNA(VLOOKUP($C120,'TT Horseshoe -1'!$A$17:$F$100,6,FALSE))=TRUE,"0",VLOOKUP($C120,'TT Horseshoe -1'!$A$17:$F$100,6,FALSE))</f>
        <v>0</v>
      </c>
      <c r="W120" s="131" t="str">
        <f>IF(ISNA(VLOOKUP($C120,'TT PROV SS'!$A$17:$F$100,6,FALSE))=TRUE,"0",VLOOKUP($C120,'TT PROV SS'!$A$17:$F$100,6,FALSE))</f>
        <v>0</v>
      </c>
      <c r="X120" s="131" t="str">
        <f>IF(ISNA(VLOOKUP($C120,'TT PROV BA'!$A$17:$F$100,6,FALSE))=TRUE,"0",VLOOKUP($C120,'TT PROV BA'!$A$17:$F$100,6,FALSE))</f>
        <v>0</v>
      </c>
      <c r="Y120" s="131" t="str">
        <f>IF(ISNA(VLOOKUP($C120,'CC Horseshoe SS'!$A$17:$F$100,6,FALSE))=TRUE,"0",VLOOKUP($C120,'CC Horseshoe SS'!$A$17:$F$100,6,FALSE))</f>
        <v>0</v>
      </c>
      <c r="Z120" s="131" t="str">
        <f>IF(ISNA(VLOOKUP($C120,'CC Horseshoe BA'!$A$17:$F$100,6,FALSE))=TRUE,"0",VLOOKUP($C120,'CC Horseshoe BA'!$A$17:$F$100,6,FALSE))</f>
        <v>0</v>
      </c>
      <c r="AA120" s="131" t="str">
        <f>IF(ISNA(VLOOKUP($C120,'NorAm Stoneham SS'!$A$17:$F$100,6,FALSE))=TRUE,"0",VLOOKUP($C120,'NorAm Stoneham SS'!$A$17:$F$100,6,FALSE))</f>
        <v>0</v>
      </c>
      <c r="AB120" s="131" t="str">
        <f>IF(ISNA(VLOOKUP($C120,'NorAm Stoneham BA'!$A$17:$F$100,6,FALSE))=TRUE,"0",VLOOKUP($C120,'NorAm Stoneham BA'!$A$17:$F$100,6,FALSE))</f>
        <v>0</v>
      </c>
      <c r="AC120" s="131" t="str">
        <f>IF(ISNA(VLOOKUP($C120,'JrNats HP'!$A$17:$F$100,6,FALSE))=TRUE,"0",VLOOKUP($C120,'JrNats HP'!$A$17:$F$100,6,FALSE))</f>
        <v>0</v>
      </c>
      <c r="AD120" s="131" t="str">
        <f>IF(ISNA(VLOOKUP($C120,'JrNats SS'!$A$17:$F$100,6,FALSE))=TRUE,"0",VLOOKUP($C120,'JrNats SS'!$A$17:$F$100,6,FALSE))</f>
        <v>0</v>
      </c>
      <c r="AE120" s="131" t="str">
        <f>IF(ISNA(VLOOKUP($C120,'JrNats BA'!$A$17:$F$100,6,FALSE))=TRUE,"0",VLOOKUP($C120,'JrNats BA'!$A$17:$F$100,6,FALSE))</f>
        <v>0</v>
      </c>
      <c r="AF120" s="131"/>
    </row>
    <row r="121" spans="1:32" ht="19" customHeight="1" x14ac:dyDescent="0.15">
      <c r="A121" s="98" t="s">
        <v>209</v>
      </c>
      <c r="B121" s="98" t="s">
        <v>114</v>
      </c>
      <c r="C121" s="99" t="s">
        <v>206</v>
      </c>
      <c r="D121" s="62">
        <f>IF(ISNA(VLOOKUP($C121,'Ontario Rankings'!$C$6:$K$119,3,FALSE))=TRUE,"0",VLOOKUP($C121,'Ontario Rankings'!$C$6:$K$119,3,FALSE))</f>
        <v>82</v>
      </c>
      <c r="E121" s="131" t="str">
        <f>IF(ISNA(VLOOKUP($C121,'CC Calgary BA'!$A$17:$F$73,6,FALSE))=TRUE,"0",VLOOKUP($C121,'CC Calgary BA'!$A$17:$F$73,6,FALSE))</f>
        <v>0</v>
      </c>
      <c r="F121" s="131" t="str">
        <f>IF(ISNA(VLOOKUP($C121,'CC Calgary HP'!$A$17:$F$100,6,FALSE))=TRUE,"0",VLOOKUP($C121,'CC Calgary HP'!$A$17:$F$100,6,FALSE))</f>
        <v>0</v>
      </c>
      <c r="G121" s="131" t="str">
        <f>IF(ISNA(VLOOKUP($C121,'CC Calgary SS'!$A$17:$F$74,6,FALSE))=TRUE,"0",VLOOKUP($C121,'CC Calgary SS'!$A$17:$F$74,6,FALSE))</f>
        <v>0</v>
      </c>
      <c r="H121" s="131" t="str">
        <f>IF(ISNA(VLOOKUP($C121,'TT MSLM -1'!$A$17:$F$100,6,FALSE))=TRUE,"0",VLOOKUP($C121,'TT MSLM -1'!$A$17:$F$100,6,FALSE))</f>
        <v>0</v>
      </c>
      <c r="I121" s="131" t="str">
        <f>IF(ISNA(VLOOKUP($C121,'TT MSLM -2'!$A$17:$F$100,6,FALSE))=TRUE,"0",VLOOKUP($C121,'TT MSLM -2'!$A$17:$F$100,6,FALSE))</f>
        <v>0</v>
      </c>
      <c r="J121" s="131" t="str">
        <f>IF(ISNA(VLOOKUP($C121,'NorAm Mammoth SS -1'!$A$17:$F$100,6,FALSE))=TRUE,"0",VLOOKUP($C121,'NorAm Mammoth SS -1'!$A$17:$F$100,6,FALSE))</f>
        <v>0</v>
      </c>
      <c r="K121" s="131" t="str">
        <f>IF(ISNA(VLOOKUP($C121,'NorAm Mammoth SS -2'!$A$17:$F$100,6,FALSE))=TRUE,"0",VLOOKUP($C121,'NorAm Mammoth SS -2'!$A$17:$F$100,6,FALSE))</f>
        <v>0</v>
      </c>
      <c r="L121" s="131" t="str">
        <f>IF(ISNA(VLOOKUP($C121,'Groms GP'!$A$17:$F$100,6,FALSE))=TRUE,"0",VLOOKUP($C121,'Groms GP'!$A$17:$F$100,6,FALSE))</f>
        <v>0</v>
      </c>
      <c r="M121" s="131" t="str">
        <f>IF(ISNA(VLOOKUP($C121,'CC SunPeaks SS'!$A$17:$F$100,6,FALSE))=TRUE,"0",VLOOKUP($C121,'CC SunPeaks SS'!$A$17:$F$100,6,FALSE))</f>
        <v>0</v>
      </c>
      <c r="N121" s="131" t="str">
        <f>IF(ISNA(VLOOKUP($C121,'CC SunPeaks BA'!$A$17:$F$100,6,FALSE))=TRUE,"0",VLOOKUP($C121,'CC SunPeaks BA'!$A$17:$F$100,6,FALSE))</f>
        <v>0</v>
      </c>
      <c r="O121" s="131" t="str">
        <f>IF(ISNA(VLOOKUP($C121,'NorAm Calgary SS'!$A$17:$F$100,6,FALSE))=TRUE,"0",VLOOKUP($C121,'NorAm Calgary SS'!$A$17:$F$100,6,FALSE))</f>
        <v>0</v>
      </c>
      <c r="P121" s="131" t="str">
        <f>IF(ISNA(VLOOKUP($C121,'NorAm Calgary BA'!$A$17:$F$100,6,FALSE))=TRUE,"0",VLOOKUP($C121,'NorAm Calgary BA'!$A$17:$F$100,6,FALSE))</f>
        <v>0</v>
      </c>
      <c r="Q121" s="131" t="str">
        <f>IF(ISNA(VLOOKUP($C121,'FzFest CF'!$A$17:$F$100,6,FALSE))=TRUE,"0",VLOOKUP($C121,'FzFest CF'!$A$17:$F$100,6,FALSE))</f>
        <v>0</v>
      </c>
      <c r="R121" s="131" t="str">
        <f>IF(ISNA(VLOOKUP($C121,'Groms BV'!$A$17:$F$100,6,FALSE))=TRUE,"0",VLOOKUP($C121,'Groms BV'!$A$17:$F$100,6,FALSE))</f>
        <v>0</v>
      </c>
      <c r="S121" s="131" t="str">
        <f>IF(ISNA(VLOOKUP($C121,'NorAm Aspen BA'!$A$17:$F$100,6,FALSE))=TRUE,"0",VLOOKUP($C121,'NorAm Aspen BA'!$A$17:$F$100,6,FALSE))</f>
        <v>0</v>
      </c>
      <c r="T121" s="131" t="str">
        <f>IF(ISNA(VLOOKUP($C121,'NorAm Aspen SS'!$A$17:$F$100,6,FALSE))=TRUE,"0",VLOOKUP($C121,'NorAm Aspen SS'!$A$17:$F$100,6,FALSE))</f>
        <v>0</v>
      </c>
      <c r="U121" s="131">
        <f>IF(ISNA(VLOOKUP($C121,'JJ Evergreen'!$A$17:$F$100,6,FALSE))=TRUE,"0",VLOOKUP($C121,'JJ Evergreen'!$A$17:$F$100,6,FALSE))</f>
        <v>0</v>
      </c>
      <c r="V121" s="131" t="str">
        <f>IF(ISNA(VLOOKUP($C121,'TT Horseshoe -1'!$A$17:$F$100,6,FALSE))=TRUE,"0",VLOOKUP($C121,'TT Horseshoe -1'!$A$17:$F$100,6,FALSE))</f>
        <v>0</v>
      </c>
      <c r="W121" s="131" t="str">
        <f>IF(ISNA(VLOOKUP($C121,'TT PROV SS'!$A$17:$F$100,6,FALSE))=TRUE,"0",VLOOKUP($C121,'TT PROV SS'!$A$17:$F$100,6,FALSE))</f>
        <v>0</v>
      </c>
      <c r="X121" s="131" t="str">
        <f>IF(ISNA(VLOOKUP($C121,'TT PROV BA'!$A$17:$F$100,6,FALSE))=TRUE,"0",VLOOKUP($C121,'TT PROV BA'!$A$17:$F$100,6,FALSE))</f>
        <v>0</v>
      </c>
      <c r="Y121" s="131" t="str">
        <f>IF(ISNA(VLOOKUP($C121,'CC Horseshoe SS'!$A$17:$F$100,6,FALSE))=TRUE,"0",VLOOKUP($C121,'CC Horseshoe SS'!$A$17:$F$100,6,FALSE))</f>
        <v>0</v>
      </c>
      <c r="Z121" s="131" t="str">
        <f>IF(ISNA(VLOOKUP($C121,'CC Horseshoe BA'!$A$17:$F$100,6,FALSE))=TRUE,"0",VLOOKUP($C121,'CC Horseshoe BA'!$A$17:$F$100,6,FALSE))</f>
        <v>0</v>
      </c>
      <c r="AA121" s="131" t="str">
        <f>IF(ISNA(VLOOKUP($C121,'NorAm Stoneham SS'!$A$17:$F$100,6,FALSE))=TRUE,"0",VLOOKUP($C121,'NorAm Stoneham SS'!$A$17:$F$100,6,FALSE))</f>
        <v>0</v>
      </c>
      <c r="AB121" s="131" t="str">
        <f>IF(ISNA(VLOOKUP($C121,'NorAm Stoneham BA'!$A$17:$F$100,6,FALSE))=TRUE,"0",VLOOKUP($C121,'NorAm Stoneham BA'!$A$17:$F$100,6,FALSE))</f>
        <v>0</v>
      </c>
      <c r="AC121" s="131" t="str">
        <f>IF(ISNA(VLOOKUP($C121,'JrNats HP'!$A$17:$F$100,6,FALSE))=TRUE,"0",VLOOKUP($C121,'JrNats HP'!$A$17:$F$100,6,FALSE))</f>
        <v>0</v>
      </c>
      <c r="AD121" s="131" t="str">
        <f>IF(ISNA(VLOOKUP($C121,'JrNats SS'!$A$17:$F$100,6,FALSE))=TRUE,"0",VLOOKUP($C121,'JrNats SS'!$A$17:$F$100,6,FALSE))</f>
        <v>0</v>
      </c>
      <c r="AE121" s="131" t="str">
        <f>IF(ISNA(VLOOKUP($C121,'JrNats BA'!$A$17:$F$100,6,FALSE))=TRUE,"0",VLOOKUP($C121,'JrNats BA'!$A$17:$F$100,6,FALSE))</f>
        <v>0</v>
      </c>
      <c r="AF121" s="131"/>
    </row>
    <row r="122" spans="1:32" ht="19" customHeight="1" x14ac:dyDescent="0.15">
      <c r="A122" s="98" t="s">
        <v>209</v>
      </c>
      <c r="B122" s="98" t="s">
        <v>114</v>
      </c>
      <c r="C122" s="99" t="s">
        <v>207</v>
      </c>
      <c r="D122" s="62">
        <f>IF(ISNA(VLOOKUP($C122,'Ontario Rankings'!$C$6:$K$119,3,FALSE))=TRUE,"0",VLOOKUP($C122,'Ontario Rankings'!$C$6:$K$119,3,FALSE))</f>
        <v>82</v>
      </c>
      <c r="E122" s="131" t="str">
        <f>IF(ISNA(VLOOKUP($C122,'CC Calgary BA'!$A$17:$F$73,6,FALSE))=TRUE,"0",VLOOKUP($C122,'CC Calgary BA'!$A$17:$F$73,6,FALSE))</f>
        <v>0</v>
      </c>
      <c r="F122" s="131" t="str">
        <f>IF(ISNA(VLOOKUP($C122,'CC Calgary HP'!$A$17:$F$100,6,FALSE))=TRUE,"0",VLOOKUP($C122,'CC Calgary HP'!$A$17:$F$100,6,FALSE))</f>
        <v>0</v>
      </c>
      <c r="G122" s="131" t="str">
        <f>IF(ISNA(VLOOKUP($C122,'CC Calgary SS'!$A$17:$F$74,6,FALSE))=TRUE,"0",VLOOKUP($C122,'CC Calgary SS'!$A$17:$F$74,6,FALSE))</f>
        <v>0</v>
      </c>
      <c r="H122" s="131" t="str">
        <f>IF(ISNA(VLOOKUP($C122,'TT MSLM -1'!$A$17:$F$100,6,FALSE))=TRUE,"0",VLOOKUP($C122,'TT MSLM -1'!$A$17:$F$100,6,FALSE))</f>
        <v>0</v>
      </c>
      <c r="I122" s="131" t="str">
        <f>IF(ISNA(VLOOKUP($C122,'TT MSLM -2'!$A$17:$F$100,6,FALSE))=TRUE,"0",VLOOKUP($C122,'TT MSLM -2'!$A$17:$F$100,6,FALSE))</f>
        <v>0</v>
      </c>
      <c r="J122" s="131" t="str">
        <f>IF(ISNA(VLOOKUP($C122,'NorAm Mammoth SS -1'!$A$17:$F$100,6,FALSE))=TRUE,"0",VLOOKUP($C122,'NorAm Mammoth SS -1'!$A$17:$F$100,6,FALSE))</f>
        <v>0</v>
      </c>
      <c r="K122" s="131" t="str">
        <f>IF(ISNA(VLOOKUP($C122,'NorAm Mammoth SS -2'!$A$17:$F$100,6,FALSE))=TRUE,"0",VLOOKUP($C122,'NorAm Mammoth SS -2'!$A$17:$F$100,6,FALSE))</f>
        <v>0</v>
      </c>
      <c r="L122" s="131" t="str">
        <f>IF(ISNA(VLOOKUP($C122,'Groms GP'!$A$17:$F$100,6,FALSE))=TRUE,"0",VLOOKUP($C122,'Groms GP'!$A$17:$F$100,6,FALSE))</f>
        <v>0</v>
      </c>
      <c r="M122" s="131" t="str">
        <f>IF(ISNA(VLOOKUP($C122,'CC SunPeaks SS'!$A$17:$F$100,6,FALSE))=TRUE,"0",VLOOKUP($C122,'CC SunPeaks SS'!$A$17:$F$100,6,FALSE))</f>
        <v>0</v>
      </c>
      <c r="N122" s="131" t="str">
        <f>IF(ISNA(VLOOKUP($C122,'CC SunPeaks BA'!$A$17:$F$100,6,FALSE))=TRUE,"0",VLOOKUP($C122,'CC SunPeaks BA'!$A$17:$F$100,6,FALSE))</f>
        <v>0</v>
      </c>
      <c r="O122" s="131" t="str">
        <f>IF(ISNA(VLOOKUP($C122,'NorAm Calgary SS'!$A$17:$F$100,6,FALSE))=TRUE,"0",VLOOKUP($C122,'NorAm Calgary SS'!$A$17:$F$100,6,FALSE))</f>
        <v>0</v>
      </c>
      <c r="P122" s="131" t="str">
        <f>IF(ISNA(VLOOKUP($C122,'NorAm Calgary BA'!$A$17:$F$100,6,FALSE))=TRUE,"0",VLOOKUP($C122,'NorAm Calgary BA'!$A$17:$F$100,6,FALSE))</f>
        <v>0</v>
      </c>
      <c r="Q122" s="131" t="str">
        <f>IF(ISNA(VLOOKUP($C122,'FzFest CF'!$A$17:$F$100,6,FALSE))=TRUE,"0",VLOOKUP($C122,'FzFest CF'!$A$17:$F$100,6,FALSE))</f>
        <v>0</v>
      </c>
      <c r="R122" s="131" t="str">
        <f>IF(ISNA(VLOOKUP($C122,'Groms BV'!$A$17:$F$100,6,FALSE))=TRUE,"0",VLOOKUP($C122,'Groms BV'!$A$17:$F$100,6,FALSE))</f>
        <v>0</v>
      </c>
      <c r="S122" s="131" t="str">
        <f>IF(ISNA(VLOOKUP($C122,'NorAm Aspen BA'!$A$17:$F$100,6,FALSE))=TRUE,"0",VLOOKUP($C122,'NorAm Aspen BA'!$A$17:$F$100,6,FALSE))</f>
        <v>0</v>
      </c>
      <c r="T122" s="131" t="str">
        <f>IF(ISNA(VLOOKUP($C122,'NorAm Aspen SS'!$A$17:$F$100,6,FALSE))=TRUE,"0",VLOOKUP($C122,'NorAm Aspen SS'!$A$17:$F$100,6,FALSE))</f>
        <v>0</v>
      </c>
      <c r="U122" s="131">
        <f>IF(ISNA(VLOOKUP($C122,'JJ Evergreen'!$A$17:$F$100,6,FALSE))=TRUE,"0",VLOOKUP($C122,'JJ Evergreen'!$A$17:$F$100,6,FALSE))</f>
        <v>0</v>
      </c>
      <c r="V122" s="131" t="str">
        <f>IF(ISNA(VLOOKUP($C122,'TT Horseshoe -1'!$A$17:$F$100,6,FALSE))=TRUE,"0",VLOOKUP($C122,'TT Horseshoe -1'!$A$17:$F$100,6,FALSE))</f>
        <v>0</v>
      </c>
      <c r="W122" s="131" t="str">
        <f>IF(ISNA(VLOOKUP($C122,'TT PROV SS'!$A$17:$F$100,6,FALSE))=TRUE,"0",VLOOKUP($C122,'TT PROV SS'!$A$17:$F$100,6,FALSE))</f>
        <v>0</v>
      </c>
      <c r="X122" s="131" t="str">
        <f>IF(ISNA(VLOOKUP($C122,'TT PROV BA'!$A$17:$F$100,6,FALSE))=TRUE,"0",VLOOKUP($C122,'TT PROV BA'!$A$17:$F$100,6,FALSE))</f>
        <v>0</v>
      </c>
      <c r="Y122" s="131" t="str">
        <f>IF(ISNA(VLOOKUP($C122,'CC Horseshoe SS'!$A$17:$F$100,6,FALSE))=TRUE,"0",VLOOKUP($C122,'CC Horseshoe SS'!$A$17:$F$100,6,FALSE))</f>
        <v>0</v>
      </c>
      <c r="Z122" s="131" t="str">
        <f>IF(ISNA(VLOOKUP($C122,'CC Horseshoe BA'!$A$17:$F$100,6,FALSE))=TRUE,"0",VLOOKUP($C122,'CC Horseshoe BA'!$A$17:$F$100,6,FALSE))</f>
        <v>0</v>
      </c>
      <c r="AA122" s="131" t="str">
        <f>IF(ISNA(VLOOKUP($C122,'NorAm Stoneham SS'!$A$17:$F$100,6,FALSE))=TRUE,"0",VLOOKUP($C122,'NorAm Stoneham SS'!$A$17:$F$100,6,FALSE))</f>
        <v>0</v>
      </c>
      <c r="AB122" s="131" t="str">
        <f>IF(ISNA(VLOOKUP($C122,'NorAm Stoneham BA'!$A$17:$F$100,6,FALSE))=TRUE,"0",VLOOKUP($C122,'NorAm Stoneham BA'!$A$17:$F$100,6,FALSE))</f>
        <v>0</v>
      </c>
      <c r="AC122" s="131" t="str">
        <f>IF(ISNA(VLOOKUP($C122,'JrNats HP'!$A$17:$F$100,6,FALSE))=TRUE,"0",VLOOKUP($C122,'JrNats HP'!$A$17:$F$100,6,FALSE))</f>
        <v>0</v>
      </c>
      <c r="AD122" s="131" t="str">
        <f>IF(ISNA(VLOOKUP($C122,'JrNats SS'!$A$17:$F$100,6,FALSE))=TRUE,"0",VLOOKUP($C122,'JrNats SS'!$A$17:$F$100,6,FALSE))</f>
        <v>0</v>
      </c>
      <c r="AE122" s="131" t="str">
        <f>IF(ISNA(VLOOKUP($C122,'JrNats BA'!$A$17:$F$100,6,FALSE))=TRUE,"0",VLOOKUP($C122,'JrNats BA'!$A$17:$F$100,6,FALSE))</f>
        <v>0</v>
      </c>
      <c r="AF122" s="131"/>
    </row>
    <row r="123" spans="1:32" ht="19" customHeight="1" x14ac:dyDescent="0.15">
      <c r="A123" s="98" t="s">
        <v>209</v>
      </c>
      <c r="B123" s="98" t="s">
        <v>194</v>
      </c>
      <c r="C123" s="99" t="s">
        <v>208</v>
      </c>
      <c r="D123" s="62">
        <f>IF(ISNA(VLOOKUP($C123,'Ontario Rankings'!$C$6:$K$119,3,FALSE))=TRUE,"0",VLOOKUP($C123,'Ontario Rankings'!$C$6:$K$119,3,FALSE))</f>
        <v>82</v>
      </c>
      <c r="E123" s="131" t="str">
        <f>IF(ISNA(VLOOKUP($C123,'CC Calgary BA'!$A$17:$F$73,6,FALSE))=TRUE,"0",VLOOKUP($C123,'CC Calgary BA'!$A$17:$F$73,6,FALSE))</f>
        <v>0</v>
      </c>
      <c r="F123" s="131" t="str">
        <f>IF(ISNA(VLOOKUP($C123,'CC Calgary HP'!$A$17:$F$100,6,FALSE))=TRUE,"0",VLOOKUP($C123,'CC Calgary HP'!$A$17:$F$100,6,FALSE))</f>
        <v>0</v>
      </c>
      <c r="G123" s="131" t="str">
        <f>IF(ISNA(VLOOKUP($C123,'CC Calgary SS'!$A$17:$F$74,6,FALSE))=TRUE,"0",VLOOKUP($C123,'CC Calgary SS'!$A$17:$F$74,6,FALSE))</f>
        <v>0</v>
      </c>
      <c r="H123" s="131" t="str">
        <f>IF(ISNA(VLOOKUP($C123,'TT MSLM -1'!$A$17:$F$100,6,FALSE))=TRUE,"0",VLOOKUP($C123,'TT MSLM -1'!$A$17:$F$100,6,FALSE))</f>
        <v>0</v>
      </c>
      <c r="I123" s="131" t="str">
        <f>IF(ISNA(VLOOKUP($C123,'TT MSLM -2'!$A$17:$F$100,6,FALSE))=TRUE,"0",VLOOKUP($C123,'TT MSLM -2'!$A$17:$F$100,6,FALSE))</f>
        <v>0</v>
      </c>
      <c r="J123" s="131" t="str">
        <f>IF(ISNA(VLOOKUP($C123,'NorAm Mammoth SS -1'!$A$17:$F$100,6,FALSE))=TRUE,"0",VLOOKUP($C123,'NorAm Mammoth SS -1'!$A$17:$F$100,6,FALSE))</f>
        <v>0</v>
      </c>
      <c r="K123" s="131" t="str">
        <f>IF(ISNA(VLOOKUP($C123,'NorAm Mammoth SS -2'!$A$17:$F$100,6,FALSE))=TRUE,"0",VLOOKUP($C123,'NorAm Mammoth SS -2'!$A$17:$F$100,6,FALSE))</f>
        <v>0</v>
      </c>
      <c r="L123" s="131" t="str">
        <f>IF(ISNA(VLOOKUP($C123,'Groms GP'!$A$17:$F$100,6,FALSE))=TRUE,"0",VLOOKUP($C123,'Groms GP'!$A$17:$F$100,6,FALSE))</f>
        <v>0</v>
      </c>
      <c r="M123" s="131" t="str">
        <f>IF(ISNA(VLOOKUP($C123,'CC SunPeaks SS'!$A$17:$F$100,6,FALSE))=TRUE,"0",VLOOKUP($C123,'CC SunPeaks SS'!$A$17:$F$100,6,FALSE))</f>
        <v>0</v>
      </c>
      <c r="N123" s="131" t="str">
        <f>IF(ISNA(VLOOKUP($C123,'CC SunPeaks BA'!$A$17:$F$100,6,FALSE))=TRUE,"0",VLOOKUP($C123,'CC SunPeaks BA'!$A$17:$F$100,6,FALSE))</f>
        <v>0</v>
      </c>
      <c r="O123" s="131" t="str">
        <f>IF(ISNA(VLOOKUP($C123,'NorAm Calgary SS'!$A$17:$F$100,6,FALSE))=TRUE,"0",VLOOKUP($C123,'NorAm Calgary SS'!$A$17:$F$100,6,FALSE))</f>
        <v>0</v>
      </c>
      <c r="P123" s="131" t="str">
        <f>IF(ISNA(VLOOKUP($C123,'NorAm Calgary BA'!$A$17:$F$100,6,FALSE))=TRUE,"0",VLOOKUP($C123,'NorAm Calgary BA'!$A$17:$F$100,6,FALSE))</f>
        <v>0</v>
      </c>
      <c r="Q123" s="131" t="str">
        <f>IF(ISNA(VLOOKUP($C123,'FzFest CF'!$A$17:$F$100,6,FALSE))=TRUE,"0",VLOOKUP($C123,'FzFest CF'!$A$17:$F$100,6,FALSE))</f>
        <v>0</v>
      </c>
      <c r="R123" s="131" t="str">
        <f>IF(ISNA(VLOOKUP($C123,'Groms BV'!$A$17:$F$100,6,FALSE))=TRUE,"0",VLOOKUP($C123,'Groms BV'!$A$17:$F$100,6,FALSE))</f>
        <v>0</v>
      </c>
      <c r="S123" s="131" t="str">
        <f>IF(ISNA(VLOOKUP($C123,'NorAm Aspen BA'!$A$17:$F$100,6,FALSE))=TRUE,"0",VLOOKUP($C123,'NorAm Aspen BA'!$A$17:$F$100,6,FALSE))</f>
        <v>0</v>
      </c>
      <c r="T123" s="131" t="str">
        <f>IF(ISNA(VLOOKUP($C123,'NorAm Aspen SS'!$A$17:$F$100,6,FALSE))=TRUE,"0",VLOOKUP($C123,'NorAm Aspen SS'!$A$17:$F$100,6,FALSE))</f>
        <v>0</v>
      </c>
      <c r="U123" s="131">
        <f>IF(ISNA(VLOOKUP($C123,'JJ Evergreen'!$A$17:$F$100,6,FALSE))=TRUE,"0",VLOOKUP($C123,'JJ Evergreen'!$A$17:$F$100,6,FALSE))</f>
        <v>0</v>
      </c>
      <c r="V123" s="131" t="str">
        <f>IF(ISNA(VLOOKUP($C123,'TT Horseshoe -1'!$A$17:$F$100,6,FALSE))=TRUE,"0",VLOOKUP($C123,'TT Horseshoe -1'!$A$17:$F$100,6,FALSE))</f>
        <v>0</v>
      </c>
      <c r="W123" s="131" t="str">
        <f>IF(ISNA(VLOOKUP($C123,'TT PROV SS'!$A$17:$F$100,6,FALSE))=TRUE,"0",VLOOKUP($C123,'TT PROV SS'!$A$17:$F$100,6,FALSE))</f>
        <v>0</v>
      </c>
      <c r="X123" s="131" t="str">
        <f>IF(ISNA(VLOOKUP($C123,'TT PROV BA'!$A$17:$F$100,6,FALSE))=TRUE,"0",VLOOKUP($C123,'TT PROV BA'!$A$17:$F$100,6,FALSE))</f>
        <v>0</v>
      </c>
      <c r="Y123" s="131" t="str">
        <f>IF(ISNA(VLOOKUP($C123,'CC Horseshoe SS'!$A$17:$F$100,6,FALSE))=TRUE,"0",VLOOKUP($C123,'CC Horseshoe SS'!$A$17:$F$100,6,FALSE))</f>
        <v>0</v>
      </c>
      <c r="Z123" s="131" t="str">
        <f>IF(ISNA(VLOOKUP($C123,'CC Horseshoe BA'!$A$17:$F$100,6,FALSE))=TRUE,"0",VLOOKUP($C123,'CC Horseshoe BA'!$A$17:$F$100,6,FALSE))</f>
        <v>0</v>
      </c>
      <c r="AA123" s="131" t="str">
        <f>IF(ISNA(VLOOKUP($C123,'NorAm Stoneham SS'!$A$17:$F$100,6,FALSE))=TRUE,"0",VLOOKUP($C123,'NorAm Stoneham SS'!$A$17:$F$100,6,FALSE))</f>
        <v>0</v>
      </c>
      <c r="AB123" s="131" t="str">
        <f>IF(ISNA(VLOOKUP($C123,'NorAm Stoneham BA'!$A$17:$F$100,6,FALSE))=TRUE,"0",VLOOKUP($C123,'NorAm Stoneham BA'!$A$17:$F$100,6,FALSE))</f>
        <v>0</v>
      </c>
      <c r="AC123" s="131" t="str">
        <f>IF(ISNA(VLOOKUP($C123,'JrNats HP'!$A$17:$F$100,6,FALSE))=TRUE,"0",VLOOKUP($C123,'JrNats HP'!$A$17:$F$100,6,FALSE))</f>
        <v>0</v>
      </c>
      <c r="AD123" s="131" t="str">
        <f>IF(ISNA(VLOOKUP($C123,'JrNats SS'!$A$17:$F$100,6,FALSE))=TRUE,"0",VLOOKUP($C123,'JrNats SS'!$A$17:$F$100,6,FALSE))</f>
        <v>0</v>
      </c>
      <c r="AE123" s="131" t="str">
        <f>IF(ISNA(VLOOKUP($C123,'JrNats BA'!$A$17:$F$100,6,FALSE))=TRUE,"0",VLOOKUP($C123,'JrNats BA'!$A$17:$F$100,6,FALSE))</f>
        <v>0</v>
      </c>
      <c r="AF123" s="131"/>
    </row>
    <row r="124" spans="1:32" ht="19" customHeight="1" x14ac:dyDescent="0.15">
      <c r="A124" s="98" t="s">
        <v>92</v>
      </c>
      <c r="B124" s="98" t="s">
        <v>112</v>
      </c>
      <c r="C124" s="99" t="s">
        <v>240</v>
      </c>
      <c r="D124" s="62">
        <f>IF(ISNA(VLOOKUP($C124,'Ontario Rankings'!$C$6:$K$119,3,FALSE))=TRUE,"0",VLOOKUP($C124,'Ontario Rankings'!$C$6:$K$119,3,FALSE))</f>
        <v>114</v>
      </c>
      <c r="E124" s="131" t="str">
        <f>IF(ISNA(VLOOKUP($C124,'CC Calgary BA'!$A$17:$F$73,6,FALSE))=TRUE,"0",VLOOKUP($C124,'CC Calgary BA'!$A$17:$F$73,6,FALSE))</f>
        <v>0</v>
      </c>
      <c r="F124" s="131" t="str">
        <f>IF(ISNA(VLOOKUP($C124,'CC Calgary HP'!$A$17:$F$100,6,FALSE))=TRUE,"0",VLOOKUP($C124,'CC Calgary HP'!$A$17:$F$100,6,FALSE))</f>
        <v>0</v>
      </c>
      <c r="G124" s="131" t="str">
        <f>IF(ISNA(VLOOKUP($C124,'CC Calgary SS'!$A$17:$F$74,6,FALSE))=TRUE,"0",VLOOKUP($C124,'CC Calgary SS'!$A$17:$F$74,6,FALSE))</f>
        <v>0</v>
      </c>
      <c r="H124" s="131" t="str">
        <f>IF(ISNA(VLOOKUP($C124,'TT MSLM -1'!$A$17:$F$100,6,FALSE))=TRUE,"0",VLOOKUP($C124,'TT MSLM -1'!$A$17:$F$100,6,FALSE))</f>
        <v>0</v>
      </c>
      <c r="I124" s="131" t="str">
        <f>IF(ISNA(VLOOKUP($C124,'TT MSLM -2'!$A$17:$F$100,6,FALSE))=TRUE,"0",VLOOKUP($C124,'TT MSLM -2'!$A$17:$F$100,6,FALSE))</f>
        <v>0</v>
      </c>
      <c r="J124" s="131" t="str">
        <f>IF(ISNA(VLOOKUP($C124,'NorAm Mammoth SS -1'!$A$17:$F$100,6,FALSE))=TRUE,"0",VLOOKUP($C124,'NorAm Mammoth SS -1'!$A$17:$F$100,6,FALSE))</f>
        <v>0</v>
      </c>
      <c r="K124" s="131" t="str">
        <f>IF(ISNA(VLOOKUP($C124,'NorAm Mammoth SS -2'!$A$17:$F$100,6,FALSE))=TRUE,"0",VLOOKUP($C124,'NorAm Mammoth SS -2'!$A$17:$F$100,6,FALSE))</f>
        <v>0</v>
      </c>
      <c r="L124" s="131" t="str">
        <f>IF(ISNA(VLOOKUP($C124,'Groms GP'!$A$17:$F$100,6,FALSE))=TRUE,"0",VLOOKUP($C124,'Groms GP'!$A$17:$F$100,6,FALSE))</f>
        <v>0</v>
      </c>
      <c r="M124" s="131" t="str">
        <f>IF(ISNA(VLOOKUP($C124,'CC SunPeaks SS'!$A$17:$F$100,6,FALSE))=TRUE,"0",VLOOKUP($C124,'CC SunPeaks SS'!$A$17:$F$100,6,FALSE))</f>
        <v>0</v>
      </c>
      <c r="N124" s="131" t="str">
        <f>IF(ISNA(VLOOKUP($C124,'CC SunPeaks BA'!$A$17:$F$100,6,FALSE))=TRUE,"0",VLOOKUP($C124,'CC SunPeaks BA'!$A$17:$F$100,6,FALSE))</f>
        <v>0</v>
      </c>
      <c r="O124" s="131" t="str">
        <f>IF(ISNA(VLOOKUP($C124,'NorAm Calgary SS'!$A$17:$F$100,6,FALSE))=TRUE,"0",VLOOKUP($C124,'NorAm Calgary SS'!$A$17:$F$100,6,FALSE))</f>
        <v>0</v>
      </c>
      <c r="P124" s="131" t="str">
        <f>IF(ISNA(VLOOKUP($C124,'NorAm Calgary BA'!$A$17:$F$100,6,FALSE))=TRUE,"0",VLOOKUP($C124,'NorAm Calgary BA'!$A$17:$F$100,6,FALSE))</f>
        <v>0</v>
      </c>
      <c r="Q124" s="131" t="str">
        <f>IF(ISNA(VLOOKUP($C124,'FzFest CF'!$A$17:$F$100,6,FALSE))=TRUE,"0",VLOOKUP($C124,'FzFest CF'!$A$17:$F$100,6,FALSE))</f>
        <v>0</v>
      </c>
      <c r="R124" s="131" t="str">
        <f>IF(ISNA(VLOOKUP($C124,'Groms BV'!$A$17:$F$100,6,FALSE))=TRUE,"0",VLOOKUP($C124,'Groms BV'!$A$17:$F$100,6,FALSE))</f>
        <v>0</v>
      </c>
      <c r="S124" s="131" t="str">
        <f>IF(ISNA(VLOOKUP($C124,'NorAm Aspen BA'!$A$17:$F$100,6,FALSE))=TRUE,"0",VLOOKUP($C124,'NorAm Aspen BA'!$A$17:$F$100,6,FALSE))</f>
        <v>0</v>
      </c>
      <c r="T124" s="131" t="str">
        <f>IF(ISNA(VLOOKUP($C124,'NorAm Aspen SS'!$A$17:$F$100,6,FALSE))=TRUE,"0",VLOOKUP($C124,'NorAm Aspen SS'!$A$17:$F$100,6,FALSE))</f>
        <v>0</v>
      </c>
      <c r="U124" s="131" t="str">
        <f>IF(ISNA(VLOOKUP($C124,'JJ Evergreen'!$A$17:$F$100,6,FALSE))=TRUE,"0",VLOOKUP($C124,'JJ Evergreen'!$A$17:$F$100,6,FALSE))</f>
        <v>0</v>
      </c>
      <c r="V124" s="131" t="str">
        <f>IF(ISNA(VLOOKUP($C124,'TT Horseshoe -1'!$A$17:$F$100,6,FALSE))=TRUE,"0",VLOOKUP($C124,'TT Horseshoe -1'!$A$17:$F$100,6,FALSE))</f>
        <v>0</v>
      </c>
      <c r="W124" s="131" t="str">
        <f>IF(ISNA(VLOOKUP($C124,'TT PROV SS'!$A$17:$F$100,6,FALSE))=TRUE,"0",VLOOKUP($C124,'TT PROV SS'!$A$17:$F$100,6,FALSE))</f>
        <v>dns</v>
      </c>
      <c r="X124" s="131" t="str">
        <f>IF(ISNA(VLOOKUP($C124,'TT PROV BA'!$A$17:$F$100,6,FALSE))=TRUE,"0",VLOOKUP($C124,'TT PROV BA'!$A$17:$F$100,6,FALSE))</f>
        <v>0</v>
      </c>
      <c r="Y124" s="131" t="str">
        <f>IF(ISNA(VLOOKUP($C124,'CC Horseshoe SS'!$A$17:$F$100,6,FALSE))=TRUE,"0",VLOOKUP($C124,'CC Horseshoe SS'!$A$17:$F$100,6,FALSE))</f>
        <v>0</v>
      </c>
      <c r="Z124" s="131" t="str">
        <f>IF(ISNA(VLOOKUP($C124,'CC Horseshoe BA'!$A$17:$F$100,6,FALSE))=TRUE,"0",VLOOKUP($C124,'CC Horseshoe BA'!$A$17:$F$100,6,FALSE))</f>
        <v>0</v>
      </c>
      <c r="AA124" s="131" t="str">
        <f>IF(ISNA(VLOOKUP($C124,'NorAm Stoneham SS'!$A$17:$F$100,6,FALSE))=TRUE,"0",VLOOKUP($C124,'NorAm Stoneham SS'!$A$17:$F$100,6,FALSE))</f>
        <v>0</v>
      </c>
      <c r="AB124" s="131" t="str">
        <f>IF(ISNA(VLOOKUP($C124,'NorAm Stoneham BA'!$A$17:$F$100,6,FALSE))=TRUE,"0",VLOOKUP($C124,'NorAm Stoneham BA'!$A$17:$F$100,6,FALSE))</f>
        <v>0</v>
      </c>
      <c r="AC124" s="131" t="str">
        <f>IF(ISNA(VLOOKUP($C124,'JrNats HP'!$A$17:$F$100,6,FALSE))=TRUE,"0",VLOOKUP($C124,'JrNats HP'!$A$17:$F$100,6,FALSE))</f>
        <v>0</v>
      </c>
      <c r="AD124" s="131" t="str">
        <f>IF(ISNA(VLOOKUP($C124,'JrNats SS'!$A$17:$F$100,6,FALSE))=TRUE,"0",VLOOKUP($C124,'JrNats SS'!$A$17:$F$100,6,FALSE))</f>
        <v>0</v>
      </c>
      <c r="AE124" s="131" t="str">
        <f>IF(ISNA(VLOOKUP($C124,'JrNats BA'!$A$17:$F$100,6,FALSE))=TRUE,"0",VLOOKUP($C124,'JrNats BA'!$A$17:$F$100,6,FALSE))</f>
        <v>0</v>
      </c>
      <c r="AF124" s="131"/>
    </row>
    <row r="125" spans="1:32" x14ac:dyDescent="0.15">
      <c r="A125" s="34"/>
      <c r="B125" s="34"/>
      <c r="C125" s="34"/>
    </row>
  </sheetData>
  <sortState xmlns:xlrd2="http://schemas.microsoft.com/office/spreadsheetml/2017/richdata2" ref="A12:E20">
    <sortCondition ref="D12:D20"/>
  </sortState>
  <phoneticPr fontId="1" type="noConversion"/>
  <conditionalFormatting sqref="C12">
    <cfRule type="duplicateValues" dxfId="249" priority="2"/>
  </conditionalFormatting>
  <conditionalFormatting sqref="C18">
    <cfRule type="duplicateValues" dxfId="248" priority="1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F0E71-0C03-A443-87DF-3EECBE428513}">
  <dimension ref="A1:F54"/>
  <sheetViews>
    <sheetView workbookViewId="0">
      <selection activeCell="A19" sqref="A19"/>
    </sheetView>
  </sheetViews>
  <sheetFormatPr baseColWidth="10" defaultColWidth="10.6640625" defaultRowHeight="14" x14ac:dyDescent="0.15"/>
  <cols>
    <col min="1" max="1" width="21.1640625" customWidth="1"/>
    <col min="3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02"/>
      <c r="B1" s="141"/>
      <c r="C1" s="141"/>
      <c r="D1" s="141"/>
      <c r="E1" s="141"/>
      <c r="F1" s="40"/>
    </row>
    <row r="2" spans="1:6" ht="15" customHeight="1" x14ac:dyDescent="0.15">
      <c r="A2" s="202"/>
      <c r="B2" s="203" t="s">
        <v>29</v>
      </c>
      <c r="C2" s="203"/>
      <c r="D2" s="203"/>
      <c r="E2" s="141"/>
      <c r="F2" s="40"/>
    </row>
    <row r="3" spans="1:6" ht="15" customHeight="1" x14ac:dyDescent="0.15">
      <c r="A3" s="202"/>
      <c r="B3" s="141"/>
      <c r="C3" s="141"/>
      <c r="D3" s="141"/>
      <c r="E3" s="141"/>
      <c r="F3" s="40"/>
    </row>
    <row r="4" spans="1:6" ht="15" customHeight="1" x14ac:dyDescent="0.15">
      <c r="A4" s="202"/>
      <c r="B4" s="203" t="s">
        <v>42</v>
      </c>
      <c r="C4" s="203"/>
      <c r="D4" s="203"/>
      <c r="E4" s="141"/>
      <c r="F4" s="40"/>
    </row>
    <row r="5" spans="1:6" ht="15" customHeight="1" x14ac:dyDescent="0.15">
      <c r="A5" s="202"/>
      <c r="B5" s="141"/>
      <c r="C5" s="141"/>
      <c r="D5" s="141"/>
      <c r="E5" s="141"/>
      <c r="F5" s="40"/>
    </row>
    <row r="6" spans="1:6" ht="15" customHeight="1" x14ac:dyDescent="0.15">
      <c r="A6" s="202"/>
      <c r="B6" s="75"/>
      <c r="C6" s="141"/>
      <c r="D6" s="141"/>
      <c r="E6" s="141"/>
      <c r="F6" s="40"/>
    </row>
    <row r="7" spans="1:6" ht="15" customHeight="1" x14ac:dyDescent="0.15">
      <c r="A7" s="202"/>
      <c r="B7" s="141"/>
      <c r="C7" s="141"/>
      <c r="D7" s="141"/>
      <c r="E7" s="141"/>
      <c r="F7" s="40"/>
    </row>
    <row r="8" spans="1:6" ht="15" customHeight="1" x14ac:dyDescent="0.15">
      <c r="A8" s="41" t="s">
        <v>7</v>
      </c>
      <c r="B8" s="42" t="s">
        <v>214</v>
      </c>
      <c r="C8" s="42"/>
      <c r="D8" s="140"/>
      <c r="E8" s="140"/>
      <c r="F8" s="40"/>
    </row>
    <row r="9" spans="1:6" ht="15" customHeight="1" x14ac:dyDescent="0.15">
      <c r="A9" s="41" t="s">
        <v>0</v>
      </c>
      <c r="B9" s="42" t="s">
        <v>213</v>
      </c>
      <c r="C9" s="42"/>
      <c r="D9" s="140"/>
      <c r="E9" s="140"/>
      <c r="F9" s="40"/>
    </row>
    <row r="10" spans="1:6" ht="15" customHeight="1" x14ac:dyDescent="0.15">
      <c r="A10" s="41" t="s">
        <v>9</v>
      </c>
      <c r="B10" s="108">
        <v>43156</v>
      </c>
      <c r="C10" s="43"/>
      <c r="D10" s="44"/>
      <c r="E10" s="44"/>
      <c r="F10" s="40"/>
    </row>
    <row r="11" spans="1:6" ht="15" customHeight="1" x14ac:dyDescent="0.15">
      <c r="A11" s="41" t="s">
        <v>24</v>
      </c>
      <c r="B11" s="42" t="s">
        <v>39</v>
      </c>
      <c r="C11" s="141"/>
      <c r="D11" s="141"/>
      <c r="E11" s="141"/>
      <c r="F11" s="40"/>
    </row>
    <row r="12" spans="1:6" ht="15" customHeight="1" x14ac:dyDescent="0.15">
      <c r="A12" s="41" t="s">
        <v>10</v>
      </c>
      <c r="B12" s="140" t="s">
        <v>30</v>
      </c>
      <c r="C12" s="141"/>
      <c r="D12" s="141"/>
      <c r="E12" s="141"/>
      <c r="F12" s="40"/>
    </row>
    <row r="13" spans="1:6" ht="15" customHeight="1" x14ac:dyDescent="0.15">
      <c r="A13" s="140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</row>
    <row r="14" spans="1:6" ht="15" customHeight="1" x14ac:dyDescent="0.15">
      <c r="A14" s="140" t="s">
        <v>62</v>
      </c>
      <c r="B14" s="47"/>
      <c r="C14" s="49"/>
      <c r="D14" s="49"/>
      <c r="E14" s="48">
        <v>300</v>
      </c>
      <c r="F14" s="50" t="s">
        <v>16</v>
      </c>
    </row>
    <row r="15" spans="1:6" ht="15" customHeight="1" x14ac:dyDescent="0.15">
      <c r="A15" s="140" t="s">
        <v>43</v>
      </c>
      <c r="B15" s="51"/>
      <c r="C15" s="53"/>
      <c r="D15" s="53"/>
      <c r="E15" s="52">
        <v>0.03</v>
      </c>
      <c r="F15" s="50" t="s">
        <v>17</v>
      </c>
    </row>
    <row r="16" spans="1:6" ht="15" customHeight="1" x14ac:dyDescent="0.15">
      <c r="A16" s="140"/>
      <c r="B16" s="54" t="s">
        <v>4</v>
      </c>
      <c r="C16" s="55" t="s">
        <v>4</v>
      </c>
      <c r="D16" s="55" t="s">
        <v>4</v>
      </c>
      <c r="E16" s="56" t="s">
        <v>44</v>
      </c>
      <c r="F16" s="57">
        <v>38</v>
      </c>
    </row>
    <row r="17" spans="1:6" ht="15" customHeight="1" x14ac:dyDescent="0.15">
      <c r="A17" s="72" t="s">
        <v>72</v>
      </c>
      <c r="B17" s="73"/>
      <c r="C17" s="73"/>
      <c r="D17" s="73">
        <v>85.67</v>
      </c>
      <c r="E17" s="102">
        <v>300</v>
      </c>
      <c r="F17" s="70">
        <v>1</v>
      </c>
    </row>
    <row r="18" spans="1:6" ht="15" customHeight="1" x14ac:dyDescent="0.15">
      <c r="A18" s="99" t="s">
        <v>63</v>
      </c>
      <c r="B18" s="73"/>
      <c r="C18" s="73"/>
      <c r="D18" s="73">
        <v>82</v>
      </c>
      <c r="E18" s="102">
        <v>291</v>
      </c>
      <c r="F18" s="70">
        <f>F17+1</f>
        <v>2</v>
      </c>
    </row>
    <row r="19" spans="1:6" x14ac:dyDescent="0.15">
      <c r="A19" s="99" t="s">
        <v>215</v>
      </c>
      <c r="B19" s="73"/>
      <c r="C19" s="73"/>
      <c r="D19" s="73">
        <v>81.33</v>
      </c>
      <c r="E19" s="102">
        <v>282.27</v>
      </c>
      <c r="F19" s="70">
        <f t="shared" ref="F19:F54" si="0">F18+1</f>
        <v>3</v>
      </c>
    </row>
    <row r="20" spans="1:6" x14ac:dyDescent="0.15">
      <c r="A20" s="99" t="s">
        <v>120</v>
      </c>
      <c r="B20" s="73"/>
      <c r="C20" s="73"/>
      <c r="D20" s="73">
        <v>79.67</v>
      </c>
      <c r="E20" s="102">
        <v>273.80189999999999</v>
      </c>
      <c r="F20" s="70">
        <f t="shared" si="0"/>
        <v>4</v>
      </c>
    </row>
    <row r="21" spans="1:6" x14ac:dyDescent="0.15">
      <c r="A21" s="99" t="s">
        <v>106</v>
      </c>
      <c r="B21" s="73"/>
      <c r="C21" s="73"/>
      <c r="D21" s="73">
        <v>77.33</v>
      </c>
      <c r="E21" s="102">
        <v>265.58784299999996</v>
      </c>
      <c r="F21" s="70">
        <f t="shared" si="0"/>
        <v>5</v>
      </c>
    </row>
    <row r="22" spans="1:6" x14ac:dyDescent="0.15">
      <c r="A22" s="99" t="s">
        <v>82</v>
      </c>
      <c r="B22" s="73"/>
      <c r="C22" s="73"/>
      <c r="D22" s="73">
        <v>77</v>
      </c>
      <c r="E22" s="102">
        <v>257.62020770999999</v>
      </c>
      <c r="F22" s="70">
        <f t="shared" si="0"/>
        <v>6</v>
      </c>
    </row>
    <row r="23" spans="1:6" x14ac:dyDescent="0.15">
      <c r="A23" s="99" t="s">
        <v>78</v>
      </c>
      <c r="B23" s="73"/>
      <c r="C23" s="73"/>
      <c r="D23" s="73">
        <v>71.67</v>
      </c>
      <c r="E23" s="102">
        <v>249.89160147869998</v>
      </c>
      <c r="F23" s="70">
        <f t="shared" si="0"/>
        <v>7</v>
      </c>
    </row>
    <row r="24" spans="1:6" x14ac:dyDescent="0.15">
      <c r="A24" s="99" t="s">
        <v>86</v>
      </c>
      <c r="B24" s="73"/>
      <c r="C24" s="73"/>
      <c r="D24" s="73">
        <v>71.33</v>
      </c>
      <c r="E24" s="102">
        <v>242.39485343433898</v>
      </c>
      <c r="F24" s="70">
        <f t="shared" si="0"/>
        <v>8</v>
      </c>
    </row>
    <row r="25" spans="1:6" x14ac:dyDescent="0.15">
      <c r="A25" s="99" t="s">
        <v>66</v>
      </c>
      <c r="B25" s="73"/>
      <c r="C25" s="73"/>
      <c r="D25" s="73">
        <v>70.33</v>
      </c>
      <c r="E25" s="102">
        <v>235.12300783130883</v>
      </c>
      <c r="F25" s="70">
        <f t="shared" si="0"/>
        <v>9</v>
      </c>
    </row>
    <row r="26" spans="1:6" x14ac:dyDescent="0.15">
      <c r="A26" s="99" t="s">
        <v>67</v>
      </c>
      <c r="B26" s="73"/>
      <c r="C26" s="73"/>
      <c r="D26" s="73">
        <v>69.33</v>
      </c>
      <c r="E26" s="102">
        <v>228.06931759636956</v>
      </c>
      <c r="F26" s="70">
        <f t="shared" si="0"/>
        <v>10</v>
      </c>
    </row>
    <row r="27" spans="1:6" ht="15" customHeight="1" x14ac:dyDescent="0.15">
      <c r="A27" s="99" t="s">
        <v>65</v>
      </c>
      <c r="B27" s="73"/>
      <c r="C27" s="73"/>
      <c r="D27" s="73">
        <v>68</v>
      </c>
      <c r="E27" s="102">
        <v>221.22723806847847</v>
      </c>
      <c r="F27" s="70">
        <f t="shared" si="0"/>
        <v>11</v>
      </c>
    </row>
    <row r="28" spans="1:6" ht="15" customHeight="1" x14ac:dyDescent="0.15">
      <c r="A28" s="99" t="s">
        <v>218</v>
      </c>
      <c r="B28" s="73"/>
      <c r="C28" s="73"/>
      <c r="D28" s="73">
        <v>67.67</v>
      </c>
      <c r="E28" s="102">
        <v>214.59042092642412</v>
      </c>
      <c r="F28" s="70">
        <f t="shared" si="0"/>
        <v>12</v>
      </c>
    </row>
    <row r="29" spans="1:6" ht="15" customHeight="1" x14ac:dyDescent="0.15">
      <c r="A29" s="99" t="s">
        <v>75</v>
      </c>
      <c r="B29" s="73"/>
      <c r="C29" s="73"/>
      <c r="D29" s="73">
        <v>66.67</v>
      </c>
      <c r="E29" s="102">
        <v>208.15270829863138</v>
      </c>
      <c r="F29" s="70">
        <f t="shared" si="0"/>
        <v>13</v>
      </c>
    </row>
    <row r="30" spans="1:6" ht="15" customHeight="1" x14ac:dyDescent="0.15">
      <c r="A30" s="99" t="s">
        <v>216</v>
      </c>
      <c r="B30" s="73"/>
      <c r="C30" s="73"/>
      <c r="D30" s="73">
        <v>62.33</v>
      </c>
      <c r="E30" s="102">
        <v>201.90812704967243</v>
      </c>
      <c r="F30" s="70">
        <f t="shared" si="0"/>
        <v>14</v>
      </c>
    </row>
    <row r="31" spans="1:6" ht="15" customHeight="1" x14ac:dyDescent="0.15">
      <c r="A31" s="99" t="s">
        <v>80</v>
      </c>
      <c r="B31" s="73"/>
      <c r="C31" s="73"/>
      <c r="D31" s="73">
        <v>60</v>
      </c>
      <c r="E31" s="102">
        <v>195.85088323818226</v>
      </c>
      <c r="F31" s="70">
        <f t="shared" si="0"/>
        <v>15</v>
      </c>
    </row>
    <row r="32" spans="1:6" ht="15" customHeight="1" x14ac:dyDescent="0.15">
      <c r="A32" s="99" t="s">
        <v>77</v>
      </c>
      <c r="B32" s="73"/>
      <c r="C32" s="73"/>
      <c r="D32" s="73">
        <v>59.33</v>
      </c>
      <c r="E32" s="102">
        <v>189.97535674103679</v>
      </c>
      <c r="F32" s="70">
        <f t="shared" si="0"/>
        <v>16</v>
      </c>
    </row>
    <row r="33" spans="1:6" ht="15" customHeight="1" x14ac:dyDescent="0.15">
      <c r="A33" s="99" t="s">
        <v>69</v>
      </c>
      <c r="B33" s="73"/>
      <c r="C33" s="73"/>
      <c r="D33" s="73">
        <v>58.67</v>
      </c>
      <c r="E33" s="102">
        <v>184.27609603880569</v>
      </c>
      <c r="F33" s="70">
        <f t="shared" si="0"/>
        <v>17</v>
      </c>
    </row>
    <row r="34" spans="1:6" ht="15" customHeight="1" x14ac:dyDescent="0.15">
      <c r="A34" s="99" t="s">
        <v>79</v>
      </c>
      <c r="B34" s="73"/>
      <c r="C34" s="73"/>
      <c r="D34" s="73">
        <v>56</v>
      </c>
      <c r="E34" s="102">
        <v>178.74781315764153</v>
      </c>
      <c r="F34" s="70">
        <f t="shared" si="0"/>
        <v>18</v>
      </c>
    </row>
    <row r="35" spans="1:6" ht="15" customHeight="1" x14ac:dyDescent="0.15">
      <c r="A35" s="99" t="s">
        <v>73</v>
      </c>
      <c r="B35" s="73"/>
      <c r="C35" s="73"/>
      <c r="D35" s="73">
        <v>54</v>
      </c>
      <c r="E35" s="102">
        <v>173.3853787629123</v>
      </c>
      <c r="F35" s="70">
        <f t="shared" si="0"/>
        <v>19</v>
      </c>
    </row>
    <row r="36" spans="1:6" ht="15" customHeight="1" x14ac:dyDescent="0.15">
      <c r="A36" s="99" t="s">
        <v>219</v>
      </c>
      <c r="B36" s="73"/>
      <c r="C36" s="73"/>
      <c r="D36" s="73">
        <v>52.67</v>
      </c>
      <c r="E36" s="102">
        <v>168.18381740002494</v>
      </c>
      <c r="F36" s="70">
        <f t="shared" si="0"/>
        <v>20</v>
      </c>
    </row>
    <row r="37" spans="1:6" ht="15" customHeight="1" x14ac:dyDescent="0.15">
      <c r="A37" s="99" t="s">
        <v>187</v>
      </c>
      <c r="B37" s="73"/>
      <c r="C37" s="73"/>
      <c r="D37" s="73">
        <v>52.33</v>
      </c>
      <c r="E37" s="102">
        <v>163.13830287802418</v>
      </c>
      <c r="F37" s="70">
        <f t="shared" si="0"/>
        <v>21</v>
      </c>
    </row>
    <row r="38" spans="1:6" ht="15" customHeight="1" x14ac:dyDescent="0.15">
      <c r="A38" s="99" t="s">
        <v>107</v>
      </c>
      <c r="B38" s="73"/>
      <c r="C38" s="73"/>
      <c r="D38" s="73">
        <v>49.67</v>
      </c>
      <c r="E38" s="102">
        <v>158.24415379168346</v>
      </c>
      <c r="F38" s="70">
        <f t="shared" si="0"/>
        <v>22</v>
      </c>
    </row>
    <row r="39" spans="1:6" ht="15" customHeight="1" x14ac:dyDescent="0.15">
      <c r="A39" s="99" t="s">
        <v>88</v>
      </c>
      <c r="B39" s="73"/>
      <c r="C39" s="73"/>
      <c r="D39" s="73">
        <v>48.33</v>
      </c>
      <c r="E39" s="102">
        <v>153.49682917793297</v>
      </c>
      <c r="F39" s="70">
        <f t="shared" si="0"/>
        <v>23</v>
      </c>
    </row>
    <row r="40" spans="1:6" ht="15" customHeight="1" x14ac:dyDescent="0.15">
      <c r="A40" s="99" t="s">
        <v>220</v>
      </c>
      <c r="B40" s="73"/>
      <c r="C40" s="73"/>
      <c r="D40" s="73">
        <v>47.33</v>
      </c>
      <c r="E40" s="102">
        <v>148.89192430259499</v>
      </c>
      <c r="F40" s="70">
        <f t="shared" si="0"/>
        <v>24</v>
      </c>
    </row>
    <row r="41" spans="1:6" ht="15" customHeight="1" x14ac:dyDescent="0.15">
      <c r="A41" s="99" t="s">
        <v>221</v>
      </c>
      <c r="B41" s="73"/>
      <c r="C41" s="73"/>
      <c r="D41" s="73">
        <v>44.33</v>
      </c>
      <c r="E41" s="102">
        <v>144.42516657351715</v>
      </c>
      <c r="F41" s="70">
        <f t="shared" si="0"/>
        <v>25</v>
      </c>
    </row>
    <row r="42" spans="1:6" ht="15" customHeight="1" x14ac:dyDescent="0.15">
      <c r="A42" s="99" t="s">
        <v>222</v>
      </c>
      <c r="B42" s="73"/>
      <c r="C42" s="73"/>
      <c r="D42" s="73">
        <v>43.67</v>
      </c>
      <c r="E42" s="102">
        <v>140.09241157631163</v>
      </c>
      <c r="F42" s="70">
        <f t="shared" si="0"/>
        <v>26</v>
      </c>
    </row>
    <row r="43" spans="1:6" ht="15" customHeight="1" x14ac:dyDescent="0.15">
      <c r="A43" s="99" t="s">
        <v>89</v>
      </c>
      <c r="B43" s="73"/>
      <c r="C43" s="73"/>
      <c r="D43" s="73">
        <v>42.67</v>
      </c>
      <c r="E43" s="102">
        <v>135.88963922902229</v>
      </c>
      <c r="F43" s="70">
        <f t="shared" si="0"/>
        <v>27</v>
      </c>
    </row>
    <row r="44" spans="1:6" ht="15" customHeight="1" x14ac:dyDescent="0.15">
      <c r="A44" s="99" t="s">
        <v>186</v>
      </c>
      <c r="B44" s="73"/>
      <c r="C44" s="73"/>
      <c r="D44" s="73">
        <v>35</v>
      </c>
      <c r="E44" s="102">
        <v>131.81295005215162</v>
      </c>
      <c r="F44" s="70">
        <f t="shared" si="0"/>
        <v>28</v>
      </c>
    </row>
    <row r="45" spans="1:6" ht="15" customHeight="1" x14ac:dyDescent="0.15">
      <c r="A45" s="99" t="s">
        <v>74</v>
      </c>
      <c r="B45" s="73"/>
      <c r="C45" s="73"/>
      <c r="D45" s="73">
        <v>34.33</v>
      </c>
      <c r="E45" s="102">
        <v>127.85856155058707</v>
      </c>
      <c r="F45" s="70">
        <f t="shared" si="0"/>
        <v>29</v>
      </c>
    </row>
    <row r="46" spans="1:6" ht="15" customHeight="1" x14ac:dyDescent="0.15">
      <c r="A46" s="72" t="s">
        <v>223</v>
      </c>
      <c r="B46" s="73"/>
      <c r="C46" s="73"/>
      <c r="D46" s="73">
        <v>31.67</v>
      </c>
      <c r="E46" s="101">
        <v>124.02280470406946</v>
      </c>
      <c r="F46" s="70">
        <f t="shared" si="0"/>
        <v>30</v>
      </c>
    </row>
    <row r="47" spans="1:6" ht="15" customHeight="1" x14ac:dyDescent="0.15">
      <c r="A47" s="72" t="s">
        <v>84</v>
      </c>
      <c r="B47" s="73"/>
      <c r="C47" s="73"/>
      <c r="D47" s="73">
        <v>30.33</v>
      </c>
      <c r="E47" s="101">
        <v>120.30212056294738</v>
      </c>
      <c r="F47" s="70">
        <f t="shared" si="0"/>
        <v>31</v>
      </c>
    </row>
    <row r="48" spans="1:6" ht="15" customHeight="1" x14ac:dyDescent="0.15">
      <c r="A48" s="99" t="s">
        <v>224</v>
      </c>
      <c r="B48" s="73"/>
      <c r="C48" s="73"/>
      <c r="D48" s="73">
        <v>30</v>
      </c>
      <c r="E48" s="101">
        <v>116.69305694605896</v>
      </c>
      <c r="F48" s="70">
        <f t="shared" si="0"/>
        <v>32</v>
      </c>
    </row>
    <row r="49" spans="1:6" ht="15" customHeight="1" x14ac:dyDescent="0.15">
      <c r="A49" s="99" t="s">
        <v>90</v>
      </c>
      <c r="B49" s="73"/>
      <c r="C49" s="73"/>
      <c r="D49" s="73">
        <v>24.33</v>
      </c>
      <c r="E49" s="101">
        <v>113.19226523767719</v>
      </c>
      <c r="F49" s="70">
        <f t="shared" si="0"/>
        <v>33</v>
      </c>
    </row>
    <row r="50" spans="1:6" ht="15" customHeight="1" x14ac:dyDescent="0.15">
      <c r="A50" s="99" t="s">
        <v>70</v>
      </c>
      <c r="B50" s="73"/>
      <c r="C50" s="73"/>
      <c r="D50" s="73">
        <v>22.67</v>
      </c>
      <c r="E50" s="101">
        <v>109.79649728054687</v>
      </c>
      <c r="F50" s="70">
        <f t="shared" si="0"/>
        <v>34</v>
      </c>
    </row>
    <row r="51" spans="1:6" ht="15" customHeight="1" x14ac:dyDescent="0.15">
      <c r="A51" s="99" t="s">
        <v>83</v>
      </c>
      <c r="B51" s="73"/>
      <c r="C51" s="73"/>
      <c r="D51" s="73">
        <v>22</v>
      </c>
      <c r="E51" s="101">
        <v>106.50260236213046</v>
      </c>
      <c r="F51" s="70">
        <f t="shared" si="0"/>
        <v>35</v>
      </c>
    </row>
    <row r="52" spans="1:6" ht="15" customHeight="1" x14ac:dyDescent="0.15">
      <c r="A52" s="99" t="s">
        <v>217</v>
      </c>
      <c r="B52" s="73"/>
      <c r="C52" s="73"/>
      <c r="D52" s="73">
        <v>21.33</v>
      </c>
      <c r="E52" s="101">
        <v>103.30752429126655</v>
      </c>
      <c r="F52" s="70">
        <f t="shared" si="0"/>
        <v>36</v>
      </c>
    </row>
    <row r="53" spans="1:6" ht="15" customHeight="1" x14ac:dyDescent="0.15">
      <c r="A53" s="99" t="s">
        <v>68</v>
      </c>
      <c r="B53" s="73"/>
      <c r="C53" s="73"/>
      <c r="D53" s="73">
        <v>19</v>
      </c>
      <c r="E53" s="101">
        <v>100.20829856252855</v>
      </c>
      <c r="F53" s="70">
        <f t="shared" si="0"/>
        <v>37</v>
      </c>
    </row>
    <row r="54" spans="1:6" ht="15" customHeight="1" x14ac:dyDescent="0.15">
      <c r="A54" s="99" t="s">
        <v>81</v>
      </c>
      <c r="B54" s="73"/>
      <c r="C54" s="73"/>
      <c r="D54" s="73">
        <v>18.329999999999998</v>
      </c>
      <c r="E54" s="101">
        <v>97.202049605652704</v>
      </c>
      <c r="F54" s="70">
        <f t="shared" si="0"/>
        <v>38</v>
      </c>
    </row>
  </sheetData>
  <sortState xmlns:xlrd2="http://schemas.microsoft.com/office/spreadsheetml/2017/richdata2" ref="A17:F54">
    <sortCondition descending="1" ref="D17:D54"/>
  </sortState>
  <mergeCells count="3">
    <mergeCell ref="A1:A7"/>
    <mergeCell ref="B2:D2"/>
    <mergeCell ref="B4:D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14DCB-78DE-B047-A421-BE8474F7830C}">
  <dimension ref="A1:F44"/>
  <sheetViews>
    <sheetView topLeftCell="A9" workbookViewId="0">
      <selection activeCell="H37" sqref="H37"/>
    </sheetView>
  </sheetViews>
  <sheetFormatPr baseColWidth="10" defaultColWidth="10.6640625" defaultRowHeight="14" x14ac:dyDescent="0.15"/>
  <cols>
    <col min="1" max="1" width="21.1640625" customWidth="1"/>
    <col min="3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02"/>
      <c r="B1" s="149"/>
      <c r="C1" s="149"/>
      <c r="D1" s="149"/>
      <c r="E1" s="149"/>
      <c r="F1" s="40"/>
    </row>
    <row r="2" spans="1:6" ht="15" customHeight="1" x14ac:dyDescent="0.15">
      <c r="A2" s="202"/>
      <c r="B2" s="203" t="s">
        <v>29</v>
      </c>
      <c r="C2" s="203"/>
      <c r="D2" s="203"/>
      <c r="E2" s="149"/>
      <c r="F2" s="40"/>
    </row>
    <row r="3" spans="1:6" ht="15" customHeight="1" x14ac:dyDescent="0.15">
      <c r="A3" s="202"/>
      <c r="B3" s="149"/>
      <c r="C3" s="149"/>
      <c r="D3" s="149"/>
      <c r="E3" s="149"/>
      <c r="F3" s="40"/>
    </row>
    <row r="4" spans="1:6" ht="15" customHeight="1" x14ac:dyDescent="0.15">
      <c r="A4" s="202"/>
      <c r="B4" s="203" t="s">
        <v>42</v>
      </c>
      <c r="C4" s="203"/>
      <c r="D4" s="203"/>
      <c r="E4" s="149"/>
      <c r="F4" s="40"/>
    </row>
    <row r="5" spans="1:6" ht="15" customHeight="1" x14ac:dyDescent="0.15">
      <c r="A5" s="202"/>
      <c r="B5" s="149"/>
      <c r="C5" s="149"/>
      <c r="D5" s="149"/>
      <c r="E5" s="149"/>
      <c r="F5" s="40"/>
    </row>
    <row r="6" spans="1:6" ht="15" customHeight="1" x14ac:dyDescent="0.15">
      <c r="A6" s="202"/>
      <c r="B6" s="75"/>
      <c r="C6" s="149"/>
      <c r="D6" s="149"/>
      <c r="E6" s="149"/>
      <c r="F6" s="40"/>
    </row>
    <row r="7" spans="1:6" ht="15" customHeight="1" x14ac:dyDescent="0.15">
      <c r="A7" s="202"/>
      <c r="B7" s="149"/>
      <c r="C7" s="149"/>
      <c r="D7" s="149"/>
      <c r="E7" s="149"/>
      <c r="F7" s="40"/>
    </row>
    <row r="8" spans="1:6" ht="15" customHeight="1" x14ac:dyDescent="0.15">
      <c r="A8" s="41" t="s">
        <v>7</v>
      </c>
      <c r="B8" s="42" t="s">
        <v>235</v>
      </c>
      <c r="C8" s="42"/>
      <c r="D8" s="148"/>
      <c r="E8" s="148"/>
      <c r="F8" s="40"/>
    </row>
    <row r="9" spans="1:6" ht="15" customHeight="1" x14ac:dyDescent="0.15">
      <c r="A9" s="41" t="s">
        <v>0</v>
      </c>
      <c r="B9" s="42" t="s">
        <v>236</v>
      </c>
      <c r="C9" s="42"/>
      <c r="D9" s="148"/>
      <c r="E9" s="148"/>
      <c r="F9" s="40"/>
    </row>
    <row r="10" spans="1:6" ht="15" customHeight="1" x14ac:dyDescent="0.15">
      <c r="A10" s="41" t="s">
        <v>9</v>
      </c>
      <c r="B10" s="108">
        <v>43163</v>
      </c>
      <c r="C10" s="43"/>
      <c r="D10" s="44"/>
      <c r="E10" s="44"/>
      <c r="F10" s="40"/>
    </row>
    <row r="11" spans="1:6" ht="15" customHeight="1" x14ac:dyDescent="0.15">
      <c r="A11" s="41" t="s">
        <v>24</v>
      </c>
      <c r="B11" s="42" t="s">
        <v>39</v>
      </c>
      <c r="C11" s="149"/>
      <c r="D11" s="149"/>
      <c r="E11" s="149"/>
      <c r="F11" s="40"/>
    </row>
    <row r="12" spans="1:6" ht="15" customHeight="1" x14ac:dyDescent="0.15">
      <c r="A12" s="41" t="s">
        <v>10</v>
      </c>
      <c r="B12" s="148" t="s">
        <v>30</v>
      </c>
      <c r="C12" s="149"/>
      <c r="D12" s="149"/>
      <c r="E12" s="149"/>
      <c r="F12" s="40"/>
    </row>
    <row r="13" spans="1:6" ht="15" customHeight="1" x14ac:dyDescent="0.15">
      <c r="A13" s="148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</row>
    <row r="14" spans="1:6" ht="15" customHeight="1" x14ac:dyDescent="0.15">
      <c r="A14" s="148" t="s">
        <v>62</v>
      </c>
      <c r="B14" s="47"/>
      <c r="C14" s="49"/>
      <c r="D14" s="49"/>
      <c r="E14" s="48">
        <v>330</v>
      </c>
      <c r="F14" s="50" t="s">
        <v>16</v>
      </c>
    </row>
    <row r="15" spans="1:6" ht="15" customHeight="1" x14ac:dyDescent="0.15">
      <c r="A15" s="148" t="s">
        <v>43</v>
      </c>
      <c r="B15" s="51"/>
      <c r="C15" s="53"/>
      <c r="D15" s="53"/>
      <c r="E15" s="52">
        <v>0.03</v>
      </c>
      <c r="F15" s="50" t="s">
        <v>17</v>
      </c>
    </row>
    <row r="16" spans="1:6" ht="15" customHeight="1" x14ac:dyDescent="0.15">
      <c r="A16" s="148"/>
      <c r="B16" s="54" t="s">
        <v>4</v>
      </c>
      <c r="C16" s="55" t="s">
        <v>4</v>
      </c>
      <c r="D16" s="55" t="s">
        <v>4</v>
      </c>
      <c r="E16" s="56" t="s">
        <v>44</v>
      </c>
      <c r="F16" s="57">
        <v>27</v>
      </c>
    </row>
    <row r="17" spans="1:6" ht="15" customHeight="1" x14ac:dyDescent="0.15">
      <c r="A17" s="99" t="s">
        <v>69</v>
      </c>
      <c r="B17" s="73"/>
      <c r="C17" s="73"/>
      <c r="D17" s="73">
        <v>88</v>
      </c>
      <c r="E17" s="102">
        <v>330</v>
      </c>
      <c r="F17" s="70">
        <v>1</v>
      </c>
    </row>
    <row r="18" spans="1:6" ht="15" customHeight="1" x14ac:dyDescent="0.15">
      <c r="A18" s="99" t="s">
        <v>65</v>
      </c>
      <c r="B18" s="73"/>
      <c r="C18" s="73"/>
      <c r="D18" s="73">
        <v>80.33</v>
      </c>
      <c r="E18" s="102">
        <v>320.10000000000002</v>
      </c>
      <c r="F18" s="70">
        <f t="shared" ref="F18:F31" si="0">F17+1</f>
        <v>2</v>
      </c>
    </row>
    <row r="19" spans="1:6" x14ac:dyDescent="0.15">
      <c r="A19" s="99" t="s">
        <v>66</v>
      </c>
      <c r="B19" s="73"/>
      <c r="C19" s="73"/>
      <c r="D19" s="73">
        <v>78.33</v>
      </c>
      <c r="E19" s="102">
        <v>310.49700000000001</v>
      </c>
      <c r="F19" s="70">
        <f t="shared" si="0"/>
        <v>3</v>
      </c>
    </row>
    <row r="20" spans="1:6" x14ac:dyDescent="0.15">
      <c r="A20" s="99" t="s">
        <v>68</v>
      </c>
      <c r="B20" s="73"/>
      <c r="C20" s="73"/>
      <c r="D20" s="73">
        <v>76.33</v>
      </c>
      <c r="E20" s="102">
        <v>301.18209000000002</v>
      </c>
      <c r="F20" s="70">
        <f t="shared" si="0"/>
        <v>4</v>
      </c>
    </row>
    <row r="21" spans="1:6" x14ac:dyDescent="0.15">
      <c r="A21" s="99" t="s">
        <v>67</v>
      </c>
      <c r="B21" s="73"/>
      <c r="C21" s="73"/>
      <c r="D21" s="73">
        <v>73.33</v>
      </c>
      <c r="E21" s="102">
        <v>292.14662730000003</v>
      </c>
      <c r="F21" s="70">
        <f t="shared" si="0"/>
        <v>5</v>
      </c>
    </row>
    <row r="22" spans="1:6" x14ac:dyDescent="0.15">
      <c r="A22" s="99" t="s">
        <v>78</v>
      </c>
      <c r="B22" s="73"/>
      <c r="C22" s="73"/>
      <c r="D22" s="73">
        <v>72</v>
      </c>
      <c r="E22" s="102">
        <v>283.38222848100003</v>
      </c>
      <c r="F22" s="70">
        <f t="shared" si="0"/>
        <v>6</v>
      </c>
    </row>
    <row r="23" spans="1:6" x14ac:dyDescent="0.15">
      <c r="A23" s="99" t="s">
        <v>72</v>
      </c>
      <c r="B23" s="73"/>
      <c r="C23" s="73"/>
      <c r="D23" s="73">
        <v>62.67</v>
      </c>
      <c r="E23" s="102">
        <v>274.88076162657001</v>
      </c>
      <c r="F23" s="70">
        <f t="shared" si="0"/>
        <v>7</v>
      </c>
    </row>
    <row r="24" spans="1:6" x14ac:dyDescent="0.15">
      <c r="A24" s="99" t="s">
        <v>70</v>
      </c>
      <c r="B24" s="73"/>
      <c r="C24" s="73"/>
      <c r="D24" s="73">
        <v>60.33</v>
      </c>
      <c r="E24" s="102">
        <v>266.63433877777288</v>
      </c>
      <c r="F24" s="70">
        <f>F23+1</f>
        <v>8</v>
      </c>
    </row>
    <row r="25" spans="1:6" x14ac:dyDescent="0.15">
      <c r="A25" s="99" t="s">
        <v>81</v>
      </c>
      <c r="B25" s="73"/>
      <c r="C25" s="73"/>
      <c r="D25" s="73">
        <v>55.33</v>
      </c>
      <c r="E25" s="102">
        <v>258.63530861443968</v>
      </c>
      <c r="F25" s="70">
        <f t="shared" si="0"/>
        <v>9</v>
      </c>
    </row>
    <row r="26" spans="1:6" x14ac:dyDescent="0.15">
      <c r="A26" s="99" t="s">
        <v>73</v>
      </c>
      <c r="B26" s="73"/>
      <c r="C26" s="73"/>
      <c r="D26" s="73">
        <v>54.67</v>
      </c>
      <c r="E26" s="102">
        <v>250.8762493560065</v>
      </c>
      <c r="F26" s="70">
        <f t="shared" si="0"/>
        <v>10</v>
      </c>
    </row>
    <row r="27" spans="1:6" ht="15" customHeight="1" x14ac:dyDescent="0.15">
      <c r="A27" s="99" t="s">
        <v>88</v>
      </c>
      <c r="B27" s="73"/>
      <c r="C27" s="73"/>
      <c r="D27" s="73">
        <v>53</v>
      </c>
      <c r="E27" s="102">
        <v>243.3499618753263</v>
      </c>
      <c r="F27" s="70">
        <f t="shared" si="0"/>
        <v>11</v>
      </c>
    </row>
    <row r="28" spans="1:6" ht="15" customHeight="1" x14ac:dyDescent="0.15">
      <c r="A28" s="99" t="s">
        <v>77</v>
      </c>
      <c r="B28" s="73"/>
      <c r="C28" s="73"/>
      <c r="D28" s="73">
        <v>48.67</v>
      </c>
      <c r="E28" s="102">
        <v>236.04946301906651</v>
      </c>
      <c r="F28" s="70">
        <f t="shared" si="0"/>
        <v>12</v>
      </c>
    </row>
    <row r="29" spans="1:6" ht="15" customHeight="1" x14ac:dyDescent="0.15">
      <c r="A29" s="72" t="s">
        <v>82</v>
      </c>
      <c r="B29" s="73"/>
      <c r="C29" s="73"/>
      <c r="D29" s="73">
        <v>47.33</v>
      </c>
      <c r="E29" s="102">
        <v>228.96797912849451</v>
      </c>
      <c r="F29" s="70">
        <f t="shared" si="0"/>
        <v>13</v>
      </c>
    </row>
    <row r="30" spans="1:6" ht="15" customHeight="1" x14ac:dyDescent="0.15">
      <c r="A30" s="163" t="s">
        <v>80</v>
      </c>
      <c r="B30" s="164"/>
      <c r="C30" s="164"/>
      <c r="D30" s="164">
        <v>45.33</v>
      </c>
      <c r="E30" s="165">
        <v>222.09893975463967</v>
      </c>
      <c r="F30" s="166">
        <f t="shared" si="0"/>
        <v>14</v>
      </c>
    </row>
    <row r="31" spans="1:6" ht="15" customHeight="1" x14ac:dyDescent="0.15">
      <c r="A31" s="163" t="s">
        <v>74</v>
      </c>
      <c r="B31" s="164"/>
      <c r="C31" s="164"/>
      <c r="D31" s="164">
        <v>45</v>
      </c>
      <c r="E31" s="165">
        <v>215.43597156200047</v>
      </c>
      <c r="F31" s="166">
        <f t="shared" si="0"/>
        <v>15</v>
      </c>
    </row>
    <row r="32" spans="1:6" ht="15" customHeight="1" x14ac:dyDescent="0.15">
      <c r="A32" s="163" t="s">
        <v>90</v>
      </c>
      <c r="B32" s="164"/>
      <c r="C32" s="164"/>
      <c r="D32" s="164">
        <v>44</v>
      </c>
      <c r="E32" s="165">
        <v>208.97289241514045</v>
      </c>
      <c r="F32" s="166">
        <f t="shared" ref="F32:F43" si="1">F31+1</f>
        <v>16</v>
      </c>
    </row>
    <row r="33" spans="1:6" ht="15" customHeight="1" x14ac:dyDescent="0.15">
      <c r="A33" s="163" t="s">
        <v>220</v>
      </c>
      <c r="B33" s="164"/>
      <c r="C33" s="164"/>
      <c r="D33" s="164">
        <v>42.67</v>
      </c>
      <c r="E33" s="165">
        <v>202.70370564268623</v>
      </c>
      <c r="F33" s="166">
        <f t="shared" si="1"/>
        <v>17</v>
      </c>
    </row>
    <row r="34" spans="1:6" ht="15" customHeight="1" x14ac:dyDescent="0.15">
      <c r="A34" s="163" t="s">
        <v>84</v>
      </c>
      <c r="B34" s="164"/>
      <c r="C34" s="164"/>
      <c r="D34" s="164">
        <v>42.33</v>
      </c>
      <c r="E34" s="165">
        <v>196.62259447340566</v>
      </c>
      <c r="F34" s="166">
        <f t="shared" si="1"/>
        <v>18</v>
      </c>
    </row>
    <row r="35" spans="1:6" ht="15" customHeight="1" x14ac:dyDescent="0.15">
      <c r="A35" s="163" t="s">
        <v>107</v>
      </c>
      <c r="B35" s="164"/>
      <c r="C35" s="164"/>
      <c r="D35" s="164">
        <v>40.33</v>
      </c>
      <c r="E35" s="165">
        <v>190.72391663920348</v>
      </c>
      <c r="F35" s="166">
        <f t="shared" si="1"/>
        <v>19</v>
      </c>
    </row>
    <row r="36" spans="1:6" ht="15" customHeight="1" x14ac:dyDescent="0.15">
      <c r="A36" s="99" t="s">
        <v>223</v>
      </c>
      <c r="B36" s="73"/>
      <c r="C36" s="73"/>
      <c r="D36" s="73">
        <v>40.33</v>
      </c>
      <c r="E36" s="102">
        <v>185.00219914002739</v>
      </c>
      <c r="F36" s="70">
        <f t="shared" si="1"/>
        <v>20</v>
      </c>
    </row>
    <row r="37" spans="1:6" ht="15" customHeight="1" x14ac:dyDescent="0.15">
      <c r="A37" s="72" t="s">
        <v>222</v>
      </c>
      <c r="B37" s="73"/>
      <c r="C37" s="73"/>
      <c r="D37" s="73">
        <v>38</v>
      </c>
      <c r="E37" s="102">
        <v>179.45213316582655</v>
      </c>
      <c r="F37" s="70">
        <f t="shared" si="1"/>
        <v>21</v>
      </c>
    </row>
    <row r="38" spans="1:6" ht="15" customHeight="1" x14ac:dyDescent="0.15">
      <c r="A38" s="99" t="s">
        <v>186</v>
      </c>
      <c r="B38" s="73"/>
      <c r="C38" s="73"/>
      <c r="D38" s="73">
        <v>37</v>
      </c>
      <c r="E38" s="102">
        <v>174.06856917085176</v>
      </c>
      <c r="F38" s="70">
        <f t="shared" si="1"/>
        <v>22</v>
      </c>
    </row>
    <row r="39" spans="1:6" ht="15" customHeight="1" x14ac:dyDescent="0.15">
      <c r="A39" s="72" t="s">
        <v>63</v>
      </c>
      <c r="B39" s="73"/>
      <c r="C39" s="73"/>
      <c r="D39" s="73">
        <v>36.33</v>
      </c>
      <c r="E39" s="102">
        <v>168.84651209572621</v>
      </c>
      <c r="F39" s="70">
        <f t="shared" si="1"/>
        <v>23</v>
      </c>
    </row>
    <row r="40" spans="1:6" ht="15" customHeight="1" x14ac:dyDescent="0.15">
      <c r="A40" s="99" t="s">
        <v>106</v>
      </c>
      <c r="B40" s="73"/>
      <c r="C40" s="73"/>
      <c r="D40" s="73">
        <v>23.67</v>
      </c>
      <c r="E40" s="102">
        <v>163.78111673285443</v>
      </c>
      <c r="F40" s="70">
        <f t="shared" si="1"/>
        <v>24</v>
      </c>
    </row>
    <row r="41" spans="1:6" ht="15" customHeight="1" x14ac:dyDescent="0.15">
      <c r="A41" s="99" t="s">
        <v>83</v>
      </c>
      <c r="B41" s="73"/>
      <c r="C41" s="73"/>
      <c r="D41" s="73">
        <v>19.670000000000002</v>
      </c>
      <c r="E41" s="102">
        <v>158.86768323086881</v>
      </c>
      <c r="F41" s="70">
        <f t="shared" si="1"/>
        <v>25</v>
      </c>
    </row>
    <row r="42" spans="1:6" ht="15" customHeight="1" x14ac:dyDescent="0.15">
      <c r="A42" s="99" t="s">
        <v>224</v>
      </c>
      <c r="B42" s="73"/>
      <c r="C42" s="73"/>
      <c r="D42" s="73">
        <v>19</v>
      </c>
      <c r="E42" s="102">
        <v>154.10165273394273</v>
      </c>
      <c r="F42" s="70">
        <f t="shared" si="1"/>
        <v>26</v>
      </c>
    </row>
    <row r="43" spans="1:6" ht="15" customHeight="1" x14ac:dyDescent="0.15">
      <c r="A43" s="99" t="s">
        <v>75</v>
      </c>
      <c r="B43" s="73"/>
      <c r="C43" s="73"/>
      <c r="D43" s="73">
        <v>16.329999999999998</v>
      </c>
      <c r="E43" s="102">
        <v>149.47860315192446</v>
      </c>
      <c r="F43" s="70">
        <f t="shared" si="1"/>
        <v>27</v>
      </c>
    </row>
    <row r="44" spans="1:6" ht="15" customHeight="1" x14ac:dyDescent="0.15">
      <c r="A44" s="99" t="s">
        <v>240</v>
      </c>
      <c r="B44" s="73"/>
      <c r="C44" s="73"/>
      <c r="D44" s="73"/>
      <c r="E44" s="102"/>
      <c r="F44" s="70" t="s">
        <v>237</v>
      </c>
    </row>
  </sheetData>
  <sortState xmlns:xlrd2="http://schemas.microsoft.com/office/spreadsheetml/2017/richdata2" ref="A17:H44">
    <sortCondition descending="1" ref="D17:D44"/>
  </sortState>
  <mergeCells count="3">
    <mergeCell ref="A1:A7"/>
    <mergeCell ref="B2:D2"/>
    <mergeCell ref="B4:D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C6FB1-660D-6443-A1C8-73D70682AAD0}">
  <dimension ref="A1:F42"/>
  <sheetViews>
    <sheetView topLeftCell="A9" workbookViewId="0">
      <selection activeCell="A38" sqref="A38"/>
    </sheetView>
  </sheetViews>
  <sheetFormatPr baseColWidth="10" defaultColWidth="10.6640625" defaultRowHeight="14" x14ac:dyDescent="0.15"/>
  <cols>
    <col min="1" max="1" width="21.1640625" customWidth="1"/>
    <col min="3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02"/>
      <c r="B1" s="149"/>
      <c r="C1" s="149"/>
      <c r="D1" s="149"/>
      <c r="E1" s="149"/>
      <c r="F1" s="40"/>
    </row>
    <row r="2" spans="1:6" ht="15" customHeight="1" x14ac:dyDescent="0.15">
      <c r="A2" s="202"/>
      <c r="B2" s="203" t="s">
        <v>29</v>
      </c>
      <c r="C2" s="203"/>
      <c r="D2" s="203"/>
      <c r="E2" s="149"/>
      <c r="F2" s="40"/>
    </row>
    <row r="3" spans="1:6" ht="15" customHeight="1" x14ac:dyDescent="0.15">
      <c r="A3" s="202"/>
      <c r="B3" s="149"/>
      <c r="C3" s="149"/>
      <c r="D3" s="149"/>
      <c r="E3" s="149"/>
      <c r="F3" s="40"/>
    </row>
    <row r="4" spans="1:6" ht="15" customHeight="1" x14ac:dyDescent="0.15">
      <c r="A4" s="202"/>
      <c r="B4" s="203" t="s">
        <v>42</v>
      </c>
      <c r="C4" s="203"/>
      <c r="D4" s="203"/>
      <c r="E4" s="149"/>
      <c r="F4" s="40"/>
    </row>
    <row r="5" spans="1:6" ht="15" customHeight="1" x14ac:dyDescent="0.15">
      <c r="A5" s="202"/>
      <c r="B5" s="149"/>
      <c r="C5" s="149"/>
      <c r="D5" s="149"/>
      <c r="E5" s="149"/>
      <c r="F5" s="40"/>
    </row>
    <row r="6" spans="1:6" ht="15" customHeight="1" x14ac:dyDescent="0.15">
      <c r="A6" s="202"/>
      <c r="B6" s="75"/>
      <c r="C6" s="149"/>
      <c r="D6" s="149"/>
      <c r="E6" s="149"/>
      <c r="F6" s="40"/>
    </row>
    <row r="7" spans="1:6" ht="15" customHeight="1" x14ac:dyDescent="0.15">
      <c r="A7" s="202"/>
      <c r="B7" s="149"/>
      <c r="C7" s="149"/>
      <c r="D7" s="149"/>
      <c r="E7" s="149"/>
      <c r="F7" s="40"/>
    </row>
    <row r="8" spans="1:6" ht="15" customHeight="1" x14ac:dyDescent="0.15">
      <c r="A8" s="41" t="s">
        <v>7</v>
      </c>
      <c r="B8" s="42" t="s">
        <v>235</v>
      </c>
      <c r="C8" s="42"/>
      <c r="D8" s="148"/>
      <c r="E8" s="148"/>
      <c r="F8" s="40"/>
    </row>
    <row r="9" spans="1:6" ht="15" customHeight="1" x14ac:dyDescent="0.15">
      <c r="A9" s="41" t="s">
        <v>0</v>
      </c>
      <c r="B9" s="42" t="s">
        <v>236</v>
      </c>
      <c r="C9" s="42"/>
      <c r="D9" s="148"/>
      <c r="E9" s="148"/>
      <c r="F9" s="40"/>
    </row>
    <row r="10" spans="1:6" ht="15" customHeight="1" x14ac:dyDescent="0.15">
      <c r="A10" s="41" t="s">
        <v>9</v>
      </c>
      <c r="B10" s="108">
        <v>43164</v>
      </c>
      <c r="C10" s="43"/>
      <c r="D10" s="44"/>
      <c r="E10" s="44"/>
      <c r="F10" s="40"/>
    </row>
    <row r="11" spans="1:6" ht="15" customHeight="1" x14ac:dyDescent="0.15">
      <c r="A11" s="41" t="s">
        <v>24</v>
      </c>
      <c r="B11" s="42" t="s">
        <v>37</v>
      </c>
      <c r="C11" s="149"/>
      <c r="D11" s="149"/>
      <c r="E11" s="149"/>
      <c r="F11" s="40"/>
    </row>
    <row r="12" spans="1:6" ht="15" customHeight="1" x14ac:dyDescent="0.15">
      <c r="A12" s="41" t="s">
        <v>10</v>
      </c>
      <c r="B12" s="148" t="s">
        <v>30</v>
      </c>
      <c r="C12" s="149"/>
      <c r="D12" s="149"/>
      <c r="E12" s="149"/>
      <c r="F12" s="40"/>
    </row>
    <row r="13" spans="1:6" ht="15" customHeight="1" x14ac:dyDescent="0.15">
      <c r="A13" s="148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</row>
    <row r="14" spans="1:6" ht="15" customHeight="1" x14ac:dyDescent="0.15">
      <c r="A14" s="148" t="s">
        <v>62</v>
      </c>
      <c r="B14" s="47"/>
      <c r="C14" s="49"/>
      <c r="D14" s="49"/>
      <c r="E14" s="48">
        <v>330</v>
      </c>
      <c r="F14" s="50" t="s">
        <v>16</v>
      </c>
    </row>
    <row r="15" spans="1:6" ht="15" customHeight="1" x14ac:dyDescent="0.15">
      <c r="A15" s="148" t="s">
        <v>43</v>
      </c>
      <c r="B15" s="51"/>
      <c r="C15" s="53"/>
      <c r="D15" s="53"/>
      <c r="E15" s="52">
        <v>0.03</v>
      </c>
      <c r="F15" s="50" t="s">
        <v>17</v>
      </c>
    </row>
    <row r="16" spans="1:6" ht="15" customHeight="1" x14ac:dyDescent="0.15">
      <c r="A16" s="148"/>
      <c r="B16" s="54" t="s">
        <v>4</v>
      </c>
      <c r="C16" s="55" t="s">
        <v>4</v>
      </c>
      <c r="D16" s="55" t="s">
        <v>4</v>
      </c>
      <c r="E16" s="56" t="s">
        <v>44</v>
      </c>
      <c r="F16" s="57">
        <v>22</v>
      </c>
    </row>
    <row r="17" spans="1:6" ht="15" customHeight="1" x14ac:dyDescent="0.15">
      <c r="A17" s="99" t="s">
        <v>63</v>
      </c>
      <c r="B17" s="73"/>
      <c r="C17" s="73"/>
      <c r="D17" s="73">
        <v>96.33</v>
      </c>
      <c r="E17" s="102">
        <v>330</v>
      </c>
      <c r="F17" s="70">
        <v>1</v>
      </c>
    </row>
    <row r="18" spans="1:6" ht="15" customHeight="1" x14ac:dyDescent="0.15">
      <c r="A18" s="99" t="s">
        <v>69</v>
      </c>
      <c r="B18" s="73"/>
      <c r="C18" s="73"/>
      <c r="D18" s="73">
        <v>86.33</v>
      </c>
      <c r="E18" s="102">
        <v>320.10000000000002</v>
      </c>
      <c r="F18" s="70">
        <f>F17+1</f>
        <v>2</v>
      </c>
    </row>
    <row r="19" spans="1:6" x14ac:dyDescent="0.15">
      <c r="A19" s="99" t="s">
        <v>106</v>
      </c>
      <c r="B19" s="73"/>
      <c r="C19" s="73"/>
      <c r="D19" s="73">
        <v>81.33</v>
      </c>
      <c r="E19" s="102">
        <v>310.49700000000001</v>
      </c>
      <c r="F19" s="70">
        <f t="shared" ref="F19:F38" si="0">F18+1</f>
        <v>3</v>
      </c>
    </row>
    <row r="20" spans="1:6" x14ac:dyDescent="0.15">
      <c r="A20" s="99" t="s">
        <v>70</v>
      </c>
      <c r="B20" s="73"/>
      <c r="C20" s="73"/>
      <c r="D20" s="73">
        <v>79.67</v>
      </c>
      <c r="E20" s="102">
        <v>301.18209000000002</v>
      </c>
      <c r="F20" s="70">
        <f t="shared" si="0"/>
        <v>4</v>
      </c>
    </row>
    <row r="21" spans="1:6" x14ac:dyDescent="0.15">
      <c r="A21" s="99" t="s">
        <v>86</v>
      </c>
      <c r="B21" s="73"/>
      <c r="C21" s="73"/>
      <c r="D21" s="73">
        <v>77.67</v>
      </c>
      <c r="E21" s="102">
        <v>292.14662730000003</v>
      </c>
      <c r="F21" s="70">
        <f t="shared" si="0"/>
        <v>5</v>
      </c>
    </row>
    <row r="22" spans="1:6" x14ac:dyDescent="0.15">
      <c r="A22" s="99" t="s">
        <v>67</v>
      </c>
      <c r="B22" s="73"/>
      <c r="C22" s="73"/>
      <c r="D22" s="73">
        <v>75.33</v>
      </c>
      <c r="E22" s="102">
        <v>283.38222848100003</v>
      </c>
      <c r="F22" s="70">
        <f t="shared" si="0"/>
        <v>6</v>
      </c>
    </row>
    <row r="23" spans="1:6" x14ac:dyDescent="0.15">
      <c r="A23" s="99" t="s">
        <v>78</v>
      </c>
      <c r="B23" s="73"/>
      <c r="C23" s="73"/>
      <c r="D23" s="73">
        <v>74</v>
      </c>
      <c r="E23" s="102">
        <v>274.88076162657001</v>
      </c>
      <c r="F23" s="70">
        <f t="shared" si="0"/>
        <v>7</v>
      </c>
    </row>
    <row r="24" spans="1:6" x14ac:dyDescent="0.15">
      <c r="A24" s="99" t="s">
        <v>66</v>
      </c>
      <c r="B24" s="73"/>
      <c r="C24" s="73"/>
      <c r="D24" s="73">
        <v>67.33</v>
      </c>
      <c r="E24" s="102">
        <v>266.63433877777288</v>
      </c>
      <c r="F24" s="70">
        <f t="shared" si="0"/>
        <v>8</v>
      </c>
    </row>
    <row r="25" spans="1:6" x14ac:dyDescent="0.15">
      <c r="A25" s="99" t="s">
        <v>73</v>
      </c>
      <c r="B25" s="73"/>
      <c r="C25" s="73"/>
      <c r="D25" s="73">
        <v>66</v>
      </c>
      <c r="E25" s="102">
        <v>258.63530861443968</v>
      </c>
      <c r="F25" s="70">
        <f t="shared" si="0"/>
        <v>9</v>
      </c>
    </row>
    <row r="26" spans="1:6" x14ac:dyDescent="0.15">
      <c r="A26" s="72" t="s">
        <v>72</v>
      </c>
      <c r="B26" s="73"/>
      <c r="C26" s="73"/>
      <c r="D26" s="73">
        <v>64.33</v>
      </c>
      <c r="E26" s="102">
        <v>250.8762493560065</v>
      </c>
      <c r="F26" s="70">
        <f t="shared" si="0"/>
        <v>10</v>
      </c>
    </row>
    <row r="27" spans="1:6" ht="15" customHeight="1" x14ac:dyDescent="0.15">
      <c r="A27" s="99" t="s">
        <v>77</v>
      </c>
      <c r="B27" s="73"/>
      <c r="C27" s="73"/>
      <c r="D27" s="73">
        <v>59.33</v>
      </c>
      <c r="E27" s="102">
        <v>243.3499618753263</v>
      </c>
      <c r="F27" s="70">
        <f t="shared" si="0"/>
        <v>11</v>
      </c>
    </row>
    <row r="28" spans="1:6" ht="15" customHeight="1" x14ac:dyDescent="0.15">
      <c r="A28" s="99" t="s">
        <v>83</v>
      </c>
      <c r="B28" s="73"/>
      <c r="C28" s="73"/>
      <c r="D28" s="73">
        <v>54</v>
      </c>
      <c r="E28" s="102">
        <v>236.04946301906651</v>
      </c>
      <c r="F28" s="70">
        <f t="shared" si="0"/>
        <v>12</v>
      </c>
    </row>
    <row r="29" spans="1:6" ht="15" customHeight="1" x14ac:dyDescent="0.15">
      <c r="A29" s="99" t="s">
        <v>80</v>
      </c>
      <c r="B29" s="73"/>
      <c r="C29" s="73"/>
      <c r="D29" s="73">
        <v>53.33</v>
      </c>
      <c r="E29" s="102">
        <v>228.96797912849451</v>
      </c>
      <c r="F29" s="70">
        <f t="shared" si="0"/>
        <v>13</v>
      </c>
    </row>
    <row r="30" spans="1:6" ht="15" customHeight="1" x14ac:dyDescent="0.15">
      <c r="A30" s="99" t="s">
        <v>68</v>
      </c>
      <c r="B30" s="73"/>
      <c r="C30" s="73"/>
      <c r="D30" s="73">
        <v>50.33</v>
      </c>
      <c r="E30" s="102">
        <v>222.09893975463967</v>
      </c>
      <c r="F30" s="70">
        <f t="shared" si="0"/>
        <v>14</v>
      </c>
    </row>
    <row r="31" spans="1:6" ht="15" customHeight="1" x14ac:dyDescent="0.15">
      <c r="A31" s="99" t="s">
        <v>222</v>
      </c>
      <c r="B31" s="73"/>
      <c r="C31" s="73"/>
      <c r="D31" s="73">
        <v>49.67</v>
      </c>
      <c r="E31" s="102">
        <v>215.43597156200047</v>
      </c>
      <c r="F31" s="70">
        <f t="shared" si="0"/>
        <v>15</v>
      </c>
    </row>
    <row r="32" spans="1:6" ht="15" customHeight="1" x14ac:dyDescent="0.15">
      <c r="A32" s="99" t="s">
        <v>82</v>
      </c>
      <c r="B32" s="73"/>
      <c r="C32" s="73"/>
      <c r="D32" s="73">
        <v>49</v>
      </c>
      <c r="E32" s="102">
        <v>208.97289241514045</v>
      </c>
      <c r="F32" s="70">
        <f t="shared" si="0"/>
        <v>16</v>
      </c>
    </row>
    <row r="33" spans="1:6" ht="15" customHeight="1" x14ac:dyDescent="0.15">
      <c r="A33" s="72" t="s">
        <v>84</v>
      </c>
      <c r="B33" s="73"/>
      <c r="C33" s="73"/>
      <c r="D33" s="73">
        <v>46.67</v>
      </c>
      <c r="E33" s="102">
        <v>202.70370564268623</v>
      </c>
      <c r="F33" s="70">
        <f t="shared" si="0"/>
        <v>17</v>
      </c>
    </row>
    <row r="34" spans="1:6" ht="15" customHeight="1" x14ac:dyDescent="0.15">
      <c r="A34" s="99" t="s">
        <v>107</v>
      </c>
      <c r="B34" s="73"/>
      <c r="C34" s="73"/>
      <c r="D34" s="73">
        <v>44</v>
      </c>
      <c r="E34" s="102">
        <v>196.62259447340566</v>
      </c>
      <c r="F34" s="70">
        <f t="shared" si="0"/>
        <v>18</v>
      </c>
    </row>
    <row r="35" spans="1:6" ht="15" customHeight="1" x14ac:dyDescent="0.15">
      <c r="A35" s="99" t="s">
        <v>186</v>
      </c>
      <c r="B35" s="73"/>
      <c r="C35" s="73"/>
      <c r="D35" s="73">
        <v>38.67</v>
      </c>
      <c r="E35" s="102">
        <v>190.72391663920348</v>
      </c>
      <c r="F35" s="70">
        <f t="shared" si="0"/>
        <v>19</v>
      </c>
    </row>
    <row r="36" spans="1:6" ht="15" customHeight="1" x14ac:dyDescent="0.15">
      <c r="A36" s="99" t="s">
        <v>224</v>
      </c>
      <c r="B36" s="73"/>
      <c r="C36" s="73"/>
      <c r="D36" s="73">
        <v>36</v>
      </c>
      <c r="E36" s="102">
        <v>185.00219914002739</v>
      </c>
      <c r="F36" s="70">
        <f t="shared" si="0"/>
        <v>20</v>
      </c>
    </row>
    <row r="37" spans="1:6" ht="15" customHeight="1" x14ac:dyDescent="0.15">
      <c r="A37" s="99" t="s">
        <v>90</v>
      </c>
      <c r="B37" s="73"/>
      <c r="C37" s="73"/>
      <c r="D37" s="73">
        <v>29.33</v>
      </c>
      <c r="E37" s="102">
        <v>179.45213316582655</v>
      </c>
      <c r="F37" s="70">
        <f t="shared" si="0"/>
        <v>21</v>
      </c>
    </row>
    <row r="38" spans="1:6" ht="15" customHeight="1" x14ac:dyDescent="0.15">
      <c r="A38" s="99" t="s">
        <v>65</v>
      </c>
      <c r="B38" s="73"/>
      <c r="C38" s="73"/>
      <c r="D38" s="73">
        <v>11.33</v>
      </c>
      <c r="E38" s="102">
        <v>174.06856917085176</v>
      </c>
      <c r="F38" s="70">
        <f t="shared" si="0"/>
        <v>22</v>
      </c>
    </row>
    <row r="39" spans="1:6" ht="15" customHeight="1" x14ac:dyDescent="0.15">
      <c r="A39" s="99" t="s">
        <v>88</v>
      </c>
      <c r="B39" s="73"/>
      <c r="C39" s="73"/>
      <c r="D39" s="73"/>
      <c r="E39" s="102"/>
      <c r="F39" s="70" t="s">
        <v>237</v>
      </c>
    </row>
    <row r="40" spans="1:6" ht="15" customHeight="1" x14ac:dyDescent="0.15">
      <c r="A40" s="99" t="s">
        <v>75</v>
      </c>
      <c r="B40" s="73"/>
      <c r="C40" s="73"/>
      <c r="D40" s="73"/>
      <c r="E40" s="102"/>
      <c r="F40" s="70" t="s">
        <v>237</v>
      </c>
    </row>
    <row r="41" spans="1:6" ht="15" customHeight="1" x14ac:dyDescent="0.15">
      <c r="A41" s="99" t="s">
        <v>220</v>
      </c>
      <c r="B41" s="73"/>
      <c r="C41" s="73"/>
      <c r="D41" s="73"/>
      <c r="E41" s="102"/>
      <c r="F41" s="70" t="s">
        <v>237</v>
      </c>
    </row>
    <row r="42" spans="1:6" ht="15" customHeight="1" x14ac:dyDescent="0.15">
      <c r="A42" s="72" t="s">
        <v>223</v>
      </c>
      <c r="B42" s="73"/>
      <c r="C42" s="73"/>
      <c r="D42" s="73"/>
      <c r="E42" s="102"/>
      <c r="F42" s="70" t="s">
        <v>237</v>
      </c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6D4DE-B093-5042-9485-542C38149E32}">
  <dimension ref="A1:M48"/>
  <sheetViews>
    <sheetView topLeftCell="A4" zoomScale="130" zoomScaleNormal="130" workbookViewId="0">
      <selection activeCell="O42" sqref="O42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2" max="12" width="14" customWidth="1"/>
    <col min="13" max="13" width="14" style="172" customWidth="1"/>
  </cols>
  <sheetData>
    <row r="1" spans="1:13" ht="15" customHeight="1" x14ac:dyDescent="0.15">
      <c r="A1" s="202"/>
      <c r="B1" s="168"/>
      <c r="C1" s="168"/>
      <c r="D1" s="168"/>
      <c r="E1" s="168"/>
      <c r="F1" s="40"/>
    </row>
    <row r="2" spans="1:13" ht="15" customHeight="1" x14ac:dyDescent="0.15">
      <c r="A2" s="202"/>
      <c r="B2" s="203" t="s">
        <v>29</v>
      </c>
      <c r="C2" s="203"/>
      <c r="D2" s="203"/>
      <c r="E2" s="168"/>
      <c r="F2" s="40"/>
    </row>
    <row r="3" spans="1:13" ht="15" customHeight="1" x14ac:dyDescent="0.15">
      <c r="A3" s="202"/>
      <c r="B3" s="168"/>
      <c r="C3" s="168"/>
      <c r="D3" s="168"/>
      <c r="E3" s="168"/>
      <c r="F3" s="40"/>
    </row>
    <row r="4" spans="1:13" ht="15" customHeight="1" x14ac:dyDescent="0.15">
      <c r="A4" s="202"/>
      <c r="B4" s="203" t="s">
        <v>42</v>
      </c>
      <c r="C4" s="203"/>
      <c r="D4" s="203"/>
      <c r="E4" s="168"/>
      <c r="F4" s="40"/>
    </row>
    <row r="5" spans="1:13" ht="15" customHeight="1" x14ac:dyDescent="0.15">
      <c r="A5" s="202"/>
      <c r="B5" s="168"/>
      <c r="C5" s="168"/>
      <c r="D5" s="168"/>
      <c r="E5" s="168"/>
      <c r="F5" s="40"/>
    </row>
    <row r="6" spans="1:13" ht="15" customHeight="1" x14ac:dyDescent="0.15">
      <c r="A6" s="202"/>
      <c r="B6" s="75"/>
      <c r="C6" s="168"/>
      <c r="D6" s="168"/>
      <c r="E6" s="168"/>
      <c r="F6" s="40"/>
    </row>
    <row r="7" spans="1:13" ht="15" customHeight="1" x14ac:dyDescent="0.15">
      <c r="A7" s="202"/>
      <c r="B7" s="168"/>
      <c r="C7" s="168"/>
      <c r="D7" s="168"/>
      <c r="E7" s="168"/>
      <c r="F7" s="40"/>
    </row>
    <row r="8" spans="1:13" ht="15" customHeight="1" x14ac:dyDescent="0.15">
      <c r="A8" s="41" t="s">
        <v>7</v>
      </c>
      <c r="B8" s="42" t="s">
        <v>97</v>
      </c>
      <c r="C8" s="42"/>
      <c r="D8" s="167"/>
      <c r="E8" s="167"/>
      <c r="F8" s="40"/>
      <c r="K8" s="88" t="s">
        <v>3</v>
      </c>
      <c r="L8" s="89" t="s">
        <v>97</v>
      </c>
      <c r="M8" s="173" t="s">
        <v>97</v>
      </c>
    </row>
    <row r="9" spans="1:13" ht="15" customHeight="1" x14ac:dyDescent="0.15">
      <c r="A9" s="41" t="s">
        <v>0</v>
      </c>
      <c r="B9" s="42" t="s">
        <v>213</v>
      </c>
      <c r="C9" s="42"/>
      <c r="D9" s="167"/>
      <c r="E9" s="167"/>
      <c r="F9" s="40"/>
      <c r="K9" s="90" t="s">
        <v>103</v>
      </c>
      <c r="L9" s="91">
        <v>1.4999999999999999E-2</v>
      </c>
      <c r="M9" s="174">
        <v>1.4999999999999999E-2</v>
      </c>
    </row>
    <row r="10" spans="1:13" ht="15" customHeight="1" x14ac:dyDescent="0.15">
      <c r="A10" s="41" t="s">
        <v>9</v>
      </c>
      <c r="B10" s="108">
        <v>43170</v>
      </c>
      <c r="C10" s="43"/>
      <c r="D10" s="44"/>
      <c r="E10" s="44"/>
      <c r="F10" s="40"/>
      <c r="K10" s="86">
        <v>1</v>
      </c>
      <c r="L10" s="87">
        <v>500</v>
      </c>
      <c r="M10" s="175">
        <v>456.65412741506998</v>
      </c>
    </row>
    <row r="11" spans="1:13" ht="15" customHeight="1" x14ac:dyDescent="0.2">
      <c r="A11" s="41" t="s">
        <v>24</v>
      </c>
      <c r="B11" s="42" t="s">
        <v>39</v>
      </c>
      <c r="C11" s="168"/>
      <c r="D11" s="168"/>
      <c r="E11" s="168"/>
      <c r="F11" s="40"/>
      <c r="H11" s="176" t="s">
        <v>249</v>
      </c>
      <c r="I11" s="171" t="s">
        <v>251</v>
      </c>
      <c r="K11" s="86">
        <f>K10+1</f>
        <v>2</v>
      </c>
      <c r="L11" s="87">
        <f>L10-L10*0.015</f>
        <v>492.5</v>
      </c>
      <c r="M11" s="175">
        <f>M10-M10*0.015</f>
        <v>449.80431550384395</v>
      </c>
    </row>
    <row r="12" spans="1:13" ht="15" customHeight="1" x14ac:dyDescent="0.2">
      <c r="A12" s="41" t="s">
        <v>10</v>
      </c>
      <c r="B12" s="167" t="s">
        <v>30</v>
      </c>
      <c r="C12" s="168"/>
      <c r="D12" s="168"/>
      <c r="E12" s="168"/>
      <c r="F12" s="40"/>
      <c r="H12" s="176" t="s">
        <v>250</v>
      </c>
      <c r="I12" s="171" t="s">
        <v>248</v>
      </c>
      <c r="K12" s="86">
        <f t="shared" ref="K12:K48" si="0">K11+1</f>
        <v>3</v>
      </c>
      <c r="L12" s="87">
        <f t="shared" ref="L12:M27" si="1">L11-L11*0.015</f>
        <v>485.11250000000001</v>
      </c>
      <c r="M12" s="175">
        <f t="shared" si="1"/>
        <v>443.05725077128631</v>
      </c>
    </row>
    <row r="13" spans="1:13" ht="15" customHeight="1" x14ac:dyDescent="0.15">
      <c r="A13" s="167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  <c r="H13" s="45"/>
      <c r="I13" s="45"/>
      <c r="K13" s="86">
        <f t="shared" si="0"/>
        <v>4</v>
      </c>
      <c r="L13" s="87">
        <f t="shared" si="1"/>
        <v>477.83581250000003</v>
      </c>
      <c r="M13" s="175">
        <f t="shared" si="1"/>
        <v>436.41139200971702</v>
      </c>
    </row>
    <row r="14" spans="1:13" ht="15" customHeight="1" x14ac:dyDescent="0.15">
      <c r="A14" s="167" t="s">
        <v>128</v>
      </c>
      <c r="B14" s="47"/>
      <c r="C14" s="49"/>
      <c r="D14" s="49"/>
      <c r="E14" s="48" t="s">
        <v>253</v>
      </c>
      <c r="F14" s="50" t="s">
        <v>16</v>
      </c>
      <c r="H14" s="48">
        <v>500</v>
      </c>
      <c r="I14" s="48">
        <v>456.65</v>
      </c>
      <c r="K14" s="86">
        <f t="shared" si="0"/>
        <v>5</v>
      </c>
      <c r="L14" s="87">
        <f t="shared" si="1"/>
        <v>470.66827531250004</v>
      </c>
      <c r="M14" s="175">
        <f t="shared" si="1"/>
        <v>429.86522112957124</v>
      </c>
    </row>
    <row r="15" spans="1:13" ht="15" customHeight="1" x14ac:dyDescent="0.15">
      <c r="A15" s="167" t="s">
        <v>43</v>
      </c>
      <c r="B15" s="51"/>
      <c r="C15" s="53"/>
      <c r="D15" s="53"/>
      <c r="E15" s="100">
        <v>1.4999999999999999E-2</v>
      </c>
      <c r="F15" s="50" t="s">
        <v>17</v>
      </c>
      <c r="H15" s="100">
        <v>1.4999999999999999E-2</v>
      </c>
      <c r="I15" s="100">
        <v>1.4999999999999999E-2</v>
      </c>
      <c r="K15" s="86">
        <f t="shared" si="0"/>
        <v>6</v>
      </c>
      <c r="L15" s="87">
        <f t="shared" si="1"/>
        <v>463.60825118281252</v>
      </c>
      <c r="M15" s="175">
        <f t="shared" si="1"/>
        <v>423.41724281262765</v>
      </c>
    </row>
    <row r="16" spans="1:13" ht="15" customHeight="1" x14ac:dyDescent="0.15">
      <c r="A16" s="167"/>
      <c r="B16" s="54" t="s">
        <v>4</v>
      </c>
      <c r="C16" s="55" t="s">
        <v>4</v>
      </c>
      <c r="D16" s="55" t="s">
        <v>4</v>
      </c>
      <c r="E16" s="56" t="s">
        <v>44</v>
      </c>
      <c r="F16" s="57">
        <v>39</v>
      </c>
      <c r="H16" s="56" t="s">
        <v>44</v>
      </c>
      <c r="I16" s="56" t="s">
        <v>44</v>
      </c>
      <c r="K16" s="86">
        <f t="shared" si="0"/>
        <v>7</v>
      </c>
      <c r="L16" s="87">
        <f t="shared" si="1"/>
        <v>456.65412741507032</v>
      </c>
      <c r="M16" s="175">
        <f t="shared" si="1"/>
        <v>417.06598417043824</v>
      </c>
    </row>
    <row r="17" spans="1:13" x14ac:dyDescent="0.15">
      <c r="A17" s="99" t="s">
        <v>47</v>
      </c>
      <c r="B17" s="73"/>
      <c r="C17" s="73"/>
      <c r="D17" s="73">
        <v>75.400000000000006</v>
      </c>
      <c r="E17" s="109">
        <v>417.06598417043858</v>
      </c>
      <c r="F17" s="110">
        <v>7</v>
      </c>
      <c r="H17" s="109">
        <v>456.65412741507032</v>
      </c>
      <c r="I17" s="109">
        <v>417.06598417043858</v>
      </c>
      <c r="K17" s="86">
        <f t="shared" si="0"/>
        <v>8</v>
      </c>
      <c r="L17" s="87">
        <f t="shared" si="1"/>
        <v>449.80431550384429</v>
      </c>
      <c r="M17" s="175">
        <f t="shared" si="1"/>
        <v>410.80999440788167</v>
      </c>
    </row>
    <row r="18" spans="1:13" x14ac:dyDescent="0.15">
      <c r="A18" s="99" t="s">
        <v>51</v>
      </c>
      <c r="B18" s="73"/>
      <c r="C18" s="73"/>
      <c r="D18" s="73">
        <v>68.400000000000006</v>
      </c>
      <c r="E18" s="109">
        <v>404.64784449176398</v>
      </c>
      <c r="F18" s="110">
        <v>9</v>
      </c>
      <c r="H18" s="109">
        <v>443.05725077128665</v>
      </c>
      <c r="I18" s="109">
        <v>404.64784449176381</v>
      </c>
      <c r="K18" s="86">
        <f t="shared" si="0"/>
        <v>9</v>
      </c>
      <c r="L18" s="87">
        <f t="shared" si="1"/>
        <v>443.05725077128665</v>
      </c>
      <c r="M18" s="175">
        <f t="shared" si="1"/>
        <v>404.64784449176346</v>
      </c>
    </row>
    <row r="19" spans="1:13" x14ac:dyDescent="0.15">
      <c r="A19" s="99" t="s">
        <v>66</v>
      </c>
      <c r="B19" s="73"/>
      <c r="C19" s="73"/>
      <c r="D19" s="73">
        <v>65.8</v>
      </c>
      <c r="E19" s="109">
        <v>392.59945492202155</v>
      </c>
      <c r="F19" s="110">
        <v>11</v>
      </c>
      <c r="H19" s="109">
        <v>429.86522112957158</v>
      </c>
      <c r="I19" s="109">
        <v>392.59945492202155</v>
      </c>
      <c r="K19" s="86">
        <f t="shared" si="0"/>
        <v>10</v>
      </c>
      <c r="L19" s="87">
        <f t="shared" si="1"/>
        <v>436.41139200971736</v>
      </c>
      <c r="M19" s="175">
        <f t="shared" si="1"/>
        <v>398.57812682438703</v>
      </c>
    </row>
    <row r="20" spans="1:13" x14ac:dyDescent="0.15">
      <c r="A20" s="99" t="s">
        <v>50</v>
      </c>
      <c r="B20" s="73"/>
      <c r="C20" s="73"/>
      <c r="D20" s="73">
        <v>65.400000000000006</v>
      </c>
      <c r="E20" s="109">
        <v>386.71046309819121</v>
      </c>
      <c r="F20" s="110">
        <v>12</v>
      </c>
      <c r="H20" s="109">
        <v>423.41724281262799</v>
      </c>
      <c r="I20" s="109">
        <v>386.71046309819121</v>
      </c>
      <c r="K20" s="86">
        <f t="shared" si="0"/>
        <v>11</v>
      </c>
      <c r="L20" s="87">
        <f t="shared" si="1"/>
        <v>429.86522112957158</v>
      </c>
      <c r="M20" s="175">
        <f t="shared" si="1"/>
        <v>392.59945492202121</v>
      </c>
    </row>
    <row r="21" spans="1:13" x14ac:dyDescent="0.15">
      <c r="A21" s="99" t="s">
        <v>53</v>
      </c>
      <c r="B21" s="73"/>
      <c r="C21" s="73"/>
      <c r="D21" s="73">
        <v>61.6</v>
      </c>
      <c r="E21" s="109">
        <v>380.90980615171833</v>
      </c>
      <c r="F21" s="110">
        <v>13</v>
      </c>
      <c r="H21" s="109">
        <v>417.06598417043858</v>
      </c>
      <c r="I21" s="109">
        <v>380.90980615171833</v>
      </c>
      <c r="K21" s="86">
        <f t="shared" si="0"/>
        <v>12</v>
      </c>
      <c r="L21" s="87">
        <f t="shared" si="1"/>
        <v>423.41724281262799</v>
      </c>
      <c r="M21" s="175">
        <f t="shared" si="1"/>
        <v>386.71046309819087</v>
      </c>
    </row>
    <row r="22" spans="1:13" x14ac:dyDescent="0.15">
      <c r="A22" s="99" t="s">
        <v>48</v>
      </c>
      <c r="B22" s="73"/>
      <c r="C22" s="73"/>
      <c r="D22" s="73">
        <v>53.4</v>
      </c>
      <c r="E22" s="109">
        <v>364.02469342344767</v>
      </c>
      <c r="F22" s="110">
        <v>16</v>
      </c>
      <c r="H22" s="109">
        <v>398.57812682438737</v>
      </c>
      <c r="I22" s="109">
        <v>364.02469342344767</v>
      </c>
      <c r="K22" s="86">
        <f t="shared" si="0"/>
        <v>13</v>
      </c>
      <c r="L22" s="87">
        <f t="shared" si="1"/>
        <v>417.06598417043858</v>
      </c>
      <c r="M22" s="175">
        <f t="shared" si="1"/>
        <v>380.90980615171799</v>
      </c>
    </row>
    <row r="23" spans="1:13" x14ac:dyDescent="0.15">
      <c r="A23" s="72" t="s">
        <v>49</v>
      </c>
      <c r="B23" s="73"/>
      <c r="C23" s="73"/>
      <c r="D23" s="73">
        <v>49</v>
      </c>
      <c r="E23" s="109">
        <v>358.56432302209595</v>
      </c>
      <c r="F23" s="110">
        <v>17</v>
      </c>
      <c r="H23" s="109">
        <v>392.59945492202155</v>
      </c>
      <c r="I23" s="109">
        <v>358.56432302209595</v>
      </c>
      <c r="K23" s="86">
        <f t="shared" si="0"/>
        <v>14</v>
      </c>
      <c r="L23" s="87">
        <f t="shared" si="1"/>
        <v>410.80999440788202</v>
      </c>
      <c r="M23" s="175">
        <f t="shared" si="1"/>
        <v>375.19615905944221</v>
      </c>
    </row>
    <row r="24" spans="1:13" x14ac:dyDescent="0.15">
      <c r="A24" s="99" t="s">
        <v>120</v>
      </c>
      <c r="B24" s="73"/>
      <c r="C24" s="73"/>
      <c r="D24" s="73">
        <v>46.4</v>
      </c>
      <c r="E24" s="109">
        <v>353.1858581767645</v>
      </c>
      <c r="F24" s="110">
        <v>18</v>
      </c>
      <c r="H24" s="109">
        <v>386.71046309819121</v>
      </c>
      <c r="I24" s="109">
        <v>353.1858581767645</v>
      </c>
      <c r="K24" s="86">
        <f t="shared" si="0"/>
        <v>15</v>
      </c>
      <c r="L24" s="87">
        <f t="shared" si="1"/>
        <v>404.64784449176381</v>
      </c>
      <c r="M24" s="175">
        <f t="shared" si="1"/>
        <v>369.56821667355058</v>
      </c>
    </row>
    <row r="25" spans="1:13" x14ac:dyDescent="0.15">
      <c r="A25" s="99" t="s">
        <v>69</v>
      </c>
      <c r="B25" s="73">
        <v>55.6</v>
      </c>
      <c r="C25" s="73"/>
      <c r="D25" s="73"/>
      <c r="E25" s="109">
        <v>322.56755976210638</v>
      </c>
      <c r="F25" s="110">
        <v>24</v>
      </c>
      <c r="H25" s="109">
        <v>353.1858581767645</v>
      </c>
      <c r="I25" s="109">
        <v>322.56755976210638</v>
      </c>
      <c r="K25" s="86">
        <f t="shared" si="0"/>
        <v>16</v>
      </c>
      <c r="L25" s="87">
        <f t="shared" si="1"/>
        <v>398.57812682438737</v>
      </c>
      <c r="M25" s="175">
        <f t="shared" si="1"/>
        <v>364.02469342344733</v>
      </c>
    </row>
    <row r="26" spans="1:13" x14ac:dyDescent="0.15">
      <c r="A26" s="99" t="s">
        <v>68</v>
      </c>
      <c r="B26" s="73">
        <v>53.6</v>
      </c>
      <c r="C26" s="73"/>
      <c r="D26" s="73"/>
      <c r="E26" s="109">
        <v>312.96311067018968</v>
      </c>
      <c r="F26" s="110">
        <v>26</v>
      </c>
      <c r="H26" s="109">
        <v>342.66974924955139</v>
      </c>
      <c r="I26" s="109">
        <v>312.96311067018968</v>
      </c>
      <c r="K26" s="86">
        <f t="shared" si="0"/>
        <v>17</v>
      </c>
      <c r="L26" s="87">
        <f t="shared" si="1"/>
        <v>392.59945492202155</v>
      </c>
      <c r="M26" s="175">
        <f t="shared" si="1"/>
        <v>358.56432302209561</v>
      </c>
    </row>
    <row r="27" spans="1:13" x14ac:dyDescent="0.15">
      <c r="A27" s="99" t="s">
        <v>86</v>
      </c>
      <c r="B27" s="73">
        <v>51.4</v>
      </c>
      <c r="C27" s="73"/>
      <c r="D27" s="73"/>
      <c r="E27" s="109">
        <v>303.6446340499848</v>
      </c>
      <c r="F27" s="110">
        <v>28</v>
      </c>
      <c r="H27" s="109">
        <v>332.46675746564603</v>
      </c>
      <c r="I27" s="109">
        <v>303.6446340499848</v>
      </c>
      <c r="K27" s="86">
        <f t="shared" si="0"/>
        <v>18</v>
      </c>
      <c r="L27" s="87">
        <f t="shared" si="1"/>
        <v>386.71046309819121</v>
      </c>
      <c r="M27" s="175">
        <f t="shared" si="1"/>
        <v>353.18585817676416</v>
      </c>
    </row>
    <row r="28" spans="1:13" x14ac:dyDescent="0.15">
      <c r="A28" s="99" t="s">
        <v>119</v>
      </c>
      <c r="B28" s="73">
        <v>18.399999999999999</v>
      </c>
      <c r="C28" s="73"/>
      <c r="D28" s="73"/>
      <c r="E28" s="109">
        <v>269.06391354727936</v>
      </c>
      <c r="F28" s="110">
        <v>36</v>
      </c>
      <c r="H28" s="109">
        <v>294.60361507114652</v>
      </c>
      <c r="I28" s="109">
        <v>269.06391354727936</v>
      </c>
      <c r="K28" s="86">
        <f t="shared" si="0"/>
        <v>19</v>
      </c>
      <c r="L28" s="87">
        <f t="shared" ref="L28:M43" si="2">L27-L27*0.015</f>
        <v>380.90980615171833</v>
      </c>
      <c r="M28" s="175">
        <f t="shared" si="2"/>
        <v>347.88807030411272</v>
      </c>
    </row>
    <row r="29" spans="1:13" x14ac:dyDescent="0.15">
      <c r="A29" s="99" t="s">
        <v>63</v>
      </c>
      <c r="B29" s="73">
        <v>14.4</v>
      </c>
      <c r="C29" s="73"/>
      <c r="D29" s="73"/>
      <c r="E29" s="109">
        <v>265.02795484407017</v>
      </c>
      <c r="F29" s="110">
        <v>37</v>
      </c>
      <c r="H29" s="109">
        <v>290.18456084507932</v>
      </c>
      <c r="I29" s="109">
        <v>265.02795484407017</v>
      </c>
      <c r="K29" s="86">
        <f t="shared" si="0"/>
        <v>20</v>
      </c>
      <c r="L29" s="87">
        <f t="shared" si="2"/>
        <v>375.19615905944255</v>
      </c>
      <c r="M29" s="175">
        <f t="shared" si="2"/>
        <v>342.66974924955105</v>
      </c>
    </row>
    <row r="30" spans="1:13" x14ac:dyDescent="0.15">
      <c r="A30" s="99" t="s">
        <v>70</v>
      </c>
      <c r="B30" s="73" t="s">
        <v>237</v>
      </c>
      <c r="C30" s="73"/>
      <c r="D30" s="73"/>
      <c r="E30" s="109"/>
      <c r="F30" s="110" t="s">
        <v>237</v>
      </c>
      <c r="H30" s="109"/>
      <c r="I30" s="109"/>
      <c r="K30" s="86">
        <f t="shared" si="0"/>
        <v>21</v>
      </c>
      <c r="L30" s="87">
        <f t="shared" si="2"/>
        <v>369.56821667355092</v>
      </c>
      <c r="M30" s="175">
        <f t="shared" si="2"/>
        <v>337.52970301080779</v>
      </c>
    </row>
    <row r="31" spans="1:13" x14ac:dyDescent="0.15">
      <c r="A31" s="99" t="s">
        <v>64</v>
      </c>
      <c r="B31" s="73" t="s">
        <v>237</v>
      </c>
      <c r="C31" s="73"/>
      <c r="D31" s="73"/>
      <c r="E31" s="109"/>
      <c r="F31" s="110" t="s">
        <v>237</v>
      </c>
      <c r="H31" s="109"/>
      <c r="I31" s="109"/>
      <c r="K31" s="86">
        <f t="shared" si="0"/>
        <v>22</v>
      </c>
      <c r="L31" s="87">
        <f t="shared" si="2"/>
        <v>364.02469342344767</v>
      </c>
      <c r="M31" s="175">
        <f t="shared" si="2"/>
        <v>332.46675746564568</v>
      </c>
    </row>
    <row r="32" spans="1:13" x14ac:dyDescent="0.15">
      <c r="A32" s="99" t="s">
        <v>52</v>
      </c>
      <c r="B32" s="73" t="s">
        <v>237</v>
      </c>
      <c r="C32" s="73"/>
      <c r="D32" s="73"/>
      <c r="E32" s="109"/>
      <c r="F32" s="110" t="s">
        <v>237</v>
      </c>
      <c r="H32" s="109"/>
      <c r="I32" s="109"/>
      <c r="K32" s="86">
        <f t="shared" si="0"/>
        <v>23</v>
      </c>
      <c r="L32" s="87">
        <f t="shared" si="2"/>
        <v>358.56432302209595</v>
      </c>
      <c r="M32" s="175">
        <f t="shared" si="2"/>
        <v>327.47975610366097</v>
      </c>
    </row>
    <row r="33" spans="1:13" x14ac:dyDescent="0.15">
      <c r="A33" s="192" t="s">
        <v>252</v>
      </c>
      <c r="K33" s="86">
        <f t="shared" si="0"/>
        <v>24</v>
      </c>
      <c r="L33" s="87">
        <f t="shared" si="2"/>
        <v>353.1858581767645</v>
      </c>
      <c r="M33" s="175">
        <f t="shared" si="2"/>
        <v>322.56755976210604</v>
      </c>
    </row>
    <row r="34" spans="1:13" x14ac:dyDescent="0.15">
      <c r="K34" s="86">
        <f t="shared" si="0"/>
        <v>25</v>
      </c>
      <c r="L34" s="87">
        <f t="shared" si="2"/>
        <v>347.88807030411306</v>
      </c>
      <c r="M34" s="175">
        <f t="shared" si="2"/>
        <v>317.72904636567444</v>
      </c>
    </row>
    <row r="35" spans="1:13" x14ac:dyDescent="0.15">
      <c r="K35" s="86">
        <f t="shared" si="0"/>
        <v>26</v>
      </c>
      <c r="L35" s="87">
        <f t="shared" si="2"/>
        <v>342.66974924955139</v>
      </c>
      <c r="M35" s="175">
        <f t="shared" si="2"/>
        <v>312.96311067018934</v>
      </c>
    </row>
    <row r="36" spans="1:13" x14ac:dyDescent="0.15">
      <c r="K36" s="86">
        <f t="shared" si="0"/>
        <v>27</v>
      </c>
      <c r="L36" s="87">
        <f t="shared" si="2"/>
        <v>337.52970301080813</v>
      </c>
      <c r="M36" s="175">
        <f t="shared" si="2"/>
        <v>308.26866401013649</v>
      </c>
    </row>
    <row r="37" spans="1:13" x14ac:dyDescent="0.15">
      <c r="K37" s="86">
        <f t="shared" si="0"/>
        <v>28</v>
      </c>
      <c r="L37" s="87">
        <f t="shared" si="2"/>
        <v>332.46675746564603</v>
      </c>
      <c r="M37" s="175">
        <f t="shared" si="2"/>
        <v>303.64463404998446</v>
      </c>
    </row>
    <row r="38" spans="1:13" x14ac:dyDescent="0.15">
      <c r="K38" s="86">
        <f t="shared" si="0"/>
        <v>29</v>
      </c>
      <c r="L38" s="87">
        <f t="shared" si="2"/>
        <v>327.47975610366132</v>
      </c>
      <c r="M38" s="175">
        <f t="shared" si="2"/>
        <v>299.0899645392347</v>
      </c>
    </row>
    <row r="39" spans="1:13" x14ac:dyDescent="0.15">
      <c r="K39" s="86">
        <f t="shared" si="0"/>
        <v>30</v>
      </c>
      <c r="L39" s="87">
        <f t="shared" si="2"/>
        <v>322.56755976210638</v>
      </c>
      <c r="M39" s="175">
        <f t="shared" si="2"/>
        <v>294.60361507114618</v>
      </c>
    </row>
    <row r="40" spans="1:13" x14ac:dyDescent="0.15">
      <c r="K40" s="86">
        <f t="shared" si="0"/>
        <v>31</v>
      </c>
      <c r="L40" s="87">
        <f t="shared" si="2"/>
        <v>317.72904636567478</v>
      </c>
      <c r="M40" s="175">
        <f t="shared" si="2"/>
        <v>290.18456084507898</v>
      </c>
    </row>
    <row r="41" spans="1:13" x14ac:dyDescent="0.15">
      <c r="K41" s="86">
        <f t="shared" si="0"/>
        <v>32</v>
      </c>
      <c r="L41" s="87">
        <f t="shared" si="2"/>
        <v>312.96311067018968</v>
      </c>
      <c r="M41" s="175">
        <f t="shared" si="2"/>
        <v>285.83179243240278</v>
      </c>
    </row>
    <row r="42" spans="1:13" x14ac:dyDescent="0.15">
      <c r="K42" s="86">
        <f t="shared" si="0"/>
        <v>33</v>
      </c>
      <c r="L42" s="87">
        <f t="shared" si="2"/>
        <v>308.26866401013683</v>
      </c>
      <c r="M42" s="175">
        <f t="shared" si="2"/>
        <v>281.54431554591673</v>
      </c>
    </row>
    <row r="43" spans="1:13" x14ac:dyDescent="0.15">
      <c r="K43" s="86">
        <f t="shared" si="0"/>
        <v>34</v>
      </c>
      <c r="L43" s="87">
        <f t="shared" si="2"/>
        <v>303.6446340499848</v>
      </c>
      <c r="M43" s="175">
        <f t="shared" si="2"/>
        <v>277.32115081272798</v>
      </c>
    </row>
    <row r="44" spans="1:13" x14ac:dyDescent="0.15">
      <c r="K44" s="86">
        <f t="shared" si="0"/>
        <v>35</v>
      </c>
      <c r="L44" s="87">
        <f t="shared" ref="L44:M48" si="3">L43-L43*0.015</f>
        <v>299.08996453923504</v>
      </c>
      <c r="M44" s="175">
        <f t="shared" si="3"/>
        <v>273.16133355053705</v>
      </c>
    </row>
    <row r="45" spans="1:13" x14ac:dyDescent="0.15">
      <c r="K45" s="86">
        <f t="shared" si="0"/>
        <v>36</v>
      </c>
      <c r="L45" s="87">
        <f t="shared" si="3"/>
        <v>294.60361507114652</v>
      </c>
      <c r="M45" s="175">
        <f t="shared" si="3"/>
        <v>269.06391354727901</v>
      </c>
    </row>
    <row r="46" spans="1:13" x14ac:dyDescent="0.15">
      <c r="K46" s="86">
        <f t="shared" si="0"/>
        <v>37</v>
      </c>
      <c r="L46" s="87">
        <f t="shared" si="3"/>
        <v>290.18456084507932</v>
      </c>
      <c r="M46" s="175">
        <f t="shared" si="3"/>
        <v>265.02795484406982</v>
      </c>
    </row>
    <row r="47" spans="1:13" x14ac:dyDescent="0.15">
      <c r="K47" s="86">
        <f t="shared" si="0"/>
        <v>38</v>
      </c>
      <c r="L47" s="87">
        <f t="shared" si="3"/>
        <v>285.83179243240312</v>
      </c>
      <c r="M47" s="175">
        <f t="shared" si="3"/>
        <v>261.0525355214088</v>
      </c>
    </row>
    <row r="48" spans="1:13" x14ac:dyDescent="0.15">
      <c r="K48" s="86">
        <f t="shared" si="0"/>
        <v>39</v>
      </c>
      <c r="L48" s="87">
        <f t="shared" si="3"/>
        <v>281.54431554591707</v>
      </c>
      <c r="M48" s="175">
        <f t="shared" si="3"/>
        <v>257.13674748858767</v>
      </c>
    </row>
  </sheetData>
  <mergeCells count="3">
    <mergeCell ref="A1:A7"/>
    <mergeCell ref="B2:D2"/>
    <mergeCell ref="B4:D4"/>
  </mergeCells>
  <conditionalFormatting sqref="A20">
    <cfRule type="duplicateValues" dxfId="62" priority="5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5783E-045A-E64A-B198-F34224133B3F}">
  <dimension ref="A1:M44"/>
  <sheetViews>
    <sheetView zoomScale="120" zoomScaleNormal="120" workbookViewId="0">
      <selection activeCell="A21" sqref="A21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8" max="9" width="8.6640625" customWidth="1"/>
    <col min="12" max="12" width="14" customWidth="1"/>
    <col min="13" max="13" width="14" style="172" customWidth="1"/>
  </cols>
  <sheetData>
    <row r="1" spans="1:13" ht="15" customHeight="1" x14ac:dyDescent="0.15">
      <c r="A1" s="204"/>
      <c r="B1" s="180"/>
      <c r="C1" s="180"/>
      <c r="D1" s="180"/>
      <c r="E1" s="180"/>
      <c r="F1" s="40"/>
      <c r="H1" s="177"/>
      <c r="I1" s="177"/>
    </row>
    <row r="2" spans="1:13" ht="15" customHeight="1" x14ac:dyDescent="0.15">
      <c r="A2" s="204"/>
      <c r="B2" s="205" t="s">
        <v>29</v>
      </c>
      <c r="C2" s="205"/>
      <c r="D2" s="205"/>
      <c r="E2" s="180"/>
      <c r="F2" s="40"/>
      <c r="H2" s="177"/>
      <c r="I2" s="177"/>
    </row>
    <row r="3" spans="1:13" ht="15" customHeight="1" x14ac:dyDescent="0.15">
      <c r="A3" s="204"/>
      <c r="B3" s="180"/>
      <c r="C3" s="180"/>
      <c r="D3" s="180"/>
      <c r="E3" s="180"/>
      <c r="F3" s="40"/>
      <c r="H3" s="177"/>
      <c r="I3" s="177"/>
    </row>
    <row r="4" spans="1:13" ht="15" customHeight="1" x14ac:dyDescent="0.15">
      <c r="A4" s="204"/>
      <c r="B4" s="205" t="s">
        <v>42</v>
      </c>
      <c r="C4" s="205"/>
      <c r="D4" s="205"/>
      <c r="E4" s="180"/>
      <c r="F4" s="40"/>
      <c r="H4" s="177"/>
      <c r="I4" s="177"/>
    </row>
    <row r="5" spans="1:13" ht="15" customHeight="1" x14ac:dyDescent="0.15">
      <c r="A5" s="204"/>
      <c r="B5" s="180"/>
      <c r="C5" s="180"/>
      <c r="D5" s="180"/>
      <c r="E5" s="180"/>
      <c r="F5" s="40"/>
      <c r="H5" s="177"/>
      <c r="I5" s="177"/>
    </row>
    <row r="6" spans="1:13" ht="15" customHeight="1" x14ac:dyDescent="0.15">
      <c r="A6" s="204"/>
      <c r="B6" s="181"/>
      <c r="C6" s="180"/>
      <c r="D6" s="180"/>
      <c r="E6" s="180"/>
      <c r="F6" s="40"/>
      <c r="H6" s="177"/>
      <c r="I6" s="177"/>
    </row>
    <row r="7" spans="1:13" ht="15" customHeight="1" x14ac:dyDescent="0.15">
      <c r="A7" s="204"/>
      <c r="B7" s="180"/>
      <c r="C7" s="180"/>
      <c r="D7" s="180"/>
      <c r="E7" s="180"/>
      <c r="F7" s="40"/>
      <c r="H7" s="177"/>
      <c r="I7" s="177"/>
    </row>
    <row r="8" spans="1:13" ht="15" customHeight="1" x14ac:dyDescent="0.15">
      <c r="A8" s="182" t="s">
        <v>7</v>
      </c>
      <c r="B8" s="183" t="s">
        <v>97</v>
      </c>
      <c r="C8" s="183"/>
      <c r="D8" s="184"/>
      <c r="E8" s="184"/>
      <c r="F8" s="40"/>
      <c r="H8" s="178"/>
      <c r="I8" s="178"/>
      <c r="K8" s="88" t="s">
        <v>3</v>
      </c>
      <c r="L8" s="89" t="s">
        <v>97</v>
      </c>
      <c r="M8" s="173" t="s">
        <v>97</v>
      </c>
    </row>
    <row r="9" spans="1:13" ht="15" customHeight="1" x14ac:dyDescent="0.15">
      <c r="A9" s="182" t="s">
        <v>0</v>
      </c>
      <c r="B9" s="183" t="s">
        <v>213</v>
      </c>
      <c r="C9" s="183"/>
      <c r="D9" s="184"/>
      <c r="E9" s="184"/>
      <c r="F9" s="40"/>
      <c r="H9" s="178"/>
      <c r="I9" s="178"/>
      <c r="K9" s="90" t="s">
        <v>103</v>
      </c>
      <c r="L9" s="91">
        <v>1.4999999999999999E-2</v>
      </c>
      <c r="M9" s="174">
        <v>1.4999999999999999E-2</v>
      </c>
    </row>
    <row r="10" spans="1:13" ht="15" customHeight="1" x14ac:dyDescent="0.15">
      <c r="A10" s="182" t="s">
        <v>9</v>
      </c>
      <c r="B10" s="185">
        <v>43171</v>
      </c>
      <c r="C10" s="186"/>
      <c r="D10" s="187"/>
      <c r="E10" s="187"/>
      <c r="F10" s="40"/>
      <c r="H10" s="179"/>
      <c r="I10" s="179"/>
      <c r="K10" s="86">
        <v>1</v>
      </c>
      <c r="L10" s="87">
        <v>500</v>
      </c>
      <c r="M10" s="175">
        <v>456.65412741506998</v>
      </c>
    </row>
    <row r="11" spans="1:13" ht="15" customHeight="1" x14ac:dyDescent="0.2">
      <c r="A11" s="182" t="s">
        <v>24</v>
      </c>
      <c r="B11" s="183" t="s">
        <v>37</v>
      </c>
      <c r="C11" s="180"/>
      <c r="D11" s="180"/>
      <c r="E11" s="180"/>
      <c r="F11" s="40"/>
      <c r="H11" s="176" t="s">
        <v>249</v>
      </c>
      <c r="I11" s="171" t="s">
        <v>251</v>
      </c>
      <c r="K11" s="86">
        <f>K10+1</f>
        <v>2</v>
      </c>
      <c r="L11" s="87">
        <f>L10-L10*0.015</f>
        <v>492.5</v>
      </c>
      <c r="M11" s="175">
        <f>M10-M10*0.015</f>
        <v>449.80431550384395</v>
      </c>
    </row>
    <row r="12" spans="1:13" ht="15" customHeight="1" x14ac:dyDescent="0.2">
      <c r="A12" s="182" t="s">
        <v>10</v>
      </c>
      <c r="B12" s="184" t="s">
        <v>30</v>
      </c>
      <c r="C12" s="180"/>
      <c r="D12" s="180"/>
      <c r="E12" s="180"/>
      <c r="F12" s="40"/>
      <c r="H12" s="176" t="s">
        <v>250</v>
      </c>
      <c r="I12" s="171" t="s">
        <v>248</v>
      </c>
      <c r="K12" s="86">
        <f t="shared" ref="K12:K44" si="0">K11+1</f>
        <v>3</v>
      </c>
      <c r="L12" s="87">
        <f t="shared" ref="L12:M27" si="1">L11-L11*0.015</f>
        <v>485.11250000000001</v>
      </c>
      <c r="M12" s="175">
        <f t="shared" si="1"/>
        <v>443.05725077128631</v>
      </c>
    </row>
    <row r="13" spans="1:13" ht="15" customHeight="1" x14ac:dyDescent="0.15">
      <c r="A13" s="167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  <c r="G13" s="197"/>
      <c r="H13" s="45"/>
      <c r="I13" s="45"/>
      <c r="K13" s="86">
        <f t="shared" si="0"/>
        <v>4</v>
      </c>
      <c r="L13" s="87">
        <f t="shared" si="1"/>
        <v>477.83581250000003</v>
      </c>
      <c r="M13" s="175">
        <f t="shared" si="1"/>
        <v>436.41139200971702</v>
      </c>
    </row>
    <row r="14" spans="1:13" ht="15" customHeight="1" x14ac:dyDescent="0.15">
      <c r="A14" s="167" t="s">
        <v>128</v>
      </c>
      <c r="B14" s="47"/>
      <c r="C14" s="49"/>
      <c r="D14" s="49"/>
      <c r="E14" s="48" t="s">
        <v>253</v>
      </c>
      <c r="F14" s="50" t="s">
        <v>16</v>
      </c>
      <c r="G14" s="197"/>
      <c r="H14" s="48">
        <v>500</v>
      </c>
      <c r="I14" s="48">
        <v>456.65</v>
      </c>
      <c r="K14" s="86">
        <f t="shared" si="0"/>
        <v>5</v>
      </c>
      <c r="L14" s="87">
        <f t="shared" si="1"/>
        <v>470.66827531250004</v>
      </c>
      <c r="M14" s="175">
        <f t="shared" si="1"/>
        <v>429.86522112957124</v>
      </c>
    </row>
    <row r="15" spans="1:13" ht="15" customHeight="1" x14ac:dyDescent="0.15">
      <c r="A15" s="167" t="s">
        <v>43</v>
      </c>
      <c r="B15" s="51"/>
      <c r="C15" s="53"/>
      <c r="D15" s="53"/>
      <c r="E15" s="100">
        <v>1.4999999999999999E-2</v>
      </c>
      <c r="F15" s="50" t="s">
        <v>17</v>
      </c>
      <c r="G15" s="197"/>
      <c r="H15" s="100">
        <v>1.4999999999999999E-2</v>
      </c>
      <c r="I15" s="100">
        <v>1.4999999999999999E-2</v>
      </c>
      <c r="K15" s="86">
        <f t="shared" si="0"/>
        <v>6</v>
      </c>
      <c r="L15" s="87">
        <f t="shared" si="1"/>
        <v>463.60825118281252</v>
      </c>
      <c r="M15" s="175">
        <f t="shared" si="1"/>
        <v>423.41724281262765</v>
      </c>
    </row>
    <row r="16" spans="1:13" ht="15" customHeight="1" x14ac:dyDescent="0.15">
      <c r="A16" s="167"/>
      <c r="B16" s="54" t="s">
        <v>4</v>
      </c>
      <c r="C16" s="55" t="s">
        <v>4</v>
      </c>
      <c r="D16" s="55" t="s">
        <v>4</v>
      </c>
      <c r="E16" s="56" t="s">
        <v>44</v>
      </c>
      <c r="F16" s="57">
        <v>35</v>
      </c>
      <c r="G16" s="197"/>
      <c r="H16" s="56" t="s">
        <v>44</v>
      </c>
      <c r="I16" s="56" t="s">
        <v>44</v>
      </c>
      <c r="K16" s="86">
        <f t="shared" si="0"/>
        <v>7</v>
      </c>
      <c r="L16" s="87">
        <f>L15-L15*0.015</f>
        <v>456.65412741507032</v>
      </c>
      <c r="M16" s="175">
        <f>M15-M15*0.015</f>
        <v>417.06598417043824</v>
      </c>
    </row>
    <row r="17" spans="1:13" x14ac:dyDescent="0.15">
      <c r="A17" s="99" t="s">
        <v>63</v>
      </c>
      <c r="B17" s="73"/>
      <c r="C17" s="73"/>
      <c r="D17" s="73">
        <v>79.8</v>
      </c>
      <c r="E17" s="109">
        <v>423.41724281262799</v>
      </c>
      <c r="F17" s="110">
        <v>6</v>
      </c>
      <c r="G17" s="197"/>
      <c r="H17" s="109">
        <v>463.60825118281252</v>
      </c>
      <c r="I17" s="109">
        <v>423.41724281262799</v>
      </c>
      <c r="K17" s="86">
        <f t="shared" si="0"/>
        <v>8</v>
      </c>
      <c r="L17" s="87">
        <f t="shared" si="1"/>
        <v>449.80431550384429</v>
      </c>
      <c r="M17" s="175">
        <f t="shared" si="1"/>
        <v>410.80999440788167</v>
      </c>
    </row>
    <row r="18" spans="1:13" x14ac:dyDescent="0.15">
      <c r="A18" s="99" t="s">
        <v>120</v>
      </c>
      <c r="B18" s="73"/>
      <c r="C18" s="73"/>
      <c r="D18" s="73">
        <v>73.2</v>
      </c>
      <c r="E18" s="109">
        <v>398.57812682438737</v>
      </c>
      <c r="F18" s="110">
        <v>10</v>
      </c>
      <c r="G18" s="197"/>
      <c r="H18" s="109">
        <v>436.41139200971736</v>
      </c>
      <c r="I18" s="109">
        <v>398.57812682438737</v>
      </c>
      <c r="K18" s="86">
        <f t="shared" si="0"/>
        <v>9</v>
      </c>
      <c r="L18" s="87">
        <f t="shared" si="1"/>
        <v>443.05725077128665</v>
      </c>
      <c r="M18" s="175">
        <f t="shared" si="1"/>
        <v>404.64784449176346</v>
      </c>
    </row>
    <row r="19" spans="1:13" x14ac:dyDescent="0.15">
      <c r="A19" s="99" t="s">
        <v>50</v>
      </c>
      <c r="B19" s="73"/>
      <c r="C19" s="73"/>
      <c r="D19" s="73">
        <v>72.400000000000006</v>
      </c>
      <c r="E19" s="109">
        <v>392.59945492202155</v>
      </c>
      <c r="F19" s="110">
        <v>11</v>
      </c>
      <c r="G19" s="198"/>
      <c r="H19" s="109">
        <v>429.86522112957158</v>
      </c>
      <c r="I19" s="109">
        <v>392.59945492202155</v>
      </c>
      <c r="K19" s="86">
        <f t="shared" si="0"/>
        <v>10</v>
      </c>
      <c r="L19" s="87">
        <f t="shared" si="1"/>
        <v>436.41139200971736</v>
      </c>
      <c r="M19" s="175">
        <f t="shared" si="1"/>
        <v>398.57812682438703</v>
      </c>
    </row>
    <row r="20" spans="1:13" x14ac:dyDescent="0.15">
      <c r="A20" s="99" t="s">
        <v>66</v>
      </c>
      <c r="B20" s="73"/>
      <c r="C20" s="73"/>
      <c r="D20" s="73">
        <v>69.5</v>
      </c>
      <c r="E20" s="109">
        <v>386.71046309819121</v>
      </c>
      <c r="F20" s="110">
        <v>12</v>
      </c>
      <c r="G20" s="198"/>
      <c r="H20" s="109">
        <v>423.41724281262799</v>
      </c>
      <c r="I20" s="109">
        <v>386.71046309819121</v>
      </c>
      <c r="K20" s="86">
        <f t="shared" si="0"/>
        <v>11</v>
      </c>
      <c r="L20" s="87">
        <f t="shared" si="1"/>
        <v>429.86522112957158</v>
      </c>
      <c r="M20" s="175">
        <f t="shared" si="1"/>
        <v>392.59945492202121</v>
      </c>
    </row>
    <row r="21" spans="1:13" x14ac:dyDescent="0.15">
      <c r="A21" s="99" t="s">
        <v>51</v>
      </c>
      <c r="B21" s="73"/>
      <c r="C21" s="73"/>
      <c r="D21" s="73">
        <v>68.8</v>
      </c>
      <c r="E21" s="109">
        <v>380.90980615171833</v>
      </c>
      <c r="F21" s="110">
        <v>13</v>
      </c>
      <c r="G21" s="198"/>
      <c r="H21" s="109">
        <v>417.06598417043858</v>
      </c>
      <c r="I21" s="109">
        <v>380.90980615171833</v>
      </c>
      <c r="K21" s="86">
        <f t="shared" si="0"/>
        <v>12</v>
      </c>
      <c r="L21" s="87">
        <f t="shared" si="1"/>
        <v>423.41724281262799</v>
      </c>
      <c r="M21" s="175">
        <f t="shared" si="1"/>
        <v>386.71046309819087</v>
      </c>
    </row>
    <row r="22" spans="1:13" x14ac:dyDescent="0.15">
      <c r="A22" s="99" t="s">
        <v>48</v>
      </c>
      <c r="B22" s="73">
        <v>70</v>
      </c>
      <c r="C22" s="73"/>
      <c r="D22" s="73"/>
      <c r="E22" s="157">
        <v>337.53</v>
      </c>
      <c r="F22" s="158">
        <v>21</v>
      </c>
      <c r="G22" s="199"/>
      <c r="H22" s="109">
        <v>375.19615905944255</v>
      </c>
      <c r="I22" s="109">
        <v>342.66974924955139</v>
      </c>
      <c r="K22" s="86">
        <f t="shared" si="0"/>
        <v>13</v>
      </c>
      <c r="L22" s="87">
        <f t="shared" si="1"/>
        <v>417.06598417043858</v>
      </c>
      <c r="M22" s="175">
        <f t="shared" si="1"/>
        <v>380.90980615171799</v>
      </c>
    </row>
    <row r="23" spans="1:13" x14ac:dyDescent="0.15">
      <c r="A23" s="99" t="s">
        <v>86</v>
      </c>
      <c r="B23" s="73">
        <v>68</v>
      </c>
      <c r="C23" s="73"/>
      <c r="D23" s="73"/>
      <c r="E23" s="109">
        <v>332.46675746564603</v>
      </c>
      <c r="F23" s="110">
        <v>22</v>
      </c>
      <c r="G23" s="198"/>
      <c r="H23" s="109">
        <v>364.02469342344767</v>
      </c>
      <c r="I23" s="109">
        <v>332.46675746564603</v>
      </c>
      <c r="K23" s="86">
        <f t="shared" si="0"/>
        <v>14</v>
      </c>
      <c r="L23" s="87">
        <f t="shared" si="1"/>
        <v>410.80999440788202</v>
      </c>
      <c r="M23" s="175">
        <f t="shared" si="1"/>
        <v>375.19615905944221</v>
      </c>
    </row>
    <row r="24" spans="1:13" x14ac:dyDescent="0.15">
      <c r="A24" s="99" t="s">
        <v>47</v>
      </c>
      <c r="B24" s="73">
        <v>66.599999999999994</v>
      </c>
      <c r="C24" s="73"/>
      <c r="D24" s="73"/>
      <c r="E24" s="109">
        <v>327.47975610366132</v>
      </c>
      <c r="F24" s="110">
        <v>23</v>
      </c>
      <c r="G24" s="198"/>
      <c r="H24" s="109">
        <v>358.56432302209595</v>
      </c>
      <c r="I24" s="109">
        <v>327.47975610366132</v>
      </c>
      <c r="K24" s="86">
        <f t="shared" si="0"/>
        <v>15</v>
      </c>
      <c r="L24" s="87">
        <f t="shared" si="1"/>
        <v>404.64784449176381</v>
      </c>
      <c r="M24" s="175">
        <f t="shared" si="1"/>
        <v>369.56821667355058</v>
      </c>
    </row>
    <row r="25" spans="1:13" x14ac:dyDescent="0.15">
      <c r="A25" s="99" t="s">
        <v>64</v>
      </c>
      <c r="B25" s="73">
        <v>55.2</v>
      </c>
      <c r="C25" s="73"/>
      <c r="D25" s="73"/>
      <c r="E25" s="109">
        <v>312.96311067018968</v>
      </c>
      <c r="F25" s="110">
        <v>26</v>
      </c>
      <c r="G25" s="198"/>
      <c r="H25" s="109">
        <v>342.66974924955139</v>
      </c>
      <c r="I25" s="109">
        <v>312.96311067018968</v>
      </c>
      <c r="K25" s="86">
        <f t="shared" si="0"/>
        <v>16</v>
      </c>
      <c r="L25" s="87">
        <f t="shared" si="1"/>
        <v>398.57812682438737</v>
      </c>
      <c r="M25" s="175">
        <f t="shared" si="1"/>
        <v>364.02469342344733</v>
      </c>
    </row>
    <row r="26" spans="1:13" x14ac:dyDescent="0.15">
      <c r="A26" s="99" t="s">
        <v>68</v>
      </c>
      <c r="B26" s="73">
        <v>49.2</v>
      </c>
      <c r="C26" s="73"/>
      <c r="D26" s="73"/>
      <c r="E26" s="109">
        <v>290.18456084507932</v>
      </c>
      <c r="F26" s="110">
        <v>31</v>
      </c>
      <c r="G26" s="198"/>
      <c r="H26" s="109">
        <v>317.72904636567478</v>
      </c>
      <c r="I26" s="109">
        <v>290.18456084507932</v>
      </c>
      <c r="K26" s="86">
        <f t="shared" si="0"/>
        <v>17</v>
      </c>
      <c r="L26" s="87">
        <f t="shared" si="1"/>
        <v>392.59945492202155</v>
      </c>
      <c r="M26" s="175">
        <f t="shared" si="1"/>
        <v>358.56432302209561</v>
      </c>
    </row>
    <row r="27" spans="1:13" x14ac:dyDescent="0.15">
      <c r="A27" s="99" t="s">
        <v>69</v>
      </c>
      <c r="B27" s="73">
        <v>37</v>
      </c>
      <c r="C27" s="73"/>
      <c r="D27" s="73"/>
      <c r="E27" s="109">
        <v>281.54431554591707</v>
      </c>
      <c r="F27" s="110">
        <v>33</v>
      </c>
      <c r="G27" s="198"/>
      <c r="H27" s="109">
        <v>308.26866401013683</v>
      </c>
      <c r="I27" s="109">
        <v>281.54431554591707</v>
      </c>
      <c r="K27" s="86">
        <f t="shared" si="0"/>
        <v>18</v>
      </c>
      <c r="L27" s="87">
        <f t="shared" si="1"/>
        <v>386.71046309819121</v>
      </c>
      <c r="M27" s="175">
        <f t="shared" si="1"/>
        <v>353.18585817676416</v>
      </c>
    </row>
    <row r="28" spans="1:13" x14ac:dyDescent="0.15">
      <c r="A28" s="99" t="s">
        <v>53</v>
      </c>
      <c r="B28" s="73">
        <v>30</v>
      </c>
      <c r="C28" s="73"/>
      <c r="D28" s="73"/>
      <c r="E28" s="109">
        <v>277.32115081272832</v>
      </c>
      <c r="F28" s="110">
        <v>34</v>
      </c>
      <c r="G28" s="198"/>
      <c r="H28" s="109">
        <v>303.6446340499848</v>
      </c>
      <c r="I28" s="109">
        <v>277.32115081272832</v>
      </c>
      <c r="K28" s="86">
        <f t="shared" si="0"/>
        <v>19</v>
      </c>
      <c r="L28" s="87">
        <f t="shared" ref="L28:M43" si="2">L27-L27*0.015</f>
        <v>380.90980615171833</v>
      </c>
      <c r="M28" s="175">
        <f t="shared" si="2"/>
        <v>347.88807030411272</v>
      </c>
    </row>
    <row r="29" spans="1:13" x14ac:dyDescent="0.15">
      <c r="A29" s="99" t="s">
        <v>119</v>
      </c>
      <c r="B29" s="73" t="s">
        <v>237</v>
      </c>
      <c r="C29" s="73"/>
      <c r="D29" s="73"/>
      <c r="E29" s="109"/>
      <c r="F29" s="110" t="s">
        <v>237</v>
      </c>
      <c r="G29" s="197"/>
      <c r="H29" s="109"/>
      <c r="I29" s="109"/>
      <c r="K29" s="86">
        <f t="shared" si="0"/>
        <v>20</v>
      </c>
      <c r="L29" s="87">
        <f t="shared" si="2"/>
        <v>375.19615905944255</v>
      </c>
      <c r="M29" s="175">
        <f t="shared" si="2"/>
        <v>342.66974924955105</v>
      </c>
    </row>
    <row r="30" spans="1:13" x14ac:dyDescent="0.15">
      <c r="A30" s="72" t="s">
        <v>49</v>
      </c>
      <c r="B30" s="73" t="s">
        <v>237</v>
      </c>
      <c r="C30" s="73"/>
      <c r="D30" s="73"/>
      <c r="E30" s="109"/>
      <c r="F30" s="110" t="s">
        <v>237</v>
      </c>
      <c r="G30" s="197"/>
      <c r="H30" s="109"/>
      <c r="I30" s="109"/>
      <c r="K30" s="86">
        <f t="shared" si="0"/>
        <v>21</v>
      </c>
      <c r="L30" s="87">
        <f t="shared" si="2"/>
        <v>369.56821667355092</v>
      </c>
      <c r="M30" s="175">
        <f t="shared" si="2"/>
        <v>337.52970301080779</v>
      </c>
    </row>
    <row r="31" spans="1:13" x14ac:dyDescent="0.15">
      <c r="A31" s="99"/>
      <c r="B31" s="73"/>
      <c r="C31" s="73"/>
      <c r="D31" s="73"/>
      <c r="E31" s="109"/>
      <c r="F31" s="110"/>
      <c r="G31" s="197"/>
      <c r="H31" s="109"/>
      <c r="I31" s="109"/>
      <c r="K31" s="86">
        <f t="shared" si="0"/>
        <v>22</v>
      </c>
      <c r="L31" s="87">
        <f t="shared" si="2"/>
        <v>364.02469342344767</v>
      </c>
      <c r="M31" s="175">
        <f t="shared" si="2"/>
        <v>332.46675746564568</v>
      </c>
    </row>
    <row r="32" spans="1:13" x14ac:dyDescent="0.15">
      <c r="A32" s="72"/>
      <c r="B32" s="73"/>
      <c r="C32" s="73"/>
      <c r="D32" s="73"/>
      <c r="E32" s="109"/>
      <c r="F32" s="110"/>
      <c r="G32" s="197"/>
      <c r="H32" s="109"/>
      <c r="I32" s="109"/>
      <c r="K32" s="86">
        <f t="shared" si="0"/>
        <v>23</v>
      </c>
      <c r="L32" s="87">
        <f t="shared" si="2"/>
        <v>358.56432302209595</v>
      </c>
      <c r="M32" s="175">
        <f t="shared" si="2"/>
        <v>327.47975610366097</v>
      </c>
    </row>
    <row r="33" spans="1:13" x14ac:dyDescent="0.15">
      <c r="A33" s="191" t="s">
        <v>252</v>
      </c>
      <c r="K33" s="86">
        <f t="shared" si="0"/>
        <v>24</v>
      </c>
      <c r="L33" s="87">
        <f t="shared" si="2"/>
        <v>353.1858581767645</v>
      </c>
      <c r="M33" s="175">
        <f t="shared" si="2"/>
        <v>322.56755976210604</v>
      </c>
    </row>
    <row r="34" spans="1:13" x14ac:dyDescent="0.15">
      <c r="K34" s="86">
        <f t="shared" si="0"/>
        <v>25</v>
      </c>
      <c r="L34" s="87">
        <f t="shared" si="2"/>
        <v>347.88807030411306</v>
      </c>
      <c r="M34" s="175">
        <f t="shared" si="2"/>
        <v>317.72904636567444</v>
      </c>
    </row>
    <row r="35" spans="1:13" x14ac:dyDescent="0.15">
      <c r="K35" s="86">
        <f t="shared" si="0"/>
        <v>26</v>
      </c>
      <c r="L35" s="87">
        <f t="shared" si="2"/>
        <v>342.66974924955139</v>
      </c>
      <c r="M35" s="175">
        <f t="shared" si="2"/>
        <v>312.96311067018934</v>
      </c>
    </row>
    <row r="36" spans="1:13" x14ac:dyDescent="0.15">
      <c r="K36" s="86">
        <f t="shared" si="0"/>
        <v>27</v>
      </c>
      <c r="L36" s="87">
        <f t="shared" si="2"/>
        <v>337.52970301080813</v>
      </c>
      <c r="M36" s="175">
        <f t="shared" si="2"/>
        <v>308.26866401013649</v>
      </c>
    </row>
    <row r="37" spans="1:13" x14ac:dyDescent="0.15">
      <c r="K37" s="86">
        <f t="shared" si="0"/>
        <v>28</v>
      </c>
      <c r="L37" s="87">
        <f t="shared" si="2"/>
        <v>332.46675746564603</v>
      </c>
      <c r="M37" s="175">
        <f t="shared" si="2"/>
        <v>303.64463404998446</v>
      </c>
    </row>
    <row r="38" spans="1:13" x14ac:dyDescent="0.15">
      <c r="K38" s="86">
        <f t="shared" si="0"/>
        <v>29</v>
      </c>
      <c r="L38" s="87">
        <f t="shared" si="2"/>
        <v>327.47975610366132</v>
      </c>
      <c r="M38" s="175">
        <f t="shared" si="2"/>
        <v>299.0899645392347</v>
      </c>
    </row>
    <row r="39" spans="1:13" x14ac:dyDescent="0.15">
      <c r="K39" s="86">
        <f t="shared" si="0"/>
        <v>30</v>
      </c>
      <c r="L39" s="87">
        <f t="shared" si="2"/>
        <v>322.56755976210638</v>
      </c>
      <c r="M39" s="175">
        <f t="shared" si="2"/>
        <v>294.60361507114618</v>
      </c>
    </row>
    <row r="40" spans="1:13" x14ac:dyDescent="0.15">
      <c r="K40" s="86">
        <f t="shared" si="0"/>
        <v>31</v>
      </c>
      <c r="L40" s="87">
        <f t="shared" si="2"/>
        <v>317.72904636567478</v>
      </c>
      <c r="M40" s="175">
        <f t="shared" si="2"/>
        <v>290.18456084507898</v>
      </c>
    </row>
    <row r="41" spans="1:13" x14ac:dyDescent="0.15">
      <c r="K41" s="86">
        <f t="shared" si="0"/>
        <v>32</v>
      </c>
      <c r="L41" s="87">
        <f t="shared" si="2"/>
        <v>312.96311067018968</v>
      </c>
      <c r="M41" s="175">
        <f t="shared" si="2"/>
        <v>285.83179243240278</v>
      </c>
    </row>
    <row r="42" spans="1:13" x14ac:dyDescent="0.15">
      <c r="K42" s="86">
        <f t="shared" si="0"/>
        <v>33</v>
      </c>
      <c r="L42" s="87">
        <f t="shared" si="2"/>
        <v>308.26866401013683</v>
      </c>
      <c r="M42" s="175">
        <f t="shared" si="2"/>
        <v>281.54431554591673</v>
      </c>
    </row>
    <row r="43" spans="1:13" x14ac:dyDescent="0.15">
      <c r="K43" s="86">
        <f t="shared" si="0"/>
        <v>34</v>
      </c>
      <c r="L43" s="87">
        <f t="shared" si="2"/>
        <v>303.6446340499848</v>
      </c>
      <c r="M43" s="175">
        <f t="shared" si="2"/>
        <v>277.32115081272798</v>
      </c>
    </row>
    <row r="44" spans="1:13" x14ac:dyDescent="0.15">
      <c r="K44" s="86">
        <f t="shared" si="0"/>
        <v>35</v>
      </c>
      <c r="L44" s="87">
        <f t="shared" ref="L44:M44" si="3">L43-L43*0.015</f>
        <v>299.08996453923504</v>
      </c>
      <c r="M44" s="175">
        <f t="shared" si="3"/>
        <v>273.16133355053705</v>
      </c>
    </row>
  </sheetData>
  <mergeCells count="3">
    <mergeCell ref="A1:A7"/>
    <mergeCell ref="B2:D2"/>
    <mergeCell ref="B4:D4"/>
  </mergeCells>
  <conditionalFormatting sqref="A19">
    <cfRule type="duplicateValues" dxfId="61" priority="1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B05A4-FCBF-7B4C-8BFA-B60E95423651}">
  <dimension ref="A1:F31"/>
  <sheetViews>
    <sheetView topLeftCell="A3" workbookViewId="0">
      <selection activeCell="G24" sqref="G24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02"/>
      <c r="B1" s="170"/>
      <c r="C1" s="170"/>
      <c r="D1" s="170"/>
      <c r="E1" s="170"/>
      <c r="F1" s="40"/>
    </row>
    <row r="2" spans="1:6" ht="15" customHeight="1" x14ac:dyDescent="0.15">
      <c r="A2" s="202"/>
      <c r="B2" s="203" t="s">
        <v>29</v>
      </c>
      <c r="C2" s="203"/>
      <c r="D2" s="203"/>
      <c r="E2" s="170"/>
      <c r="F2" s="40"/>
    </row>
    <row r="3" spans="1:6" ht="15" customHeight="1" x14ac:dyDescent="0.15">
      <c r="A3" s="202"/>
      <c r="B3" s="170"/>
      <c r="C3" s="170"/>
      <c r="D3" s="170"/>
      <c r="E3" s="170"/>
      <c r="F3" s="40"/>
    </row>
    <row r="4" spans="1:6" ht="15" customHeight="1" x14ac:dyDescent="0.15">
      <c r="A4" s="202"/>
      <c r="B4" s="203" t="s">
        <v>42</v>
      </c>
      <c r="C4" s="203"/>
      <c r="D4" s="203"/>
      <c r="E4" s="170"/>
      <c r="F4" s="40"/>
    </row>
    <row r="5" spans="1:6" ht="15" customHeight="1" x14ac:dyDescent="0.15">
      <c r="A5" s="202"/>
      <c r="B5" s="170"/>
      <c r="C5" s="170"/>
      <c r="D5" s="170"/>
      <c r="E5" s="170"/>
      <c r="F5" s="40"/>
    </row>
    <row r="6" spans="1:6" ht="15" customHeight="1" x14ac:dyDescent="0.15">
      <c r="A6" s="202"/>
      <c r="B6" s="75"/>
      <c r="C6" s="170"/>
      <c r="D6" s="170"/>
      <c r="E6" s="170"/>
      <c r="F6" s="40"/>
    </row>
    <row r="7" spans="1:6" ht="15" customHeight="1" x14ac:dyDescent="0.15">
      <c r="A7" s="202"/>
      <c r="B7" s="170"/>
      <c r="C7" s="170"/>
      <c r="D7" s="170"/>
      <c r="E7" s="170"/>
      <c r="F7" s="40"/>
    </row>
    <row r="8" spans="1:6" ht="15" customHeight="1" x14ac:dyDescent="0.15">
      <c r="A8" s="41" t="s">
        <v>7</v>
      </c>
      <c r="B8" s="42" t="s">
        <v>243</v>
      </c>
      <c r="C8" s="42"/>
      <c r="D8" s="169"/>
      <c r="E8" s="169"/>
      <c r="F8" s="40"/>
    </row>
    <row r="9" spans="1:6" ht="15" customHeight="1" x14ac:dyDescent="0.15">
      <c r="A9" s="41" t="s">
        <v>0</v>
      </c>
      <c r="B9" s="42" t="s">
        <v>244</v>
      </c>
      <c r="C9" s="42"/>
      <c r="D9" s="169"/>
      <c r="E9" s="169"/>
      <c r="F9" s="40"/>
    </row>
    <row r="10" spans="1:6" ht="15" customHeight="1" x14ac:dyDescent="0.15">
      <c r="A10" s="41" t="s">
        <v>9</v>
      </c>
      <c r="B10" s="108" t="s">
        <v>245</v>
      </c>
      <c r="C10" s="43"/>
      <c r="D10" s="44"/>
      <c r="E10" s="44"/>
      <c r="F10" s="40"/>
    </row>
    <row r="11" spans="1:6" ht="15" customHeight="1" x14ac:dyDescent="0.15">
      <c r="A11" s="41" t="s">
        <v>24</v>
      </c>
      <c r="B11" s="42" t="s">
        <v>39</v>
      </c>
      <c r="C11" s="170"/>
      <c r="D11" s="170"/>
      <c r="E11" s="170"/>
      <c r="F11" s="40"/>
    </row>
    <row r="12" spans="1:6" ht="15" customHeight="1" x14ac:dyDescent="0.15">
      <c r="A12" s="41" t="s">
        <v>10</v>
      </c>
      <c r="B12" s="169" t="s">
        <v>30</v>
      </c>
      <c r="C12" s="170"/>
      <c r="D12" s="170"/>
      <c r="E12" s="170"/>
      <c r="F12" s="40"/>
    </row>
    <row r="13" spans="1:6" ht="15" customHeight="1" x14ac:dyDescent="0.15">
      <c r="A13" s="169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</row>
    <row r="14" spans="1:6" ht="15" customHeight="1" x14ac:dyDescent="0.15">
      <c r="A14" s="169" t="s">
        <v>128</v>
      </c>
      <c r="B14" s="47"/>
      <c r="C14" s="49"/>
      <c r="D14" s="49"/>
      <c r="E14" s="48">
        <v>675</v>
      </c>
      <c r="F14" s="50" t="s">
        <v>16</v>
      </c>
    </row>
    <row r="15" spans="1:6" ht="15" customHeight="1" x14ac:dyDescent="0.15">
      <c r="A15" s="169" t="s">
        <v>43</v>
      </c>
      <c r="B15" s="51"/>
      <c r="C15" s="53"/>
      <c r="D15" s="53"/>
      <c r="E15" s="100">
        <v>1.4999999999999999E-2</v>
      </c>
      <c r="F15" s="50" t="s">
        <v>17</v>
      </c>
    </row>
    <row r="16" spans="1:6" ht="15" customHeight="1" x14ac:dyDescent="0.15">
      <c r="A16" s="169"/>
      <c r="B16" s="54" t="s">
        <v>4</v>
      </c>
      <c r="C16" s="55" t="s">
        <v>4</v>
      </c>
      <c r="D16" s="55" t="s">
        <v>4</v>
      </c>
      <c r="E16" s="56" t="s">
        <v>44</v>
      </c>
      <c r="F16" s="57">
        <v>52</v>
      </c>
    </row>
    <row r="17" spans="1:6" x14ac:dyDescent="0.15">
      <c r="A17" s="99" t="s">
        <v>46</v>
      </c>
      <c r="B17" s="73"/>
      <c r="C17" s="73"/>
      <c r="D17" s="73">
        <v>89</v>
      </c>
      <c r="E17" s="109">
        <v>645.07834687499997</v>
      </c>
      <c r="F17" s="110">
        <v>4</v>
      </c>
    </row>
    <row r="18" spans="1:6" x14ac:dyDescent="0.15">
      <c r="A18" s="99" t="s">
        <v>45</v>
      </c>
      <c r="B18" s="73"/>
      <c r="C18" s="73"/>
      <c r="D18" s="73">
        <v>87.6</v>
      </c>
      <c r="E18" s="109">
        <v>635.40217167187495</v>
      </c>
      <c r="F18" s="110">
        <v>5</v>
      </c>
    </row>
    <row r="19" spans="1:6" x14ac:dyDescent="0.15">
      <c r="A19" s="99" t="s">
        <v>50</v>
      </c>
      <c r="B19" s="73">
        <v>69.19</v>
      </c>
      <c r="C19" s="73"/>
      <c r="D19" s="73"/>
      <c r="E19" s="109">
        <v>448.8301225786218</v>
      </c>
      <c r="F19" s="110">
        <v>28</v>
      </c>
    </row>
    <row r="20" spans="1:6" x14ac:dyDescent="0.15">
      <c r="A20" s="99" t="s">
        <v>48</v>
      </c>
      <c r="B20" s="73">
        <v>55.39</v>
      </c>
      <c r="C20" s="73"/>
      <c r="D20" s="73"/>
      <c r="E20" s="109">
        <v>374.38355359718292</v>
      </c>
      <c r="F20" s="110">
        <v>40</v>
      </c>
    </row>
    <row r="21" spans="1:6" x14ac:dyDescent="0.15">
      <c r="A21" s="99" t="s">
        <v>64</v>
      </c>
      <c r="B21" s="73">
        <v>43.59</v>
      </c>
      <c r="C21" s="73"/>
      <c r="D21" s="73"/>
      <c r="E21" s="109">
        <v>341.92758997294953</v>
      </c>
      <c r="F21" s="110">
        <v>46</v>
      </c>
    </row>
    <row r="22" spans="1:6" x14ac:dyDescent="0.15">
      <c r="A22" s="99" t="s">
        <v>47</v>
      </c>
      <c r="B22" s="73">
        <v>31.99</v>
      </c>
      <c r="C22" s="73"/>
      <c r="D22" s="73"/>
      <c r="E22" s="109">
        <v>331.74669598150496</v>
      </c>
      <c r="F22" s="110">
        <v>48</v>
      </c>
    </row>
    <row r="23" spans="1:6" x14ac:dyDescent="0.15">
      <c r="A23" s="72" t="s">
        <v>40</v>
      </c>
      <c r="B23" s="73">
        <v>15.39</v>
      </c>
      <c r="C23" s="73"/>
      <c r="D23" s="73"/>
      <c r="E23" s="109">
        <v>312.28529047647044</v>
      </c>
      <c r="F23" s="110">
        <v>52</v>
      </c>
    </row>
    <row r="24" spans="1:6" x14ac:dyDescent="0.15">
      <c r="A24" s="63"/>
      <c r="B24" s="73"/>
      <c r="C24" s="73"/>
      <c r="D24" s="73"/>
      <c r="E24" s="109"/>
      <c r="F24" s="110"/>
    </row>
    <row r="25" spans="1:6" x14ac:dyDescent="0.15">
      <c r="A25" s="63"/>
      <c r="B25" s="73"/>
      <c r="C25" s="73"/>
      <c r="D25" s="73"/>
      <c r="E25" s="109"/>
      <c r="F25" s="110"/>
    </row>
    <row r="26" spans="1:6" x14ac:dyDescent="0.15">
      <c r="A26" s="63"/>
      <c r="B26" s="73"/>
      <c r="C26" s="73"/>
      <c r="D26" s="73"/>
      <c r="E26" s="109"/>
      <c r="F26" s="110"/>
    </row>
    <row r="27" spans="1:6" x14ac:dyDescent="0.15">
      <c r="A27" s="63"/>
      <c r="B27" s="73"/>
      <c r="C27" s="73"/>
      <c r="D27" s="73"/>
      <c r="E27" s="109"/>
      <c r="F27" s="110"/>
    </row>
    <row r="28" spans="1:6" x14ac:dyDescent="0.15">
      <c r="A28" s="63"/>
      <c r="B28" s="73"/>
      <c r="C28" s="73"/>
      <c r="D28" s="73"/>
      <c r="E28" s="109"/>
      <c r="F28" s="110"/>
    </row>
    <row r="29" spans="1:6" x14ac:dyDescent="0.15">
      <c r="A29" s="63"/>
      <c r="B29" s="73"/>
      <c r="C29" s="73"/>
      <c r="D29" s="73"/>
      <c r="E29" s="109"/>
      <c r="F29" s="110"/>
    </row>
    <row r="30" spans="1:6" x14ac:dyDescent="0.15">
      <c r="A30" s="63"/>
      <c r="B30" s="73"/>
      <c r="C30" s="73"/>
      <c r="D30" s="73"/>
      <c r="E30" s="109"/>
      <c r="F30" s="110"/>
    </row>
    <row r="31" spans="1:6" x14ac:dyDescent="0.15">
      <c r="A31" s="63"/>
      <c r="B31" s="73"/>
      <c r="C31" s="73"/>
      <c r="D31" s="73"/>
      <c r="E31" s="109"/>
      <c r="F31" s="110"/>
    </row>
  </sheetData>
  <mergeCells count="3">
    <mergeCell ref="A1:A7"/>
    <mergeCell ref="B2:D2"/>
    <mergeCell ref="B4:D4"/>
  </mergeCells>
  <conditionalFormatting sqref="A24">
    <cfRule type="duplicateValues" dxfId="60" priority="17"/>
  </conditionalFormatting>
  <conditionalFormatting sqref="A25">
    <cfRule type="duplicateValues" dxfId="59" priority="15"/>
  </conditionalFormatting>
  <conditionalFormatting sqref="A25">
    <cfRule type="duplicateValues" dxfId="58" priority="16"/>
  </conditionalFormatting>
  <conditionalFormatting sqref="A26">
    <cfRule type="duplicateValues" dxfId="57" priority="13"/>
  </conditionalFormatting>
  <conditionalFormatting sqref="A26">
    <cfRule type="duplicateValues" dxfId="56" priority="14"/>
  </conditionalFormatting>
  <conditionalFormatting sqref="A27">
    <cfRule type="duplicateValues" dxfId="55" priority="11"/>
  </conditionalFormatting>
  <conditionalFormatting sqref="A27">
    <cfRule type="duplicateValues" dxfId="54" priority="12"/>
  </conditionalFormatting>
  <conditionalFormatting sqref="A28">
    <cfRule type="duplicateValues" dxfId="53" priority="9"/>
  </conditionalFormatting>
  <conditionalFormatting sqref="A28">
    <cfRule type="duplicateValues" dxfId="52" priority="10"/>
  </conditionalFormatting>
  <conditionalFormatting sqref="A29">
    <cfRule type="duplicateValues" dxfId="51" priority="7"/>
  </conditionalFormatting>
  <conditionalFormatting sqref="A29">
    <cfRule type="duplicateValues" dxfId="50" priority="8"/>
  </conditionalFormatting>
  <conditionalFormatting sqref="A30">
    <cfRule type="duplicateValues" dxfId="49" priority="5"/>
  </conditionalFormatting>
  <conditionalFormatting sqref="A30">
    <cfRule type="duplicateValues" dxfId="48" priority="6"/>
  </conditionalFormatting>
  <conditionalFormatting sqref="A31">
    <cfRule type="duplicateValues" dxfId="47" priority="3"/>
  </conditionalFormatting>
  <conditionalFormatting sqref="A31">
    <cfRule type="duplicateValues" dxfId="46" priority="4"/>
  </conditionalFormatting>
  <conditionalFormatting sqref="A18">
    <cfRule type="duplicateValues" dxfId="45" priority="2"/>
  </conditionalFormatting>
  <conditionalFormatting sqref="A20">
    <cfRule type="duplicateValues" dxfId="44" priority="1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7EC36-BC04-D94C-AF69-247C2D0D80BF}">
  <dimension ref="A1:G30"/>
  <sheetViews>
    <sheetView workbookViewId="0">
      <selection activeCell="A21" sqref="A21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02"/>
      <c r="B1" s="170"/>
      <c r="C1" s="170"/>
      <c r="D1" s="170"/>
      <c r="E1" s="170"/>
      <c r="F1" s="40"/>
    </row>
    <row r="2" spans="1:6" ht="15" customHeight="1" x14ac:dyDescent="0.15">
      <c r="A2" s="202"/>
      <c r="B2" s="203" t="s">
        <v>29</v>
      </c>
      <c r="C2" s="203"/>
      <c r="D2" s="203"/>
      <c r="E2" s="170"/>
      <c r="F2" s="40"/>
    </row>
    <row r="3" spans="1:6" ht="15" customHeight="1" x14ac:dyDescent="0.15">
      <c r="A3" s="202"/>
      <c r="B3" s="170"/>
      <c r="C3" s="170"/>
      <c r="D3" s="170"/>
      <c r="E3" s="170"/>
      <c r="F3" s="40"/>
    </row>
    <row r="4" spans="1:6" ht="15" customHeight="1" x14ac:dyDescent="0.15">
      <c r="A4" s="202"/>
      <c r="B4" s="203" t="s">
        <v>42</v>
      </c>
      <c r="C4" s="203"/>
      <c r="D4" s="203"/>
      <c r="E4" s="170"/>
      <c r="F4" s="40"/>
    </row>
    <row r="5" spans="1:6" ht="15" customHeight="1" x14ac:dyDescent="0.15">
      <c r="A5" s="202"/>
      <c r="B5" s="170"/>
      <c r="C5" s="170"/>
      <c r="D5" s="170"/>
      <c r="E5" s="170"/>
      <c r="F5" s="40"/>
    </row>
    <row r="6" spans="1:6" ht="15" customHeight="1" x14ac:dyDescent="0.15">
      <c r="A6" s="202"/>
      <c r="B6" s="75"/>
      <c r="C6" s="170"/>
      <c r="D6" s="170"/>
      <c r="E6" s="170"/>
      <c r="F6" s="40"/>
    </row>
    <row r="7" spans="1:6" ht="15" customHeight="1" x14ac:dyDescent="0.15">
      <c r="A7" s="202"/>
      <c r="B7" s="170"/>
      <c r="C7" s="170"/>
      <c r="D7" s="170"/>
      <c r="E7" s="170"/>
      <c r="F7" s="40"/>
    </row>
    <row r="8" spans="1:6" ht="15" customHeight="1" x14ac:dyDescent="0.15">
      <c r="A8" s="41" t="s">
        <v>7</v>
      </c>
      <c r="B8" s="42" t="s">
        <v>243</v>
      </c>
      <c r="C8" s="42"/>
      <c r="D8" s="169"/>
      <c r="E8" s="169"/>
      <c r="F8" s="40"/>
    </row>
    <row r="9" spans="1:6" ht="15" customHeight="1" x14ac:dyDescent="0.15">
      <c r="A9" s="41" t="s">
        <v>0</v>
      </c>
      <c r="B9" s="42" t="s">
        <v>244</v>
      </c>
      <c r="C9" s="42"/>
      <c r="D9" s="169"/>
      <c r="E9" s="169"/>
      <c r="F9" s="40"/>
    </row>
    <row r="10" spans="1:6" ht="15" customHeight="1" x14ac:dyDescent="0.15">
      <c r="A10" s="41" t="s">
        <v>9</v>
      </c>
      <c r="B10" s="108">
        <v>43178</v>
      </c>
      <c r="C10" s="43"/>
      <c r="D10" s="44"/>
      <c r="E10" s="44"/>
      <c r="F10" s="40"/>
    </row>
    <row r="11" spans="1:6" ht="15" customHeight="1" x14ac:dyDescent="0.15">
      <c r="A11" s="41" t="s">
        <v>24</v>
      </c>
      <c r="B11" s="42" t="s">
        <v>37</v>
      </c>
      <c r="C11" s="170"/>
      <c r="D11" s="170"/>
      <c r="E11" s="170"/>
      <c r="F11" s="40"/>
    </row>
    <row r="12" spans="1:6" ht="15" customHeight="1" x14ac:dyDescent="0.15">
      <c r="A12" s="41" t="s">
        <v>10</v>
      </c>
      <c r="B12" s="169" t="s">
        <v>30</v>
      </c>
      <c r="C12" s="170"/>
      <c r="D12" s="170"/>
      <c r="E12" s="170"/>
      <c r="F12" s="40"/>
    </row>
    <row r="13" spans="1:6" ht="15" customHeight="1" x14ac:dyDescent="0.15">
      <c r="A13" s="169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</row>
    <row r="14" spans="1:6" ht="15" customHeight="1" x14ac:dyDescent="0.15">
      <c r="A14" s="169" t="s">
        <v>128</v>
      </c>
      <c r="B14" s="47"/>
      <c r="C14" s="49"/>
      <c r="D14" s="49"/>
      <c r="E14" s="48">
        <v>675</v>
      </c>
      <c r="F14" s="50" t="s">
        <v>16</v>
      </c>
    </row>
    <row r="15" spans="1:6" ht="15" customHeight="1" x14ac:dyDescent="0.15">
      <c r="A15" s="169" t="s">
        <v>43</v>
      </c>
      <c r="B15" s="51"/>
      <c r="C15" s="53"/>
      <c r="D15" s="53"/>
      <c r="E15" s="100">
        <v>1.4999999999999999E-2</v>
      </c>
      <c r="F15" s="50" t="s">
        <v>17</v>
      </c>
    </row>
    <row r="16" spans="1:6" ht="15" customHeight="1" x14ac:dyDescent="0.15">
      <c r="A16" s="169"/>
      <c r="B16" s="54" t="s">
        <v>4</v>
      </c>
      <c r="C16" s="55" t="s">
        <v>4</v>
      </c>
      <c r="D16" s="55" t="s">
        <v>4</v>
      </c>
      <c r="E16" s="56" t="s">
        <v>44</v>
      </c>
      <c r="F16" s="57">
        <v>48</v>
      </c>
    </row>
    <row r="17" spans="1:7" x14ac:dyDescent="0.15">
      <c r="A17" s="99" t="s">
        <v>45</v>
      </c>
      <c r="B17" s="73">
        <v>88.3</v>
      </c>
      <c r="C17" s="73"/>
      <c r="D17" s="73">
        <v>42.6</v>
      </c>
      <c r="E17" s="109">
        <v>522.05912518255786</v>
      </c>
      <c r="F17" s="110">
        <v>18</v>
      </c>
    </row>
    <row r="18" spans="1:7" x14ac:dyDescent="0.15">
      <c r="A18" s="99" t="s">
        <v>50</v>
      </c>
      <c r="B18" s="73">
        <v>75.3</v>
      </c>
      <c r="C18" s="73"/>
      <c r="D18" s="73"/>
      <c r="E18" s="157">
        <v>506.51</v>
      </c>
      <c r="F18" s="158">
        <v>20</v>
      </c>
      <c r="G18" s="159"/>
    </row>
    <row r="19" spans="1:7" x14ac:dyDescent="0.15">
      <c r="A19" s="99" t="s">
        <v>47</v>
      </c>
      <c r="B19" s="73">
        <v>72</v>
      </c>
      <c r="C19" s="73"/>
      <c r="D19" s="73"/>
      <c r="E19" s="109">
        <v>469.64889491055237</v>
      </c>
      <c r="F19" s="110">
        <v>25</v>
      </c>
    </row>
    <row r="20" spans="1:7" x14ac:dyDescent="0.15">
      <c r="A20" s="99" t="s">
        <v>64</v>
      </c>
      <c r="B20" s="73">
        <v>60</v>
      </c>
      <c r="C20" s="73"/>
      <c r="D20" s="73"/>
      <c r="E20" s="109">
        <v>385.8729197837439</v>
      </c>
      <c r="F20" s="110">
        <v>38</v>
      </c>
    </row>
    <row r="21" spans="1:7" x14ac:dyDescent="0.15">
      <c r="A21" s="99" t="s">
        <v>51</v>
      </c>
      <c r="B21" s="73">
        <v>55</v>
      </c>
      <c r="C21" s="73"/>
      <c r="D21" s="73"/>
      <c r="E21" s="109">
        <v>368.76780029322521</v>
      </c>
      <c r="F21" s="110">
        <v>41</v>
      </c>
    </row>
    <row r="22" spans="1:7" x14ac:dyDescent="0.15">
      <c r="A22" s="99" t="s">
        <v>48</v>
      </c>
      <c r="B22" s="73">
        <v>50.3</v>
      </c>
      <c r="C22" s="73"/>
      <c r="D22" s="73"/>
      <c r="E22" s="109">
        <v>357.7877390394944</v>
      </c>
      <c r="F22" s="110">
        <v>43</v>
      </c>
    </row>
    <row r="23" spans="1:7" x14ac:dyDescent="0.15">
      <c r="A23" s="72" t="s">
        <v>46</v>
      </c>
      <c r="B23" s="73" t="s">
        <v>237</v>
      </c>
      <c r="C23" s="73"/>
      <c r="D23" s="73"/>
      <c r="E23" s="109"/>
      <c r="F23" s="110"/>
    </row>
    <row r="24" spans="1:7" x14ac:dyDescent="0.15">
      <c r="A24" s="99" t="s">
        <v>51</v>
      </c>
      <c r="B24" s="73"/>
      <c r="C24" s="73"/>
      <c r="D24" s="73"/>
      <c r="E24" s="109"/>
      <c r="F24" s="110"/>
    </row>
    <row r="25" spans="1:7" x14ac:dyDescent="0.15">
      <c r="A25" s="63"/>
      <c r="B25" s="73"/>
      <c r="C25" s="73"/>
      <c r="D25" s="73"/>
      <c r="E25" s="109"/>
      <c r="F25" s="110"/>
    </row>
    <row r="26" spans="1:7" x14ac:dyDescent="0.15">
      <c r="A26" s="63"/>
      <c r="B26" s="73"/>
      <c r="C26" s="73"/>
      <c r="D26" s="73"/>
      <c r="E26" s="109"/>
      <c r="F26" s="110"/>
    </row>
    <row r="27" spans="1:7" x14ac:dyDescent="0.15">
      <c r="A27" s="63"/>
      <c r="B27" s="73"/>
      <c r="C27" s="73"/>
      <c r="D27" s="73"/>
      <c r="E27" s="109"/>
      <c r="F27" s="110"/>
    </row>
    <row r="28" spans="1:7" x14ac:dyDescent="0.15">
      <c r="A28" s="63"/>
      <c r="B28" s="73"/>
      <c r="C28" s="73"/>
      <c r="D28" s="73"/>
      <c r="E28" s="109"/>
      <c r="F28" s="110"/>
    </row>
    <row r="29" spans="1:7" x14ac:dyDescent="0.15">
      <c r="A29" s="63"/>
      <c r="B29" s="73"/>
      <c r="C29" s="73"/>
      <c r="D29" s="73"/>
      <c r="E29" s="109"/>
      <c r="F29" s="110"/>
    </row>
    <row r="30" spans="1:7" x14ac:dyDescent="0.15">
      <c r="A30" s="63"/>
      <c r="B30" s="73"/>
      <c r="C30" s="73"/>
      <c r="D30" s="73"/>
      <c r="E30" s="109"/>
      <c r="F30" s="110"/>
    </row>
  </sheetData>
  <sortState xmlns:xlrd2="http://schemas.microsoft.com/office/spreadsheetml/2017/richdata2" ref="A17:F22">
    <sortCondition descending="1" ref="B17:B22"/>
  </sortState>
  <mergeCells count="3">
    <mergeCell ref="A1:A7"/>
    <mergeCell ref="B2:D2"/>
    <mergeCell ref="B4:D4"/>
  </mergeCells>
  <conditionalFormatting sqref="A25">
    <cfRule type="duplicateValues" dxfId="41" priority="13"/>
  </conditionalFormatting>
  <conditionalFormatting sqref="A25">
    <cfRule type="duplicateValues" dxfId="40" priority="14"/>
  </conditionalFormatting>
  <conditionalFormatting sqref="A26">
    <cfRule type="duplicateValues" dxfId="39" priority="11"/>
  </conditionalFormatting>
  <conditionalFormatting sqref="A26">
    <cfRule type="duplicateValues" dxfId="38" priority="12"/>
  </conditionalFormatting>
  <conditionalFormatting sqref="A27">
    <cfRule type="duplicateValues" dxfId="37" priority="9"/>
  </conditionalFormatting>
  <conditionalFormatting sqref="A27">
    <cfRule type="duplicateValues" dxfId="36" priority="10"/>
  </conditionalFormatting>
  <conditionalFormatting sqref="A28">
    <cfRule type="duplicateValues" dxfId="35" priority="7"/>
  </conditionalFormatting>
  <conditionalFormatting sqref="A28">
    <cfRule type="duplicateValues" dxfId="34" priority="8"/>
  </conditionalFormatting>
  <conditionalFormatting sqref="A29">
    <cfRule type="duplicateValues" dxfId="33" priority="5"/>
  </conditionalFormatting>
  <conditionalFormatting sqref="A29">
    <cfRule type="duplicateValues" dxfId="32" priority="6"/>
  </conditionalFormatting>
  <conditionalFormatting sqref="A30">
    <cfRule type="duplicateValues" dxfId="31" priority="3"/>
  </conditionalFormatting>
  <conditionalFormatting sqref="A30">
    <cfRule type="duplicateValues" dxfId="30" priority="4"/>
  </conditionalFormatting>
  <conditionalFormatting sqref="A18">
    <cfRule type="duplicateValues" dxfId="29" priority="2"/>
  </conditionalFormatting>
  <conditionalFormatting sqref="A20">
    <cfRule type="duplicateValues" dxfId="28" priority="1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9AC4E-28E8-2C48-8C4E-0D0674057898}">
  <dimension ref="A1:I60"/>
  <sheetViews>
    <sheetView workbookViewId="0">
      <selection activeCell="I41" sqref="I41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6" max="6" width="9.1640625" customWidth="1"/>
    <col min="8" max="8" width="10.6640625" style="190"/>
    <col min="9" max="9" width="10.6640625" style="84"/>
  </cols>
  <sheetData>
    <row r="1" spans="1:9" ht="15" customHeight="1" x14ac:dyDescent="0.15">
      <c r="A1" s="202"/>
      <c r="B1" s="189"/>
      <c r="C1" s="189"/>
      <c r="D1" s="189"/>
      <c r="F1" s="40"/>
      <c r="H1"/>
      <c r="I1"/>
    </row>
    <row r="2" spans="1:9" ht="15" customHeight="1" x14ac:dyDescent="0.15">
      <c r="A2" s="202"/>
      <c r="B2" s="203" t="s">
        <v>29</v>
      </c>
      <c r="C2" s="203"/>
      <c r="D2" s="203"/>
      <c r="F2" s="40"/>
      <c r="I2" s="206" t="s">
        <v>99</v>
      </c>
    </row>
    <row r="3" spans="1:9" ht="15" customHeight="1" x14ac:dyDescent="0.15">
      <c r="A3" s="202"/>
      <c r="B3" s="189"/>
      <c r="C3" s="189"/>
      <c r="D3" s="189"/>
      <c r="F3" s="40"/>
      <c r="H3" s="88" t="s">
        <v>3</v>
      </c>
      <c r="I3" s="207"/>
    </row>
    <row r="4" spans="1:9" ht="15" customHeight="1" x14ac:dyDescent="0.15">
      <c r="A4" s="202"/>
      <c r="B4" s="203" t="s">
        <v>42</v>
      </c>
      <c r="C4" s="203"/>
      <c r="D4" s="203"/>
      <c r="F4" s="40"/>
      <c r="H4" s="90" t="s">
        <v>103</v>
      </c>
      <c r="I4" s="91">
        <v>0.03</v>
      </c>
    </row>
    <row r="5" spans="1:9" ht="15" customHeight="1" x14ac:dyDescent="0.15">
      <c r="A5" s="202"/>
      <c r="B5" s="189"/>
      <c r="C5" s="189"/>
      <c r="D5" s="189"/>
      <c r="F5" s="40"/>
      <c r="H5" s="86">
        <v>1</v>
      </c>
      <c r="I5" s="87">
        <v>405</v>
      </c>
    </row>
    <row r="6" spans="1:9" ht="15" customHeight="1" x14ac:dyDescent="0.15">
      <c r="A6" s="202"/>
      <c r="B6" s="75"/>
      <c r="C6" s="189"/>
      <c r="D6" s="189"/>
      <c r="F6" s="40"/>
      <c r="H6" s="86">
        <f>H5+1</f>
        <v>2</v>
      </c>
      <c r="I6" s="87">
        <f>I5-I5*0.03</f>
        <v>392.85</v>
      </c>
    </row>
    <row r="7" spans="1:9" ht="15" customHeight="1" x14ac:dyDescent="0.15">
      <c r="A7" s="202"/>
      <c r="B7" s="189"/>
      <c r="C7" s="189"/>
      <c r="D7" s="189"/>
      <c r="F7" s="40"/>
      <c r="H7" s="86">
        <f t="shared" ref="H7:H60" si="0">H6+1</f>
        <v>3</v>
      </c>
      <c r="I7" s="87">
        <f t="shared" ref="I7:I60" si="1">I6-I6*0.03</f>
        <v>381.06450000000001</v>
      </c>
    </row>
    <row r="8" spans="1:9" ht="15" customHeight="1" x14ac:dyDescent="0.15">
      <c r="A8" s="41" t="s">
        <v>7</v>
      </c>
      <c r="B8" s="42" t="s">
        <v>99</v>
      </c>
      <c r="C8" s="42"/>
      <c r="D8" s="188"/>
      <c r="F8" s="40"/>
      <c r="H8" s="86">
        <f t="shared" si="0"/>
        <v>4</v>
      </c>
      <c r="I8" s="87">
        <f t="shared" si="1"/>
        <v>369.632565</v>
      </c>
    </row>
    <row r="9" spans="1:9" ht="15" customHeight="1" x14ac:dyDescent="0.15">
      <c r="A9" s="41" t="s">
        <v>0</v>
      </c>
      <c r="B9" s="42" t="s">
        <v>254</v>
      </c>
      <c r="C9" s="42"/>
      <c r="D9" s="188"/>
      <c r="F9" s="40"/>
      <c r="H9" s="86">
        <f t="shared" si="0"/>
        <v>5</v>
      </c>
      <c r="I9" s="87">
        <f t="shared" si="1"/>
        <v>358.54358804999998</v>
      </c>
    </row>
    <row r="10" spans="1:9" ht="15" customHeight="1" x14ac:dyDescent="0.15">
      <c r="A10" s="41" t="s">
        <v>9</v>
      </c>
      <c r="B10" s="108">
        <v>43184</v>
      </c>
      <c r="C10" s="43"/>
      <c r="D10" s="44"/>
      <c r="F10" s="40"/>
      <c r="H10" s="86">
        <f t="shared" si="0"/>
        <v>6</v>
      </c>
      <c r="I10" s="87">
        <f t="shared" si="1"/>
        <v>347.78728040850001</v>
      </c>
    </row>
    <row r="11" spans="1:9" ht="15" customHeight="1" x14ac:dyDescent="0.15">
      <c r="A11" s="41" t="s">
        <v>24</v>
      </c>
      <c r="B11" s="42" t="s">
        <v>38</v>
      </c>
      <c r="C11" s="189"/>
      <c r="D11" s="189"/>
      <c r="F11" s="40"/>
      <c r="H11" s="86">
        <f t="shared" si="0"/>
        <v>7</v>
      </c>
      <c r="I11" s="87">
        <f t="shared" si="1"/>
        <v>337.35366199624502</v>
      </c>
    </row>
    <row r="12" spans="1:9" ht="15" customHeight="1" x14ac:dyDescent="0.15">
      <c r="A12" s="41" t="s">
        <v>10</v>
      </c>
      <c r="B12" s="188" t="s">
        <v>30</v>
      </c>
      <c r="C12" s="189"/>
      <c r="D12" s="189"/>
      <c r="F12" s="40"/>
      <c r="H12" s="86">
        <f t="shared" si="0"/>
        <v>8</v>
      </c>
      <c r="I12" s="87">
        <f t="shared" si="1"/>
        <v>327.23305213635768</v>
      </c>
    </row>
    <row r="13" spans="1:9" ht="15" customHeight="1" x14ac:dyDescent="0.15">
      <c r="A13" s="188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  <c r="H13" s="86">
        <f t="shared" si="0"/>
        <v>9</v>
      </c>
      <c r="I13" s="87">
        <f t="shared" si="1"/>
        <v>317.41606057226693</v>
      </c>
    </row>
    <row r="14" spans="1:9" ht="15" customHeight="1" x14ac:dyDescent="0.15">
      <c r="A14" s="188" t="s">
        <v>128</v>
      </c>
      <c r="B14" s="47"/>
      <c r="C14" s="49"/>
      <c r="D14" s="49"/>
      <c r="E14" s="48">
        <v>405</v>
      </c>
      <c r="F14" s="50" t="s">
        <v>16</v>
      </c>
      <c r="H14" s="86">
        <f t="shared" si="0"/>
        <v>10</v>
      </c>
      <c r="I14" s="87">
        <f t="shared" si="1"/>
        <v>307.89357875509893</v>
      </c>
    </row>
    <row r="15" spans="1:9" ht="15" customHeight="1" x14ac:dyDescent="0.15">
      <c r="A15" s="188" t="s">
        <v>43</v>
      </c>
      <c r="B15" s="51"/>
      <c r="C15" s="53"/>
      <c r="D15" s="53"/>
      <c r="E15" s="100">
        <v>0.03</v>
      </c>
      <c r="F15" s="50" t="s">
        <v>17</v>
      </c>
      <c r="H15" s="86">
        <f t="shared" si="0"/>
        <v>11</v>
      </c>
      <c r="I15" s="87">
        <f t="shared" si="1"/>
        <v>298.65677139244599</v>
      </c>
    </row>
    <row r="16" spans="1:9" ht="15" customHeight="1" x14ac:dyDescent="0.15">
      <c r="A16" s="188"/>
      <c r="B16" s="54" t="s">
        <v>4</v>
      </c>
      <c r="C16" s="55" t="s">
        <v>4</v>
      </c>
      <c r="D16" s="55" t="s">
        <v>4</v>
      </c>
      <c r="E16" s="56" t="s">
        <v>44</v>
      </c>
      <c r="F16" s="57">
        <v>56</v>
      </c>
      <c r="H16" s="86">
        <f t="shared" si="0"/>
        <v>12</v>
      </c>
      <c r="I16" s="87">
        <f t="shared" si="1"/>
        <v>289.6970682506726</v>
      </c>
    </row>
    <row r="17" spans="1:9" x14ac:dyDescent="0.15">
      <c r="A17" s="99" t="s">
        <v>66</v>
      </c>
      <c r="B17" s="73"/>
      <c r="C17" s="73"/>
      <c r="D17" s="73">
        <v>82.8</v>
      </c>
      <c r="E17" s="157">
        <v>381.06</v>
      </c>
      <c r="F17" s="110">
        <v>3</v>
      </c>
      <c r="H17" s="86">
        <f t="shared" si="0"/>
        <v>13</v>
      </c>
      <c r="I17" s="87">
        <f t="shared" si="1"/>
        <v>281.00615620315244</v>
      </c>
    </row>
    <row r="18" spans="1:9" x14ac:dyDescent="0.15">
      <c r="A18" s="99" t="s">
        <v>63</v>
      </c>
      <c r="B18" s="73"/>
      <c r="C18" s="73"/>
      <c r="D18" s="73">
        <v>80</v>
      </c>
      <c r="E18" s="157">
        <v>369.63</v>
      </c>
      <c r="F18" s="110">
        <v>4</v>
      </c>
      <c r="H18" s="86">
        <f t="shared" si="0"/>
        <v>14</v>
      </c>
      <c r="I18" s="87">
        <f t="shared" si="1"/>
        <v>272.57597151705789</v>
      </c>
    </row>
    <row r="19" spans="1:9" x14ac:dyDescent="0.15">
      <c r="A19" s="99" t="s">
        <v>53</v>
      </c>
      <c r="B19" s="73"/>
      <c r="C19" s="73"/>
      <c r="D19" s="73">
        <v>68.8</v>
      </c>
      <c r="E19" s="157">
        <v>298.66000000000003</v>
      </c>
      <c r="F19" s="110">
        <v>11</v>
      </c>
      <c r="H19" s="86">
        <f t="shared" si="0"/>
        <v>15</v>
      </c>
      <c r="I19" s="87">
        <f t="shared" si="1"/>
        <v>264.39869237154613</v>
      </c>
    </row>
    <row r="20" spans="1:9" x14ac:dyDescent="0.15">
      <c r="A20" s="99" t="s">
        <v>119</v>
      </c>
      <c r="B20" s="73"/>
      <c r="C20" s="73"/>
      <c r="D20" s="73">
        <v>68.599999999999994</v>
      </c>
      <c r="E20" s="157">
        <v>289.7</v>
      </c>
      <c r="F20" s="110">
        <v>12</v>
      </c>
      <c r="H20" s="86">
        <f t="shared" si="0"/>
        <v>16</v>
      </c>
      <c r="I20" s="87">
        <f t="shared" si="1"/>
        <v>256.46673160039973</v>
      </c>
    </row>
    <row r="21" spans="1:9" x14ac:dyDescent="0.15">
      <c r="A21" s="99" t="s">
        <v>50</v>
      </c>
      <c r="B21" s="73"/>
      <c r="C21" s="73"/>
      <c r="D21" s="73">
        <v>64.2</v>
      </c>
      <c r="E21" s="157">
        <v>234.07</v>
      </c>
      <c r="F21" s="110">
        <v>19</v>
      </c>
      <c r="H21" s="86">
        <f t="shared" si="0"/>
        <v>17</v>
      </c>
      <c r="I21" s="87">
        <f t="shared" si="1"/>
        <v>248.77272965238774</v>
      </c>
    </row>
    <row r="22" spans="1:9" x14ac:dyDescent="0.15">
      <c r="A22" s="99" t="s">
        <v>69</v>
      </c>
      <c r="B22" s="73"/>
      <c r="C22" s="73"/>
      <c r="D22" s="73">
        <v>60.6</v>
      </c>
      <c r="E22" s="157">
        <v>194.97</v>
      </c>
      <c r="F22" s="110">
        <v>25</v>
      </c>
      <c r="H22" s="86">
        <f t="shared" si="0"/>
        <v>18</v>
      </c>
      <c r="I22" s="87">
        <f t="shared" si="1"/>
        <v>241.30954776281609</v>
      </c>
    </row>
    <row r="23" spans="1:9" x14ac:dyDescent="0.15">
      <c r="A23" s="99" t="s">
        <v>65</v>
      </c>
      <c r="B23" s="73"/>
      <c r="C23" s="73"/>
      <c r="D23" s="73">
        <v>56.8</v>
      </c>
      <c r="E23" s="157">
        <v>167.43</v>
      </c>
      <c r="F23" s="110">
        <v>30</v>
      </c>
      <c r="H23" s="86">
        <f t="shared" si="0"/>
        <v>19</v>
      </c>
      <c r="I23" s="87">
        <f t="shared" si="1"/>
        <v>234.07026132993161</v>
      </c>
    </row>
    <row r="24" spans="1:9" x14ac:dyDescent="0.15">
      <c r="A24" s="99" t="s">
        <v>215</v>
      </c>
      <c r="B24" s="73"/>
      <c r="C24" s="73"/>
      <c r="D24" s="73">
        <v>55.2</v>
      </c>
      <c r="E24" s="157">
        <v>162.41</v>
      </c>
      <c r="F24" s="110">
        <v>31</v>
      </c>
      <c r="H24" s="86">
        <f t="shared" si="0"/>
        <v>20</v>
      </c>
      <c r="I24" s="87">
        <f t="shared" si="1"/>
        <v>227.04815349003366</v>
      </c>
    </row>
    <row r="25" spans="1:9" x14ac:dyDescent="0.15">
      <c r="A25" s="99" t="s">
        <v>64</v>
      </c>
      <c r="B25" s="73"/>
      <c r="C25" s="73"/>
      <c r="D25" s="73">
        <v>51.4</v>
      </c>
      <c r="E25" s="157">
        <v>135.28</v>
      </c>
      <c r="F25" s="110">
        <v>37</v>
      </c>
      <c r="H25" s="86">
        <f t="shared" si="0"/>
        <v>21</v>
      </c>
      <c r="I25" s="87">
        <f t="shared" si="1"/>
        <v>220.23670888533263</v>
      </c>
    </row>
    <row r="26" spans="1:9" x14ac:dyDescent="0.15">
      <c r="A26" s="99"/>
      <c r="B26" s="73"/>
      <c r="C26" s="73"/>
      <c r="D26" s="73"/>
      <c r="E26" s="109"/>
      <c r="F26" s="110"/>
      <c r="H26" s="86">
        <f t="shared" si="0"/>
        <v>22</v>
      </c>
      <c r="I26" s="87">
        <f t="shared" si="1"/>
        <v>213.62960761877267</v>
      </c>
    </row>
    <row r="27" spans="1:9" x14ac:dyDescent="0.15">
      <c r="B27" s="73"/>
      <c r="C27" s="73"/>
      <c r="D27" s="73"/>
      <c r="E27" s="109"/>
      <c r="F27" s="110"/>
      <c r="H27" s="86">
        <f t="shared" si="0"/>
        <v>23</v>
      </c>
      <c r="I27" s="87">
        <f t="shared" si="1"/>
        <v>207.2207193902095</v>
      </c>
    </row>
    <row r="28" spans="1:9" x14ac:dyDescent="0.15">
      <c r="D28" s="73"/>
      <c r="E28" s="109"/>
      <c r="F28" s="110"/>
      <c r="H28" s="86">
        <f t="shared" si="0"/>
        <v>24</v>
      </c>
      <c r="I28" s="87">
        <f t="shared" si="1"/>
        <v>201.00409780850322</v>
      </c>
    </row>
    <row r="29" spans="1:9" x14ac:dyDescent="0.15">
      <c r="H29" s="86">
        <f t="shared" si="0"/>
        <v>25</v>
      </c>
      <c r="I29" s="87">
        <f t="shared" si="1"/>
        <v>194.97397487424811</v>
      </c>
    </row>
    <row r="30" spans="1:9" x14ac:dyDescent="0.15">
      <c r="H30" s="86">
        <f t="shared" si="0"/>
        <v>26</v>
      </c>
      <c r="I30" s="87">
        <f t="shared" si="1"/>
        <v>189.12475562802067</v>
      </c>
    </row>
    <row r="31" spans="1:9" x14ac:dyDescent="0.15">
      <c r="H31" s="86">
        <f t="shared" si="0"/>
        <v>27</v>
      </c>
      <c r="I31" s="87">
        <f t="shared" si="1"/>
        <v>183.45101295918005</v>
      </c>
    </row>
    <row r="32" spans="1:9" x14ac:dyDescent="0.15">
      <c r="H32" s="86">
        <f t="shared" si="0"/>
        <v>28</v>
      </c>
      <c r="I32" s="87">
        <f t="shared" si="1"/>
        <v>177.94748257040465</v>
      </c>
    </row>
    <row r="33" spans="8:9" x14ac:dyDescent="0.15">
      <c r="H33" s="86">
        <f t="shared" si="0"/>
        <v>29</v>
      </c>
      <c r="I33" s="87">
        <f t="shared" si="1"/>
        <v>172.6090580932925</v>
      </c>
    </row>
    <row r="34" spans="8:9" x14ac:dyDescent="0.15">
      <c r="H34" s="86">
        <f t="shared" si="0"/>
        <v>30</v>
      </c>
      <c r="I34" s="87">
        <f t="shared" si="1"/>
        <v>167.43078635049372</v>
      </c>
    </row>
    <row r="35" spans="8:9" x14ac:dyDescent="0.15">
      <c r="H35" s="86">
        <f t="shared" si="0"/>
        <v>31</v>
      </c>
      <c r="I35" s="87">
        <f t="shared" si="1"/>
        <v>162.40786275997891</v>
      </c>
    </row>
    <row r="36" spans="8:9" x14ac:dyDescent="0.15">
      <c r="H36" s="86">
        <f t="shared" si="0"/>
        <v>32</v>
      </c>
      <c r="I36" s="87">
        <f t="shared" si="1"/>
        <v>157.53562687717954</v>
      </c>
    </row>
    <row r="37" spans="8:9" x14ac:dyDescent="0.15">
      <c r="H37" s="86">
        <f t="shared" si="0"/>
        <v>33</v>
      </c>
      <c r="I37" s="87">
        <f t="shared" si="1"/>
        <v>152.80955807086414</v>
      </c>
    </row>
    <row r="38" spans="8:9" x14ac:dyDescent="0.15">
      <c r="H38" s="86">
        <f t="shared" si="0"/>
        <v>34</v>
      </c>
      <c r="I38" s="87">
        <f t="shared" si="1"/>
        <v>148.22527132873822</v>
      </c>
    </row>
    <row r="39" spans="8:9" x14ac:dyDescent="0.15">
      <c r="H39" s="86">
        <f t="shared" si="0"/>
        <v>35</v>
      </c>
      <c r="I39" s="87">
        <f t="shared" si="1"/>
        <v>143.77851318887608</v>
      </c>
    </row>
    <row r="40" spans="8:9" x14ac:dyDescent="0.15">
      <c r="H40" s="86">
        <f t="shared" si="0"/>
        <v>36</v>
      </c>
      <c r="I40" s="87">
        <f t="shared" si="1"/>
        <v>139.46515779320978</v>
      </c>
    </row>
    <row r="41" spans="8:9" x14ac:dyDescent="0.15">
      <c r="H41" s="86">
        <f t="shared" si="0"/>
        <v>37</v>
      </c>
      <c r="I41" s="87">
        <f t="shared" si="1"/>
        <v>135.28120305941349</v>
      </c>
    </row>
    <row r="42" spans="8:9" x14ac:dyDescent="0.15">
      <c r="H42" s="86">
        <f t="shared" si="0"/>
        <v>38</v>
      </c>
      <c r="I42" s="87">
        <f t="shared" si="1"/>
        <v>131.22276696763109</v>
      </c>
    </row>
    <row r="43" spans="8:9" x14ac:dyDescent="0.15">
      <c r="H43" s="86">
        <f t="shared" si="0"/>
        <v>39</v>
      </c>
      <c r="I43" s="87">
        <f t="shared" si="1"/>
        <v>127.28608395860215</v>
      </c>
    </row>
    <row r="44" spans="8:9" x14ac:dyDescent="0.15">
      <c r="H44" s="86">
        <f t="shared" si="0"/>
        <v>40</v>
      </c>
      <c r="I44" s="87">
        <f t="shared" si="1"/>
        <v>123.46750143984409</v>
      </c>
    </row>
    <row r="45" spans="8:9" x14ac:dyDescent="0.15">
      <c r="H45" s="86">
        <f t="shared" si="0"/>
        <v>41</v>
      </c>
      <c r="I45" s="87">
        <f t="shared" si="1"/>
        <v>119.76347639664877</v>
      </c>
    </row>
    <row r="46" spans="8:9" x14ac:dyDescent="0.15">
      <c r="H46" s="86">
        <f t="shared" si="0"/>
        <v>42</v>
      </c>
      <c r="I46" s="87">
        <f t="shared" si="1"/>
        <v>116.17057210474931</v>
      </c>
    </row>
    <row r="47" spans="8:9" x14ac:dyDescent="0.15">
      <c r="H47" s="86">
        <f t="shared" si="0"/>
        <v>43</v>
      </c>
      <c r="I47" s="87">
        <f t="shared" si="1"/>
        <v>112.68545494160684</v>
      </c>
    </row>
    <row r="48" spans="8:9" x14ac:dyDescent="0.15">
      <c r="H48" s="86">
        <f t="shared" si="0"/>
        <v>44</v>
      </c>
      <c r="I48" s="87">
        <f t="shared" si="1"/>
        <v>109.30489129335864</v>
      </c>
    </row>
    <row r="49" spans="8:9" x14ac:dyDescent="0.15">
      <c r="H49" s="86">
        <f t="shared" si="0"/>
        <v>45</v>
      </c>
      <c r="I49" s="87">
        <f t="shared" si="1"/>
        <v>106.02574455455787</v>
      </c>
    </row>
    <row r="50" spans="8:9" x14ac:dyDescent="0.15">
      <c r="H50" s="86">
        <f t="shared" si="0"/>
        <v>46</v>
      </c>
      <c r="I50" s="87">
        <f t="shared" si="1"/>
        <v>102.84497221792114</v>
      </c>
    </row>
    <row r="51" spans="8:9" x14ac:dyDescent="0.15">
      <c r="H51" s="86">
        <f t="shared" si="0"/>
        <v>47</v>
      </c>
      <c r="I51" s="87">
        <f t="shared" si="1"/>
        <v>99.7596230513835</v>
      </c>
    </row>
    <row r="52" spans="8:9" x14ac:dyDescent="0.15">
      <c r="H52" s="86">
        <f t="shared" si="0"/>
        <v>48</v>
      </c>
      <c r="I52" s="87">
        <f t="shared" si="1"/>
        <v>96.766834359841994</v>
      </c>
    </row>
    <row r="53" spans="8:9" x14ac:dyDescent="0.15">
      <c r="H53" s="86">
        <f t="shared" si="0"/>
        <v>49</v>
      </c>
      <c r="I53" s="87">
        <f t="shared" si="1"/>
        <v>93.863829329046737</v>
      </c>
    </row>
    <row r="54" spans="8:9" x14ac:dyDescent="0.15">
      <c r="H54" s="86">
        <f t="shared" si="0"/>
        <v>50</v>
      </c>
      <c r="I54" s="87">
        <f t="shared" si="1"/>
        <v>91.047914449175337</v>
      </c>
    </row>
    <row r="55" spans="8:9" x14ac:dyDescent="0.15">
      <c r="H55" s="86">
        <f t="shared" si="0"/>
        <v>51</v>
      </c>
      <c r="I55" s="87">
        <f t="shared" si="1"/>
        <v>88.316477015700073</v>
      </c>
    </row>
    <row r="56" spans="8:9" x14ac:dyDescent="0.15">
      <c r="H56" s="86">
        <f t="shared" si="0"/>
        <v>52</v>
      </c>
      <c r="I56" s="87">
        <f t="shared" si="1"/>
        <v>85.666982705229074</v>
      </c>
    </row>
    <row r="57" spans="8:9" x14ac:dyDescent="0.15">
      <c r="H57" s="86">
        <f t="shared" si="0"/>
        <v>53</v>
      </c>
      <c r="I57" s="87">
        <f t="shared" si="1"/>
        <v>83.096973224072201</v>
      </c>
    </row>
    <row r="58" spans="8:9" x14ac:dyDescent="0.15">
      <c r="H58" s="86">
        <f t="shared" si="0"/>
        <v>54</v>
      </c>
      <c r="I58" s="87">
        <f t="shared" si="1"/>
        <v>80.604064027350034</v>
      </c>
    </row>
    <row r="59" spans="8:9" x14ac:dyDescent="0.15">
      <c r="H59" s="86">
        <f t="shared" si="0"/>
        <v>55</v>
      </c>
      <c r="I59" s="87">
        <f t="shared" si="1"/>
        <v>78.185942106529538</v>
      </c>
    </row>
    <row r="60" spans="8:9" x14ac:dyDescent="0.15">
      <c r="H60" s="86">
        <f t="shared" si="0"/>
        <v>56</v>
      </c>
      <c r="I60" s="87">
        <f t="shared" si="1"/>
        <v>75.840363843333648</v>
      </c>
    </row>
  </sheetData>
  <mergeCells count="4">
    <mergeCell ref="A1:A7"/>
    <mergeCell ref="B2:D2"/>
    <mergeCell ref="B4:D4"/>
    <mergeCell ref="I2:I3"/>
  </mergeCells>
  <conditionalFormatting sqref="A23">
    <cfRule type="duplicateValues" dxfId="27" priority="3"/>
  </conditionalFormatting>
  <conditionalFormatting sqref="A23">
    <cfRule type="duplicateValues" dxfId="26" priority="4"/>
  </conditionalFormatting>
  <conditionalFormatting sqref="A24">
    <cfRule type="duplicateValues" dxfId="25" priority="2"/>
  </conditionalFormatting>
  <conditionalFormatting sqref="A21">
    <cfRule type="duplicateValues" dxfId="24" priority="1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E5957-80E1-DE43-BA04-4DBD40E28AD1}">
  <dimension ref="A1:I79"/>
  <sheetViews>
    <sheetView workbookViewId="0">
      <selection activeCell="E22" sqref="E22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8" max="8" width="10.6640625" style="190"/>
    <col min="9" max="9" width="10.6640625" style="84"/>
  </cols>
  <sheetData>
    <row r="1" spans="1:9" ht="15" customHeight="1" x14ac:dyDescent="0.15">
      <c r="A1" s="202"/>
      <c r="B1" s="189"/>
      <c r="C1" s="189"/>
      <c r="D1" s="189"/>
      <c r="E1" s="189"/>
      <c r="F1" s="40"/>
      <c r="H1"/>
      <c r="I1"/>
    </row>
    <row r="2" spans="1:9" ht="15" customHeight="1" x14ac:dyDescent="0.15">
      <c r="A2" s="202"/>
      <c r="B2" s="203" t="s">
        <v>29</v>
      </c>
      <c r="C2" s="203"/>
      <c r="D2" s="203"/>
      <c r="E2" s="189"/>
      <c r="F2" s="40"/>
    </row>
    <row r="3" spans="1:9" ht="15" customHeight="1" x14ac:dyDescent="0.15">
      <c r="A3" s="202"/>
      <c r="B3" s="189"/>
      <c r="C3" s="189"/>
      <c r="D3" s="189"/>
      <c r="E3" s="189"/>
      <c r="F3" s="40"/>
      <c r="H3" s="88" t="s">
        <v>3</v>
      </c>
      <c r="I3" s="89" t="s">
        <v>99</v>
      </c>
    </row>
    <row r="4" spans="1:9" ht="15" customHeight="1" x14ac:dyDescent="0.15">
      <c r="A4" s="202"/>
      <c r="B4" s="203" t="s">
        <v>42</v>
      </c>
      <c r="C4" s="203"/>
      <c r="D4" s="203"/>
      <c r="E4" s="189"/>
      <c r="F4" s="40"/>
      <c r="H4" s="90" t="s">
        <v>103</v>
      </c>
      <c r="I4" s="91">
        <v>1.4999999999999999E-2</v>
      </c>
    </row>
    <row r="5" spans="1:9" ht="15" customHeight="1" x14ac:dyDescent="0.15">
      <c r="A5" s="202"/>
      <c r="B5" s="189"/>
      <c r="C5" s="189"/>
      <c r="D5" s="189"/>
      <c r="E5" s="189"/>
      <c r="F5" s="40"/>
      <c r="H5" s="86">
        <v>1</v>
      </c>
      <c r="I5" s="87">
        <v>405</v>
      </c>
    </row>
    <row r="6" spans="1:9" ht="15" customHeight="1" x14ac:dyDescent="0.15">
      <c r="A6" s="202"/>
      <c r="B6" s="75"/>
      <c r="C6" s="189"/>
      <c r="D6" s="189"/>
      <c r="E6" s="189"/>
      <c r="F6" s="40"/>
      <c r="H6" s="86">
        <f>H5+1</f>
        <v>2</v>
      </c>
      <c r="I6" s="87">
        <f>I5-I5*0.015</f>
        <v>398.92500000000001</v>
      </c>
    </row>
    <row r="7" spans="1:9" ht="15" customHeight="1" x14ac:dyDescent="0.15">
      <c r="A7" s="202"/>
      <c r="B7" s="189"/>
      <c r="C7" s="189"/>
      <c r="D7" s="189"/>
      <c r="E7" s="189"/>
      <c r="F7" s="40"/>
      <c r="H7" s="86">
        <f t="shared" ref="H7:H70" si="0">H6+1</f>
        <v>3</v>
      </c>
      <c r="I7" s="87">
        <f t="shared" ref="I7:I70" si="1">I6-I6*0.015</f>
        <v>392.941125</v>
      </c>
    </row>
    <row r="8" spans="1:9" ht="15" customHeight="1" x14ac:dyDescent="0.15">
      <c r="A8" s="41" t="s">
        <v>7</v>
      </c>
      <c r="B8" s="42" t="s">
        <v>99</v>
      </c>
      <c r="C8" s="42"/>
      <c r="D8" s="188"/>
      <c r="E8" s="188"/>
      <c r="F8" s="40"/>
      <c r="H8" s="86">
        <f t="shared" si="0"/>
        <v>4</v>
      </c>
      <c r="I8" s="87">
        <f t="shared" si="1"/>
        <v>387.04700812499999</v>
      </c>
    </row>
    <row r="9" spans="1:9" ht="15" customHeight="1" x14ac:dyDescent="0.15">
      <c r="A9" s="41" t="s">
        <v>0</v>
      </c>
      <c r="B9" s="42" t="s">
        <v>254</v>
      </c>
      <c r="C9" s="42"/>
      <c r="D9" s="188"/>
      <c r="E9" s="188"/>
      <c r="F9" s="40"/>
      <c r="H9" s="86">
        <f t="shared" si="0"/>
        <v>5</v>
      </c>
      <c r="I9" s="87">
        <f t="shared" si="1"/>
        <v>381.24130300312498</v>
      </c>
    </row>
    <row r="10" spans="1:9" ht="15" customHeight="1" x14ac:dyDescent="0.15">
      <c r="A10" s="41" t="s">
        <v>9</v>
      </c>
      <c r="B10" s="108">
        <v>43184</v>
      </c>
      <c r="C10" s="43"/>
      <c r="D10" s="44"/>
      <c r="E10" s="44"/>
      <c r="F10" s="40"/>
      <c r="H10" s="86">
        <f t="shared" si="0"/>
        <v>6</v>
      </c>
      <c r="I10" s="87">
        <f t="shared" si="1"/>
        <v>375.52268345807812</v>
      </c>
    </row>
    <row r="11" spans="1:9" ht="15" customHeight="1" x14ac:dyDescent="0.15">
      <c r="A11" s="41" t="s">
        <v>24</v>
      </c>
      <c r="B11" s="42" t="s">
        <v>39</v>
      </c>
      <c r="C11" s="189"/>
      <c r="D11" s="189"/>
      <c r="E11" s="189"/>
      <c r="F11" s="40"/>
      <c r="H11" s="86">
        <f t="shared" si="0"/>
        <v>7</v>
      </c>
      <c r="I11" s="87">
        <f t="shared" si="1"/>
        <v>369.88984320620693</v>
      </c>
    </row>
    <row r="12" spans="1:9" ht="15" customHeight="1" x14ac:dyDescent="0.15">
      <c r="A12" s="41" t="s">
        <v>10</v>
      </c>
      <c r="B12" s="188" t="s">
        <v>30</v>
      </c>
      <c r="C12" s="189"/>
      <c r="D12" s="189"/>
      <c r="E12" s="189"/>
      <c r="F12" s="40"/>
      <c r="H12" s="86">
        <f t="shared" si="0"/>
        <v>8</v>
      </c>
      <c r="I12" s="87">
        <f>I11-I11*0.015</f>
        <v>364.34149555811382</v>
      </c>
    </row>
    <row r="13" spans="1:9" ht="15" customHeight="1" x14ac:dyDescent="0.15">
      <c r="A13" s="188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  <c r="H13" s="86">
        <f t="shared" si="0"/>
        <v>9</v>
      </c>
      <c r="I13" s="87">
        <f t="shared" si="1"/>
        <v>358.87637312474209</v>
      </c>
    </row>
    <row r="14" spans="1:9" ht="15" customHeight="1" x14ac:dyDescent="0.15">
      <c r="A14" s="188" t="s">
        <v>128</v>
      </c>
      <c r="B14" s="47"/>
      <c r="C14" s="49"/>
      <c r="D14" s="49"/>
      <c r="E14" s="48">
        <v>405</v>
      </c>
      <c r="F14" s="50" t="s">
        <v>16</v>
      </c>
      <c r="H14" s="86">
        <f t="shared" si="0"/>
        <v>10</v>
      </c>
      <c r="I14" s="87">
        <f t="shared" si="1"/>
        <v>353.49322752787094</v>
      </c>
    </row>
    <row r="15" spans="1:9" ht="15" customHeight="1" x14ac:dyDescent="0.15">
      <c r="A15" s="188" t="s">
        <v>43</v>
      </c>
      <c r="B15" s="51"/>
      <c r="C15" s="53"/>
      <c r="D15" s="53"/>
      <c r="E15" s="100">
        <v>1.4999999999999999E-2</v>
      </c>
      <c r="F15" s="50" t="s">
        <v>17</v>
      </c>
      <c r="H15" s="86">
        <f t="shared" si="0"/>
        <v>11</v>
      </c>
      <c r="I15" s="87">
        <f t="shared" si="1"/>
        <v>348.19082911495286</v>
      </c>
    </row>
    <row r="16" spans="1:9" ht="15" customHeight="1" x14ac:dyDescent="0.15">
      <c r="A16" s="188"/>
      <c r="B16" s="54" t="s">
        <v>4</v>
      </c>
      <c r="C16" s="55" t="s">
        <v>4</v>
      </c>
      <c r="D16" s="55" t="s">
        <v>4</v>
      </c>
      <c r="E16" s="56" t="s">
        <v>44</v>
      </c>
      <c r="F16" s="57">
        <v>73</v>
      </c>
      <c r="H16" s="86">
        <f t="shared" si="0"/>
        <v>12</v>
      </c>
      <c r="I16" s="87">
        <f t="shared" si="1"/>
        <v>342.96796667822855</v>
      </c>
    </row>
    <row r="17" spans="1:9" x14ac:dyDescent="0.15">
      <c r="A17" s="99" t="s">
        <v>50</v>
      </c>
      <c r="B17" s="73"/>
      <c r="C17" s="73"/>
      <c r="D17" s="73">
        <v>94.6</v>
      </c>
      <c r="E17" s="109">
        <v>405</v>
      </c>
      <c r="F17" s="110">
        <v>1</v>
      </c>
      <c r="H17" s="86">
        <f t="shared" si="0"/>
        <v>13</v>
      </c>
      <c r="I17" s="87">
        <f t="shared" si="1"/>
        <v>337.82344717805512</v>
      </c>
    </row>
    <row r="18" spans="1:9" x14ac:dyDescent="0.15">
      <c r="A18" s="99" t="s">
        <v>63</v>
      </c>
      <c r="B18" s="73"/>
      <c r="C18" s="73"/>
      <c r="D18" s="73">
        <v>86.4</v>
      </c>
      <c r="E18" s="109">
        <v>381.24130300312498</v>
      </c>
      <c r="F18" s="110">
        <v>5</v>
      </c>
      <c r="H18" s="86">
        <f t="shared" si="0"/>
        <v>14</v>
      </c>
      <c r="I18" s="87">
        <f t="shared" si="1"/>
        <v>332.75609547038431</v>
      </c>
    </row>
    <row r="19" spans="1:9" x14ac:dyDescent="0.15">
      <c r="A19" s="99" t="s">
        <v>53</v>
      </c>
      <c r="B19" s="73"/>
      <c r="C19" s="73"/>
      <c r="D19" s="73">
        <v>83.2</v>
      </c>
      <c r="E19" s="109">
        <v>369.88984320620693</v>
      </c>
      <c r="F19" s="110">
        <v>7</v>
      </c>
      <c r="H19" s="86">
        <f t="shared" si="0"/>
        <v>15</v>
      </c>
      <c r="I19" s="87">
        <f t="shared" si="1"/>
        <v>327.76475403832853</v>
      </c>
    </row>
    <row r="20" spans="1:9" x14ac:dyDescent="0.15">
      <c r="A20" s="99" t="s">
        <v>66</v>
      </c>
      <c r="B20" s="73"/>
      <c r="C20" s="73"/>
      <c r="D20" s="73">
        <v>80.400000000000006</v>
      </c>
      <c r="E20" s="109">
        <v>353.49322752787094</v>
      </c>
      <c r="F20" s="110">
        <v>10</v>
      </c>
      <c r="H20" s="86">
        <f t="shared" si="0"/>
        <v>16</v>
      </c>
      <c r="I20" s="87">
        <f t="shared" si="1"/>
        <v>322.8482827277536</v>
      </c>
    </row>
    <row r="21" spans="1:9" x14ac:dyDescent="0.15">
      <c r="A21" s="99" t="s">
        <v>215</v>
      </c>
      <c r="B21" s="73"/>
      <c r="C21" s="73"/>
      <c r="D21" s="73">
        <v>79.2</v>
      </c>
      <c r="E21" s="109">
        <v>348.19082911495286</v>
      </c>
      <c r="F21" s="110">
        <v>11</v>
      </c>
      <c r="H21" s="86">
        <f t="shared" si="0"/>
        <v>17</v>
      </c>
      <c r="I21" s="87">
        <f t="shared" si="1"/>
        <v>318.00555848683729</v>
      </c>
    </row>
    <row r="22" spans="1:9" x14ac:dyDescent="0.15">
      <c r="A22" s="99" t="s">
        <v>120</v>
      </c>
      <c r="B22" s="73"/>
      <c r="C22" s="73"/>
      <c r="D22" s="73">
        <v>70.2</v>
      </c>
      <c r="E22" s="157">
        <v>286.08</v>
      </c>
      <c r="F22" s="110">
        <v>24</v>
      </c>
      <c r="H22" s="86">
        <f t="shared" si="0"/>
        <v>18</v>
      </c>
      <c r="I22" s="87">
        <f t="shared" si="1"/>
        <v>313.23547510953472</v>
      </c>
    </row>
    <row r="23" spans="1:9" x14ac:dyDescent="0.15">
      <c r="A23" s="99" t="s">
        <v>119</v>
      </c>
      <c r="B23" s="73"/>
      <c r="C23" s="73"/>
      <c r="D23" s="73">
        <v>64.2</v>
      </c>
      <c r="E23" s="109">
        <v>261.27972340730599</v>
      </c>
      <c r="F23" s="110">
        <v>30</v>
      </c>
      <c r="H23" s="86">
        <f t="shared" si="0"/>
        <v>19</v>
      </c>
      <c r="I23" s="87">
        <f t="shared" si="1"/>
        <v>308.53694298289167</v>
      </c>
    </row>
    <row r="24" spans="1:9" x14ac:dyDescent="0.15">
      <c r="A24" s="99" t="s">
        <v>65</v>
      </c>
      <c r="B24" s="73"/>
      <c r="C24" s="73"/>
      <c r="D24" s="73">
        <v>52</v>
      </c>
      <c r="E24" s="109">
        <v>205.15655398376978</v>
      </c>
      <c r="F24" s="110">
        <v>46</v>
      </c>
      <c r="H24" s="86">
        <f t="shared" si="0"/>
        <v>20</v>
      </c>
      <c r="I24" s="87">
        <f t="shared" si="1"/>
        <v>303.9088888381483</v>
      </c>
    </row>
    <row r="25" spans="1:9" x14ac:dyDescent="0.15">
      <c r="A25" s="99" t="s">
        <v>64</v>
      </c>
      <c r="B25" s="73"/>
      <c r="C25" s="73"/>
      <c r="D25" s="73">
        <v>42.8</v>
      </c>
      <c r="E25" s="109">
        <v>179.06531460794736</v>
      </c>
      <c r="F25" s="110">
        <v>55</v>
      </c>
      <c r="H25" s="86">
        <f t="shared" si="0"/>
        <v>21</v>
      </c>
      <c r="I25" s="87">
        <f t="shared" si="1"/>
        <v>299.35025550557606</v>
      </c>
    </row>
    <row r="26" spans="1:9" x14ac:dyDescent="0.15">
      <c r="A26" s="99" t="s">
        <v>69</v>
      </c>
      <c r="B26" s="73"/>
      <c r="C26" s="73"/>
      <c r="D26" s="73">
        <v>5.6</v>
      </c>
      <c r="E26" s="109">
        <v>138.49286147372518</v>
      </c>
      <c r="F26" s="110">
        <v>72</v>
      </c>
      <c r="H26" s="86">
        <f t="shared" si="0"/>
        <v>22</v>
      </c>
      <c r="I26" s="87">
        <f t="shared" si="1"/>
        <v>294.86000167299244</v>
      </c>
    </row>
    <row r="27" spans="1:9" x14ac:dyDescent="0.15">
      <c r="B27" s="73"/>
      <c r="C27" s="73"/>
      <c r="D27" s="73"/>
      <c r="E27" s="109"/>
      <c r="F27" s="110"/>
      <c r="H27" s="86">
        <f t="shared" si="0"/>
        <v>23</v>
      </c>
      <c r="I27" s="87">
        <f t="shared" si="1"/>
        <v>290.43710164789758</v>
      </c>
    </row>
    <row r="28" spans="1:9" x14ac:dyDescent="0.15">
      <c r="H28" s="86">
        <f t="shared" si="0"/>
        <v>24</v>
      </c>
      <c r="I28" s="87">
        <f t="shared" si="1"/>
        <v>286.08054512317909</v>
      </c>
    </row>
    <row r="29" spans="1:9" x14ac:dyDescent="0.15">
      <c r="H29" s="86">
        <f t="shared" si="0"/>
        <v>25</v>
      </c>
      <c r="I29" s="87">
        <f>I28-I28*0.015</f>
        <v>281.78933694633139</v>
      </c>
    </row>
    <row r="30" spans="1:9" x14ac:dyDescent="0.15">
      <c r="H30" s="86">
        <f t="shared" si="0"/>
        <v>26</v>
      </c>
      <c r="I30" s="87">
        <f t="shared" si="1"/>
        <v>277.56249689213644</v>
      </c>
    </row>
    <row r="31" spans="1:9" x14ac:dyDescent="0.15">
      <c r="H31" s="86">
        <f t="shared" si="0"/>
        <v>27</v>
      </c>
      <c r="I31" s="87">
        <f t="shared" si="1"/>
        <v>273.39905943875436</v>
      </c>
    </row>
    <row r="32" spans="1:9" x14ac:dyDescent="0.15">
      <c r="H32" s="86">
        <f t="shared" si="0"/>
        <v>28</v>
      </c>
      <c r="I32" s="87">
        <f t="shared" si="1"/>
        <v>269.29807354717303</v>
      </c>
    </row>
    <row r="33" spans="8:9" x14ac:dyDescent="0.15">
      <c r="H33" s="86">
        <f t="shared" si="0"/>
        <v>29</v>
      </c>
      <c r="I33" s="87">
        <f t="shared" si="1"/>
        <v>265.25860244396546</v>
      </c>
    </row>
    <row r="34" spans="8:9" x14ac:dyDescent="0.15">
      <c r="H34" s="86">
        <f t="shared" si="0"/>
        <v>30</v>
      </c>
      <c r="I34" s="87">
        <f t="shared" si="1"/>
        <v>261.27972340730599</v>
      </c>
    </row>
    <row r="35" spans="8:9" x14ac:dyDescent="0.15">
      <c r="H35" s="86">
        <f t="shared" si="0"/>
        <v>31</v>
      </c>
      <c r="I35" s="87">
        <f t="shared" si="1"/>
        <v>257.36052755619642</v>
      </c>
    </row>
    <row r="36" spans="8:9" x14ac:dyDescent="0.15">
      <c r="H36" s="86">
        <f t="shared" si="0"/>
        <v>32</v>
      </c>
      <c r="I36" s="87">
        <f t="shared" si="1"/>
        <v>253.50011964285346</v>
      </c>
    </row>
    <row r="37" spans="8:9" x14ac:dyDescent="0.15">
      <c r="H37" s="86">
        <f t="shared" si="0"/>
        <v>33</v>
      </c>
      <c r="I37" s="87">
        <f t="shared" si="1"/>
        <v>249.69761784821065</v>
      </c>
    </row>
    <row r="38" spans="8:9" x14ac:dyDescent="0.15">
      <c r="H38" s="86">
        <f t="shared" si="0"/>
        <v>34</v>
      </c>
      <c r="I38" s="87">
        <f t="shared" si="1"/>
        <v>245.9521535804875</v>
      </c>
    </row>
    <row r="39" spans="8:9" x14ac:dyDescent="0.15">
      <c r="H39" s="86">
        <f t="shared" si="0"/>
        <v>35</v>
      </c>
      <c r="I39" s="87">
        <f t="shared" si="1"/>
        <v>242.2628712767802</v>
      </c>
    </row>
    <row r="40" spans="8:9" x14ac:dyDescent="0.15">
      <c r="H40" s="86">
        <f t="shared" si="0"/>
        <v>36</v>
      </c>
      <c r="I40" s="87">
        <f t="shared" si="1"/>
        <v>238.62892820762849</v>
      </c>
    </row>
    <row r="41" spans="8:9" x14ac:dyDescent="0.15">
      <c r="H41" s="86">
        <f t="shared" si="0"/>
        <v>37</v>
      </c>
      <c r="I41" s="87">
        <f t="shared" si="1"/>
        <v>235.04949428451405</v>
      </c>
    </row>
    <row r="42" spans="8:9" x14ac:dyDescent="0.15">
      <c r="H42" s="86">
        <f t="shared" si="0"/>
        <v>38</v>
      </c>
      <c r="I42" s="87">
        <f t="shared" si="1"/>
        <v>231.52375187024634</v>
      </c>
    </row>
    <row r="43" spans="8:9" x14ac:dyDescent="0.15">
      <c r="H43" s="86">
        <f t="shared" si="0"/>
        <v>39</v>
      </c>
      <c r="I43" s="87">
        <f t="shared" si="1"/>
        <v>228.05089559219266</v>
      </c>
    </row>
    <row r="44" spans="8:9" x14ac:dyDescent="0.15">
      <c r="H44" s="86">
        <f t="shared" si="0"/>
        <v>40</v>
      </c>
      <c r="I44" s="87">
        <f t="shared" si="1"/>
        <v>224.63013215830978</v>
      </c>
    </row>
    <row r="45" spans="8:9" x14ac:dyDescent="0.15">
      <c r="H45" s="86">
        <f t="shared" si="0"/>
        <v>41</v>
      </c>
      <c r="I45" s="87">
        <f t="shared" si="1"/>
        <v>221.26068017593514</v>
      </c>
    </row>
    <row r="46" spans="8:9" x14ac:dyDescent="0.15">
      <c r="H46" s="86">
        <f t="shared" si="0"/>
        <v>42</v>
      </c>
      <c r="I46" s="87">
        <f t="shared" si="1"/>
        <v>217.94176997329612</v>
      </c>
    </row>
    <row r="47" spans="8:9" x14ac:dyDescent="0.15">
      <c r="H47" s="86">
        <f t="shared" si="0"/>
        <v>43</v>
      </c>
      <c r="I47" s="87">
        <f t="shared" si="1"/>
        <v>214.67264342369668</v>
      </c>
    </row>
    <row r="48" spans="8:9" x14ac:dyDescent="0.15">
      <c r="H48" s="86">
        <f t="shared" si="0"/>
        <v>44</v>
      </c>
      <c r="I48" s="87">
        <f t="shared" si="1"/>
        <v>211.45255377234125</v>
      </c>
    </row>
    <row r="49" spans="8:9" x14ac:dyDescent="0.15">
      <c r="H49" s="86">
        <f t="shared" si="0"/>
        <v>45</v>
      </c>
      <c r="I49" s="87">
        <f t="shared" si="1"/>
        <v>208.28076546575613</v>
      </c>
    </row>
    <row r="50" spans="8:9" x14ac:dyDescent="0.15">
      <c r="H50" s="86">
        <f t="shared" si="0"/>
        <v>46</v>
      </c>
      <c r="I50" s="87">
        <f>I49-I49*0.015</f>
        <v>205.15655398376978</v>
      </c>
    </row>
    <row r="51" spans="8:9" x14ac:dyDescent="0.15">
      <c r="H51" s="86">
        <f t="shared" si="0"/>
        <v>47</v>
      </c>
      <c r="I51" s="87">
        <f t="shared" si="1"/>
        <v>202.07920567401322</v>
      </c>
    </row>
    <row r="52" spans="8:9" x14ac:dyDescent="0.15">
      <c r="H52" s="86">
        <f t="shared" si="0"/>
        <v>48</v>
      </c>
      <c r="I52" s="87">
        <f t="shared" si="1"/>
        <v>199.04801758890304</v>
      </c>
    </row>
    <row r="53" spans="8:9" x14ac:dyDescent="0.15">
      <c r="H53" s="86">
        <f t="shared" si="0"/>
        <v>49</v>
      </c>
      <c r="I53" s="87">
        <f t="shared" si="1"/>
        <v>196.06229732506949</v>
      </c>
    </row>
    <row r="54" spans="8:9" x14ac:dyDescent="0.15">
      <c r="H54" s="86">
        <f t="shared" si="0"/>
        <v>50</v>
      </c>
      <c r="I54" s="87">
        <f t="shared" si="1"/>
        <v>193.12136286519345</v>
      </c>
    </row>
    <row r="55" spans="8:9" x14ac:dyDescent="0.15">
      <c r="H55" s="86">
        <f t="shared" si="0"/>
        <v>51</v>
      </c>
      <c r="I55" s="87">
        <f t="shared" si="1"/>
        <v>190.22454242221553</v>
      </c>
    </row>
    <row r="56" spans="8:9" x14ac:dyDescent="0.15">
      <c r="H56" s="86">
        <f t="shared" si="0"/>
        <v>52</v>
      </c>
      <c r="I56" s="87">
        <f t="shared" si="1"/>
        <v>187.37117428588229</v>
      </c>
    </row>
    <row r="57" spans="8:9" x14ac:dyDescent="0.15">
      <c r="H57" s="86">
        <f t="shared" si="0"/>
        <v>53</v>
      </c>
      <c r="I57" s="87">
        <f t="shared" si="1"/>
        <v>184.56060667159406</v>
      </c>
    </row>
    <row r="58" spans="8:9" x14ac:dyDescent="0.15">
      <c r="H58" s="86">
        <f t="shared" si="0"/>
        <v>54</v>
      </c>
      <c r="I58" s="87">
        <f t="shared" si="1"/>
        <v>181.79219757152015</v>
      </c>
    </row>
    <row r="59" spans="8:9" x14ac:dyDescent="0.15">
      <c r="H59" s="86">
        <f t="shared" si="0"/>
        <v>55</v>
      </c>
      <c r="I59" s="87">
        <f t="shared" si="1"/>
        <v>179.06531460794736</v>
      </c>
    </row>
    <row r="60" spans="8:9" x14ac:dyDescent="0.15">
      <c r="H60" s="86">
        <f t="shared" si="0"/>
        <v>56</v>
      </c>
      <c r="I60" s="87">
        <f t="shared" si="1"/>
        <v>176.37933488882814</v>
      </c>
    </row>
    <row r="61" spans="8:9" x14ac:dyDescent="0.15">
      <c r="H61" s="86">
        <f t="shared" si="0"/>
        <v>57</v>
      </c>
      <c r="I61" s="87">
        <f t="shared" si="1"/>
        <v>173.73364486549571</v>
      </c>
    </row>
    <row r="62" spans="8:9" x14ac:dyDescent="0.15">
      <c r="H62" s="86">
        <f t="shared" si="0"/>
        <v>58</v>
      </c>
      <c r="I62" s="87">
        <f t="shared" si="1"/>
        <v>171.12764019251327</v>
      </c>
    </row>
    <row r="63" spans="8:9" x14ac:dyDescent="0.15">
      <c r="H63" s="86">
        <f t="shared" si="0"/>
        <v>59</v>
      </c>
      <c r="I63" s="87">
        <f t="shared" si="1"/>
        <v>168.56072558962558</v>
      </c>
    </row>
    <row r="64" spans="8:9" x14ac:dyDescent="0.15">
      <c r="H64" s="86">
        <f t="shared" si="0"/>
        <v>60</v>
      </c>
      <c r="I64" s="87">
        <f t="shared" si="1"/>
        <v>166.0323147057812</v>
      </c>
    </row>
    <row r="65" spans="8:9" x14ac:dyDescent="0.15">
      <c r="H65" s="86">
        <f t="shared" si="0"/>
        <v>61</v>
      </c>
      <c r="I65" s="87">
        <f t="shared" si="1"/>
        <v>163.54182998519448</v>
      </c>
    </row>
    <row r="66" spans="8:9" x14ac:dyDescent="0.15">
      <c r="H66" s="86">
        <f t="shared" si="0"/>
        <v>62</v>
      </c>
      <c r="I66" s="87">
        <f t="shared" si="1"/>
        <v>161.08870253541656</v>
      </c>
    </row>
    <row r="67" spans="8:9" x14ac:dyDescent="0.15">
      <c r="H67" s="86">
        <f t="shared" si="0"/>
        <v>63</v>
      </c>
      <c r="I67" s="87">
        <f t="shared" si="1"/>
        <v>158.67237199738531</v>
      </c>
    </row>
    <row r="68" spans="8:9" x14ac:dyDescent="0.15">
      <c r="H68" s="86">
        <f t="shared" si="0"/>
        <v>64</v>
      </c>
      <c r="I68" s="87">
        <f t="shared" si="1"/>
        <v>156.29228641742452</v>
      </c>
    </row>
    <row r="69" spans="8:9" x14ac:dyDescent="0.15">
      <c r="H69" s="86">
        <f t="shared" si="0"/>
        <v>65</v>
      </c>
      <c r="I69" s="87">
        <f t="shared" si="1"/>
        <v>153.94790212116314</v>
      </c>
    </row>
    <row r="70" spans="8:9" x14ac:dyDescent="0.15">
      <c r="H70" s="86">
        <f t="shared" si="0"/>
        <v>66</v>
      </c>
      <c r="I70" s="87">
        <f t="shared" si="1"/>
        <v>151.6386835893457</v>
      </c>
    </row>
    <row r="71" spans="8:9" x14ac:dyDescent="0.15">
      <c r="H71" s="86">
        <f t="shared" ref="H71:H79" si="2">H70+1</f>
        <v>67</v>
      </c>
      <c r="I71" s="87">
        <f t="shared" ref="I71:I79" si="3">I70-I70*0.015</f>
        <v>149.36410333550552</v>
      </c>
    </row>
    <row r="72" spans="8:9" x14ac:dyDescent="0.15">
      <c r="H72" s="86">
        <f t="shared" si="2"/>
        <v>68</v>
      </c>
      <c r="I72" s="87">
        <f t="shared" si="3"/>
        <v>147.12364178547293</v>
      </c>
    </row>
    <row r="73" spans="8:9" x14ac:dyDescent="0.15">
      <c r="H73" s="86">
        <f t="shared" si="2"/>
        <v>69</v>
      </c>
      <c r="I73" s="87">
        <f t="shared" si="3"/>
        <v>144.91678715869082</v>
      </c>
    </row>
    <row r="74" spans="8:9" x14ac:dyDescent="0.15">
      <c r="H74" s="86">
        <f t="shared" si="2"/>
        <v>70</v>
      </c>
      <c r="I74" s="87">
        <f t="shared" si="3"/>
        <v>142.74303535131045</v>
      </c>
    </row>
    <row r="75" spans="8:9" x14ac:dyDescent="0.15">
      <c r="H75" s="86">
        <f t="shared" si="2"/>
        <v>71</v>
      </c>
      <c r="I75" s="87">
        <f t="shared" si="3"/>
        <v>140.6018898210408</v>
      </c>
    </row>
    <row r="76" spans="8:9" x14ac:dyDescent="0.15">
      <c r="H76" s="86">
        <f t="shared" si="2"/>
        <v>72</v>
      </c>
      <c r="I76" s="87">
        <f t="shared" si="3"/>
        <v>138.49286147372518</v>
      </c>
    </row>
    <row r="77" spans="8:9" x14ac:dyDescent="0.15">
      <c r="H77" s="86">
        <f t="shared" si="2"/>
        <v>73</v>
      </c>
      <c r="I77" s="87">
        <f t="shared" si="3"/>
        <v>136.41546855161931</v>
      </c>
    </row>
    <row r="78" spans="8:9" x14ac:dyDescent="0.15">
      <c r="H78" s="86">
        <f t="shared" si="2"/>
        <v>74</v>
      </c>
      <c r="I78" s="87">
        <f t="shared" si="3"/>
        <v>134.36923652334502</v>
      </c>
    </row>
    <row r="79" spans="8:9" x14ac:dyDescent="0.15">
      <c r="H79" s="86">
        <f t="shared" si="2"/>
        <v>75</v>
      </c>
      <c r="I79" s="87">
        <f t="shared" si="3"/>
        <v>132.35369797549484</v>
      </c>
    </row>
  </sheetData>
  <mergeCells count="3">
    <mergeCell ref="A1:A7"/>
    <mergeCell ref="B2:D2"/>
    <mergeCell ref="B4:D4"/>
  </mergeCells>
  <conditionalFormatting sqref="A24">
    <cfRule type="duplicateValues" dxfId="23" priority="3"/>
  </conditionalFormatting>
  <conditionalFormatting sqref="A24">
    <cfRule type="duplicateValues" dxfId="22" priority="4"/>
  </conditionalFormatting>
  <conditionalFormatting sqref="A21">
    <cfRule type="duplicateValues" dxfId="21" priority="2"/>
  </conditionalFormatting>
  <conditionalFormatting sqref="A17">
    <cfRule type="duplicateValues" dxfId="20" priority="1"/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DA01C-30D7-8C43-9BD0-05723F5B594E}">
  <dimension ref="A1:I79"/>
  <sheetViews>
    <sheetView workbookViewId="0">
      <selection activeCell="I75" sqref="I75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8" max="8" width="10.6640625" style="190"/>
    <col min="9" max="9" width="10.6640625" style="84"/>
  </cols>
  <sheetData>
    <row r="1" spans="1:9" ht="15" customHeight="1" x14ac:dyDescent="0.15">
      <c r="A1" s="202"/>
      <c r="B1" s="189"/>
      <c r="C1" s="189"/>
      <c r="D1" s="189"/>
      <c r="E1" s="189"/>
      <c r="F1" s="40"/>
      <c r="H1"/>
      <c r="I1"/>
    </row>
    <row r="2" spans="1:9" ht="15" customHeight="1" x14ac:dyDescent="0.15">
      <c r="A2" s="202"/>
      <c r="B2" s="203" t="s">
        <v>29</v>
      </c>
      <c r="C2" s="203"/>
      <c r="D2" s="203"/>
      <c r="E2" s="189"/>
      <c r="F2" s="40"/>
    </row>
    <row r="3" spans="1:9" ht="15" customHeight="1" x14ac:dyDescent="0.15">
      <c r="A3" s="202"/>
      <c r="B3" s="189"/>
      <c r="C3" s="189"/>
      <c r="D3" s="189"/>
      <c r="E3" s="189"/>
      <c r="F3" s="40"/>
      <c r="H3" s="88" t="s">
        <v>3</v>
      </c>
      <c r="I3" s="89" t="s">
        <v>99</v>
      </c>
    </row>
    <row r="4" spans="1:9" ht="15" customHeight="1" x14ac:dyDescent="0.15">
      <c r="A4" s="202"/>
      <c r="B4" s="203" t="s">
        <v>42</v>
      </c>
      <c r="C4" s="203"/>
      <c r="D4" s="203"/>
      <c r="E4" s="189"/>
      <c r="F4" s="40"/>
      <c r="H4" s="90" t="s">
        <v>103</v>
      </c>
      <c r="I4" s="91">
        <v>1.4999999999999999E-2</v>
      </c>
    </row>
    <row r="5" spans="1:9" ht="15" customHeight="1" x14ac:dyDescent="0.15">
      <c r="A5" s="202"/>
      <c r="B5" s="189"/>
      <c r="C5" s="189"/>
      <c r="D5" s="189"/>
      <c r="E5" s="189"/>
      <c r="F5" s="40"/>
      <c r="H5" s="86">
        <v>1</v>
      </c>
      <c r="I5" s="87">
        <v>405</v>
      </c>
    </row>
    <row r="6" spans="1:9" ht="15" customHeight="1" x14ac:dyDescent="0.15">
      <c r="A6" s="202"/>
      <c r="B6" s="75"/>
      <c r="C6" s="189"/>
      <c r="D6" s="189"/>
      <c r="E6" s="189"/>
      <c r="F6" s="40"/>
      <c r="H6" s="86">
        <f>H5+1</f>
        <v>2</v>
      </c>
      <c r="I6" s="87">
        <f>I5-I5*0.015</f>
        <v>398.92500000000001</v>
      </c>
    </row>
    <row r="7" spans="1:9" ht="15" customHeight="1" x14ac:dyDescent="0.15">
      <c r="A7" s="202"/>
      <c r="B7" s="189"/>
      <c r="C7" s="189"/>
      <c r="D7" s="189"/>
      <c r="E7" s="189"/>
      <c r="F7" s="40"/>
      <c r="H7" s="86">
        <f t="shared" ref="H7:H70" si="0">H6+1</f>
        <v>3</v>
      </c>
      <c r="I7" s="87">
        <f t="shared" ref="I7:I70" si="1">I6-I6*0.015</f>
        <v>392.941125</v>
      </c>
    </row>
    <row r="8" spans="1:9" ht="15" customHeight="1" x14ac:dyDescent="0.15">
      <c r="A8" s="41" t="s">
        <v>7</v>
      </c>
      <c r="B8" s="42" t="s">
        <v>99</v>
      </c>
      <c r="C8" s="42"/>
      <c r="D8" s="188"/>
      <c r="E8" s="188"/>
      <c r="F8" s="40"/>
      <c r="H8" s="86">
        <f t="shared" si="0"/>
        <v>4</v>
      </c>
      <c r="I8" s="87">
        <f t="shared" si="1"/>
        <v>387.04700812499999</v>
      </c>
    </row>
    <row r="9" spans="1:9" ht="15" customHeight="1" x14ac:dyDescent="0.15">
      <c r="A9" s="41" t="s">
        <v>0</v>
      </c>
      <c r="B9" s="42" t="s">
        <v>254</v>
      </c>
      <c r="C9" s="42"/>
      <c r="D9" s="188"/>
      <c r="E9" s="188"/>
      <c r="F9" s="40"/>
      <c r="H9" s="86">
        <f t="shared" si="0"/>
        <v>5</v>
      </c>
      <c r="I9" s="87">
        <f t="shared" si="1"/>
        <v>381.24130300312498</v>
      </c>
    </row>
    <row r="10" spans="1:9" ht="15" customHeight="1" x14ac:dyDescent="0.15">
      <c r="A10" s="41" t="s">
        <v>9</v>
      </c>
      <c r="B10" s="108">
        <v>43185</v>
      </c>
      <c r="C10" s="43"/>
      <c r="D10" s="44"/>
      <c r="E10" s="44"/>
      <c r="F10" s="40"/>
      <c r="H10" s="86">
        <f t="shared" si="0"/>
        <v>6</v>
      </c>
      <c r="I10" s="87">
        <f t="shared" si="1"/>
        <v>375.52268345807812</v>
      </c>
    </row>
    <row r="11" spans="1:9" ht="15" customHeight="1" x14ac:dyDescent="0.15">
      <c r="A11" s="41" t="s">
        <v>24</v>
      </c>
      <c r="B11" s="42" t="s">
        <v>37</v>
      </c>
      <c r="C11" s="189"/>
      <c r="D11" s="189"/>
      <c r="E11" s="189"/>
      <c r="F11" s="40"/>
      <c r="H11" s="86">
        <f t="shared" si="0"/>
        <v>7</v>
      </c>
      <c r="I11" s="87">
        <f t="shared" si="1"/>
        <v>369.88984320620693</v>
      </c>
    </row>
    <row r="12" spans="1:9" ht="15" customHeight="1" x14ac:dyDescent="0.15">
      <c r="A12" s="41" t="s">
        <v>10</v>
      </c>
      <c r="B12" s="188" t="s">
        <v>30</v>
      </c>
      <c r="C12" s="189"/>
      <c r="D12" s="189"/>
      <c r="E12" s="189"/>
      <c r="F12" s="40"/>
      <c r="H12" s="86">
        <f t="shared" si="0"/>
        <v>8</v>
      </c>
      <c r="I12" s="87">
        <f t="shared" si="1"/>
        <v>364.34149555811382</v>
      </c>
    </row>
    <row r="13" spans="1:9" ht="15" customHeight="1" x14ac:dyDescent="0.15">
      <c r="A13" s="188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  <c r="H13" s="86">
        <f t="shared" si="0"/>
        <v>9</v>
      </c>
      <c r="I13" s="87">
        <f t="shared" si="1"/>
        <v>358.87637312474209</v>
      </c>
    </row>
    <row r="14" spans="1:9" ht="15" customHeight="1" x14ac:dyDescent="0.15">
      <c r="A14" s="188" t="s">
        <v>128</v>
      </c>
      <c r="B14" s="47"/>
      <c r="C14" s="49"/>
      <c r="D14" s="49"/>
      <c r="E14" s="48">
        <v>405</v>
      </c>
      <c r="F14" s="50" t="s">
        <v>16</v>
      </c>
      <c r="H14" s="86">
        <f t="shared" si="0"/>
        <v>10</v>
      </c>
      <c r="I14" s="87">
        <f t="shared" si="1"/>
        <v>353.49322752787094</v>
      </c>
    </row>
    <row r="15" spans="1:9" ht="15" customHeight="1" x14ac:dyDescent="0.15">
      <c r="A15" s="188" t="s">
        <v>43</v>
      </c>
      <c r="B15" s="51"/>
      <c r="C15" s="53"/>
      <c r="D15" s="53"/>
      <c r="E15" s="100">
        <v>1.4999999999999999E-2</v>
      </c>
      <c r="F15" s="50" t="s">
        <v>17</v>
      </c>
      <c r="H15" s="86">
        <f t="shared" si="0"/>
        <v>11</v>
      </c>
      <c r="I15" s="87">
        <f t="shared" si="1"/>
        <v>348.19082911495286</v>
      </c>
    </row>
    <row r="16" spans="1:9" ht="15" customHeight="1" x14ac:dyDescent="0.15">
      <c r="A16" s="188"/>
      <c r="B16" s="54" t="s">
        <v>4</v>
      </c>
      <c r="C16" s="55" t="s">
        <v>4</v>
      </c>
      <c r="D16" s="55" t="s">
        <v>4</v>
      </c>
      <c r="E16" s="56" t="s">
        <v>44</v>
      </c>
      <c r="F16" s="57">
        <v>73</v>
      </c>
      <c r="H16" s="86">
        <f t="shared" si="0"/>
        <v>12</v>
      </c>
      <c r="I16" s="87">
        <f t="shared" si="1"/>
        <v>342.96796667822855</v>
      </c>
    </row>
    <row r="17" spans="1:9" x14ac:dyDescent="0.15">
      <c r="A17" s="99" t="s">
        <v>50</v>
      </c>
      <c r="B17" s="73"/>
      <c r="C17" s="73"/>
      <c r="D17" s="73">
        <v>89.3</v>
      </c>
      <c r="E17" s="109">
        <v>387.04700812499999</v>
      </c>
      <c r="F17" s="110">
        <v>4</v>
      </c>
      <c r="H17" s="86">
        <f t="shared" si="0"/>
        <v>13</v>
      </c>
      <c r="I17" s="87">
        <f t="shared" si="1"/>
        <v>337.82344717805512</v>
      </c>
    </row>
    <row r="18" spans="1:9" x14ac:dyDescent="0.15">
      <c r="A18" s="99" t="s">
        <v>63</v>
      </c>
      <c r="B18" s="73"/>
      <c r="C18" s="73"/>
      <c r="D18" s="73">
        <v>81.3</v>
      </c>
      <c r="E18" s="109">
        <v>353.49322752787094</v>
      </c>
      <c r="F18" s="110">
        <v>10</v>
      </c>
      <c r="H18" s="86">
        <f t="shared" si="0"/>
        <v>14</v>
      </c>
      <c r="I18" s="87">
        <f t="shared" si="1"/>
        <v>332.75609547038431</v>
      </c>
    </row>
    <row r="19" spans="1:9" x14ac:dyDescent="0.15">
      <c r="A19" s="99" t="s">
        <v>106</v>
      </c>
      <c r="B19" s="73"/>
      <c r="C19" s="73"/>
      <c r="D19" s="73">
        <v>76.599999999999994</v>
      </c>
      <c r="E19" s="109">
        <v>332.75609547038431</v>
      </c>
      <c r="F19" s="110">
        <v>14</v>
      </c>
      <c r="H19" s="86">
        <f t="shared" si="0"/>
        <v>15</v>
      </c>
      <c r="I19" s="87">
        <f t="shared" si="1"/>
        <v>327.76475403832853</v>
      </c>
    </row>
    <row r="20" spans="1:9" x14ac:dyDescent="0.15">
      <c r="A20" s="99" t="s">
        <v>215</v>
      </c>
      <c r="B20" s="73"/>
      <c r="C20" s="73"/>
      <c r="D20" s="73">
        <v>76.3</v>
      </c>
      <c r="E20" s="109">
        <v>327.76475403832853</v>
      </c>
      <c r="F20" s="110">
        <v>15</v>
      </c>
      <c r="H20" s="86">
        <f t="shared" si="0"/>
        <v>16</v>
      </c>
      <c r="I20" s="87">
        <f t="shared" si="1"/>
        <v>322.8482827277536</v>
      </c>
    </row>
    <row r="21" spans="1:9" x14ac:dyDescent="0.15">
      <c r="A21" s="99" t="s">
        <v>66</v>
      </c>
      <c r="B21" s="73"/>
      <c r="C21" s="73"/>
      <c r="D21" s="73">
        <v>72.3</v>
      </c>
      <c r="E21" s="109">
        <v>303.9088888381483</v>
      </c>
      <c r="F21" s="110">
        <v>20</v>
      </c>
      <c r="H21" s="86">
        <f t="shared" si="0"/>
        <v>17</v>
      </c>
      <c r="I21" s="87">
        <f t="shared" si="1"/>
        <v>318.00555848683729</v>
      </c>
    </row>
    <row r="22" spans="1:9" x14ac:dyDescent="0.15">
      <c r="A22" s="99" t="s">
        <v>69</v>
      </c>
      <c r="B22" s="73"/>
      <c r="C22" s="73"/>
      <c r="D22" s="73">
        <v>70.599999999999994</v>
      </c>
      <c r="E22" s="109">
        <v>281.78933694633139</v>
      </c>
      <c r="F22" s="110">
        <v>25</v>
      </c>
      <c r="H22" s="86">
        <f t="shared" si="0"/>
        <v>18</v>
      </c>
      <c r="I22" s="87">
        <f t="shared" si="1"/>
        <v>313.23547510953472</v>
      </c>
    </row>
    <row r="23" spans="1:9" x14ac:dyDescent="0.15">
      <c r="A23" s="99" t="s">
        <v>120</v>
      </c>
      <c r="B23" s="73"/>
      <c r="C23" s="73"/>
      <c r="D23" s="73">
        <v>58</v>
      </c>
      <c r="E23" s="109">
        <v>211.45255377234125</v>
      </c>
      <c r="F23" s="110">
        <v>44</v>
      </c>
      <c r="H23" s="86">
        <f t="shared" si="0"/>
        <v>19</v>
      </c>
      <c r="I23" s="87">
        <f t="shared" si="1"/>
        <v>308.53694298289167</v>
      </c>
    </row>
    <row r="24" spans="1:9" x14ac:dyDescent="0.15">
      <c r="A24" s="99" t="s">
        <v>119</v>
      </c>
      <c r="B24" s="73"/>
      <c r="C24" s="73"/>
      <c r="D24" s="73">
        <v>49</v>
      </c>
      <c r="E24" s="109">
        <v>166.0323147057812</v>
      </c>
      <c r="F24" s="110">
        <v>60</v>
      </c>
      <c r="H24" s="86">
        <f t="shared" si="0"/>
        <v>20</v>
      </c>
      <c r="I24" s="87">
        <f t="shared" si="1"/>
        <v>303.9088888381483</v>
      </c>
    </row>
    <row r="25" spans="1:9" x14ac:dyDescent="0.15">
      <c r="A25" s="99" t="s">
        <v>65</v>
      </c>
      <c r="B25" s="73"/>
      <c r="C25" s="73"/>
      <c r="D25" s="73">
        <v>39.299999999999997</v>
      </c>
      <c r="E25" s="109">
        <v>158.67237199738531</v>
      </c>
      <c r="F25" s="110">
        <v>63</v>
      </c>
      <c r="H25" s="86">
        <f t="shared" si="0"/>
        <v>21</v>
      </c>
      <c r="I25" s="87">
        <f>I24-I24*0.015</f>
        <v>299.35025550557606</v>
      </c>
    </row>
    <row r="26" spans="1:9" x14ac:dyDescent="0.15">
      <c r="A26" s="99" t="s">
        <v>53</v>
      </c>
      <c r="B26" s="73"/>
      <c r="C26" s="73"/>
      <c r="D26" s="73">
        <v>28.3</v>
      </c>
      <c r="E26" s="109">
        <v>151.6386835893457</v>
      </c>
      <c r="F26" s="110">
        <v>66</v>
      </c>
      <c r="H26" s="86">
        <f t="shared" si="0"/>
        <v>22</v>
      </c>
      <c r="I26" s="87">
        <f t="shared" si="1"/>
        <v>294.86000167299244</v>
      </c>
    </row>
    <row r="27" spans="1:9" x14ac:dyDescent="0.15">
      <c r="A27" s="99" t="s">
        <v>64</v>
      </c>
      <c r="B27" s="73"/>
      <c r="C27" s="73"/>
      <c r="D27" s="73">
        <v>20.6</v>
      </c>
      <c r="E27" s="109">
        <v>142.74303535131045</v>
      </c>
      <c r="F27" s="110">
        <v>70</v>
      </c>
      <c r="H27" s="86">
        <f t="shared" si="0"/>
        <v>23</v>
      </c>
      <c r="I27" s="87">
        <f t="shared" si="1"/>
        <v>290.43710164789758</v>
      </c>
    </row>
    <row r="28" spans="1:9" x14ac:dyDescent="0.15">
      <c r="H28" s="86">
        <f t="shared" si="0"/>
        <v>24</v>
      </c>
      <c r="I28" s="87">
        <f t="shared" si="1"/>
        <v>286.08054512317909</v>
      </c>
    </row>
    <row r="29" spans="1:9" x14ac:dyDescent="0.15">
      <c r="H29" s="86">
        <f t="shared" si="0"/>
        <v>25</v>
      </c>
      <c r="I29" s="87">
        <f t="shared" si="1"/>
        <v>281.78933694633139</v>
      </c>
    </row>
    <row r="30" spans="1:9" x14ac:dyDescent="0.15">
      <c r="H30" s="86">
        <f t="shared" si="0"/>
        <v>26</v>
      </c>
      <c r="I30" s="87">
        <f t="shared" si="1"/>
        <v>277.56249689213644</v>
      </c>
    </row>
    <row r="31" spans="1:9" x14ac:dyDescent="0.15">
      <c r="H31" s="86">
        <f t="shared" si="0"/>
        <v>27</v>
      </c>
      <c r="I31" s="87">
        <f t="shared" si="1"/>
        <v>273.39905943875436</v>
      </c>
    </row>
    <row r="32" spans="1:9" x14ac:dyDescent="0.15">
      <c r="H32" s="86">
        <f t="shared" si="0"/>
        <v>28</v>
      </c>
      <c r="I32" s="87">
        <f t="shared" si="1"/>
        <v>269.29807354717303</v>
      </c>
    </row>
    <row r="33" spans="8:9" x14ac:dyDescent="0.15">
      <c r="H33" s="86">
        <f t="shared" si="0"/>
        <v>29</v>
      </c>
      <c r="I33" s="87">
        <f t="shared" si="1"/>
        <v>265.25860244396546</v>
      </c>
    </row>
    <row r="34" spans="8:9" x14ac:dyDescent="0.15">
      <c r="H34" s="86">
        <f t="shared" si="0"/>
        <v>30</v>
      </c>
      <c r="I34" s="87">
        <f t="shared" si="1"/>
        <v>261.27972340730599</v>
      </c>
    </row>
    <row r="35" spans="8:9" x14ac:dyDescent="0.15">
      <c r="H35" s="86">
        <f t="shared" si="0"/>
        <v>31</v>
      </c>
      <c r="I35" s="87">
        <f t="shared" si="1"/>
        <v>257.36052755619642</v>
      </c>
    </row>
    <row r="36" spans="8:9" x14ac:dyDescent="0.15">
      <c r="H36" s="86">
        <f t="shared" si="0"/>
        <v>32</v>
      </c>
      <c r="I36" s="87">
        <f t="shared" si="1"/>
        <v>253.50011964285346</v>
      </c>
    </row>
    <row r="37" spans="8:9" x14ac:dyDescent="0.15">
      <c r="H37" s="86">
        <f t="shared" si="0"/>
        <v>33</v>
      </c>
      <c r="I37" s="87">
        <f t="shared" si="1"/>
        <v>249.69761784821065</v>
      </c>
    </row>
    <row r="38" spans="8:9" x14ac:dyDescent="0.15">
      <c r="H38" s="86">
        <f t="shared" si="0"/>
        <v>34</v>
      </c>
      <c r="I38" s="87">
        <f t="shared" si="1"/>
        <v>245.9521535804875</v>
      </c>
    </row>
    <row r="39" spans="8:9" x14ac:dyDescent="0.15">
      <c r="H39" s="86">
        <f t="shared" si="0"/>
        <v>35</v>
      </c>
      <c r="I39" s="87">
        <f t="shared" si="1"/>
        <v>242.2628712767802</v>
      </c>
    </row>
    <row r="40" spans="8:9" x14ac:dyDescent="0.15">
      <c r="H40" s="86">
        <f t="shared" si="0"/>
        <v>36</v>
      </c>
      <c r="I40" s="87">
        <f t="shared" si="1"/>
        <v>238.62892820762849</v>
      </c>
    </row>
    <row r="41" spans="8:9" x14ac:dyDescent="0.15">
      <c r="H41" s="86">
        <f t="shared" si="0"/>
        <v>37</v>
      </c>
      <c r="I41" s="87">
        <f>I40-I40*0.015</f>
        <v>235.04949428451405</v>
      </c>
    </row>
    <row r="42" spans="8:9" x14ac:dyDescent="0.15">
      <c r="H42" s="86">
        <f t="shared" si="0"/>
        <v>38</v>
      </c>
      <c r="I42" s="87">
        <f t="shared" si="1"/>
        <v>231.52375187024634</v>
      </c>
    </row>
    <row r="43" spans="8:9" x14ac:dyDescent="0.15">
      <c r="H43" s="86">
        <f t="shared" si="0"/>
        <v>39</v>
      </c>
      <c r="I43" s="87">
        <f t="shared" si="1"/>
        <v>228.05089559219266</v>
      </c>
    </row>
    <row r="44" spans="8:9" x14ac:dyDescent="0.15">
      <c r="H44" s="86">
        <f t="shared" si="0"/>
        <v>40</v>
      </c>
      <c r="I44" s="87">
        <f t="shared" si="1"/>
        <v>224.63013215830978</v>
      </c>
    </row>
    <row r="45" spans="8:9" x14ac:dyDescent="0.15">
      <c r="H45" s="86">
        <f t="shared" si="0"/>
        <v>41</v>
      </c>
      <c r="I45" s="87">
        <f t="shared" si="1"/>
        <v>221.26068017593514</v>
      </c>
    </row>
    <row r="46" spans="8:9" x14ac:dyDescent="0.15">
      <c r="H46" s="86">
        <f t="shared" si="0"/>
        <v>42</v>
      </c>
      <c r="I46" s="87">
        <f t="shared" si="1"/>
        <v>217.94176997329612</v>
      </c>
    </row>
    <row r="47" spans="8:9" x14ac:dyDescent="0.15">
      <c r="H47" s="86">
        <f t="shared" si="0"/>
        <v>43</v>
      </c>
      <c r="I47" s="87">
        <f t="shared" si="1"/>
        <v>214.67264342369668</v>
      </c>
    </row>
    <row r="48" spans="8:9" x14ac:dyDescent="0.15">
      <c r="H48" s="86">
        <f t="shared" si="0"/>
        <v>44</v>
      </c>
      <c r="I48" s="87">
        <f t="shared" si="1"/>
        <v>211.45255377234125</v>
      </c>
    </row>
    <row r="49" spans="8:9" x14ac:dyDescent="0.15">
      <c r="H49" s="86">
        <f t="shared" si="0"/>
        <v>45</v>
      </c>
      <c r="I49" s="87">
        <f t="shared" si="1"/>
        <v>208.28076546575613</v>
      </c>
    </row>
    <row r="50" spans="8:9" x14ac:dyDescent="0.15">
      <c r="H50" s="86">
        <f t="shared" si="0"/>
        <v>46</v>
      </c>
      <c r="I50" s="87">
        <f t="shared" si="1"/>
        <v>205.15655398376978</v>
      </c>
    </row>
    <row r="51" spans="8:9" x14ac:dyDescent="0.15">
      <c r="H51" s="86">
        <f t="shared" si="0"/>
        <v>47</v>
      </c>
      <c r="I51" s="87">
        <f t="shared" si="1"/>
        <v>202.07920567401322</v>
      </c>
    </row>
    <row r="52" spans="8:9" x14ac:dyDescent="0.15">
      <c r="H52" s="86">
        <f t="shared" si="0"/>
        <v>48</v>
      </c>
      <c r="I52" s="87">
        <f t="shared" si="1"/>
        <v>199.04801758890304</v>
      </c>
    </row>
    <row r="53" spans="8:9" x14ac:dyDescent="0.15">
      <c r="H53" s="86">
        <f t="shared" si="0"/>
        <v>49</v>
      </c>
      <c r="I53" s="87">
        <f t="shared" si="1"/>
        <v>196.06229732506949</v>
      </c>
    </row>
    <row r="54" spans="8:9" x14ac:dyDescent="0.15">
      <c r="H54" s="86">
        <f t="shared" si="0"/>
        <v>50</v>
      </c>
      <c r="I54" s="87">
        <f t="shared" si="1"/>
        <v>193.12136286519345</v>
      </c>
    </row>
    <row r="55" spans="8:9" x14ac:dyDescent="0.15">
      <c r="H55" s="86">
        <f t="shared" si="0"/>
        <v>51</v>
      </c>
      <c r="I55" s="87">
        <f t="shared" si="1"/>
        <v>190.22454242221553</v>
      </c>
    </row>
    <row r="56" spans="8:9" x14ac:dyDescent="0.15">
      <c r="H56" s="86">
        <f t="shared" si="0"/>
        <v>52</v>
      </c>
      <c r="I56" s="87">
        <f t="shared" si="1"/>
        <v>187.37117428588229</v>
      </c>
    </row>
    <row r="57" spans="8:9" x14ac:dyDescent="0.15">
      <c r="H57" s="86">
        <f t="shared" si="0"/>
        <v>53</v>
      </c>
      <c r="I57" s="87">
        <f t="shared" si="1"/>
        <v>184.56060667159406</v>
      </c>
    </row>
    <row r="58" spans="8:9" x14ac:dyDescent="0.15">
      <c r="H58" s="86">
        <f t="shared" si="0"/>
        <v>54</v>
      </c>
      <c r="I58" s="87">
        <f t="shared" si="1"/>
        <v>181.79219757152015</v>
      </c>
    </row>
    <row r="59" spans="8:9" x14ac:dyDescent="0.15">
      <c r="H59" s="86">
        <f t="shared" si="0"/>
        <v>55</v>
      </c>
      <c r="I59" s="87">
        <f t="shared" si="1"/>
        <v>179.06531460794736</v>
      </c>
    </row>
    <row r="60" spans="8:9" x14ac:dyDescent="0.15">
      <c r="H60" s="86">
        <f t="shared" si="0"/>
        <v>56</v>
      </c>
      <c r="I60" s="87">
        <f t="shared" si="1"/>
        <v>176.37933488882814</v>
      </c>
    </row>
    <row r="61" spans="8:9" x14ac:dyDescent="0.15">
      <c r="H61" s="86">
        <f t="shared" si="0"/>
        <v>57</v>
      </c>
      <c r="I61" s="87">
        <f t="shared" si="1"/>
        <v>173.73364486549571</v>
      </c>
    </row>
    <row r="62" spans="8:9" x14ac:dyDescent="0.15">
      <c r="H62" s="86">
        <f t="shared" si="0"/>
        <v>58</v>
      </c>
      <c r="I62" s="87">
        <f t="shared" si="1"/>
        <v>171.12764019251327</v>
      </c>
    </row>
    <row r="63" spans="8:9" x14ac:dyDescent="0.15">
      <c r="H63" s="86">
        <f t="shared" si="0"/>
        <v>59</v>
      </c>
      <c r="I63" s="87">
        <f t="shared" si="1"/>
        <v>168.56072558962558</v>
      </c>
    </row>
    <row r="64" spans="8:9" x14ac:dyDescent="0.15">
      <c r="H64" s="86">
        <f t="shared" si="0"/>
        <v>60</v>
      </c>
      <c r="I64" s="87">
        <f t="shared" si="1"/>
        <v>166.0323147057812</v>
      </c>
    </row>
    <row r="65" spans="8:9" x14ac:dyDescent="0.15">
      <c r="H65" s="86">
        <f t="shared" si="0"/>
        <v>61</v>
      </c>
      <c r="I65" s="87">
        <f t="shared" si="1"/>
        <v>163.54182998519448</v>
      </c>
    </row>
    <row r="66" spans="8:9" x14ac:dyDescent="0.15">
      <c r="H66" s="86">
        <f t="shared" si="0"/>
        <v>62</v>
      </c>
      <c r="I66" s="87">
        <f t="shared" si="1"/>
        <v>161.08870253541656</v>
      </c>
    </row>
    <row r="67" spans="8:9" x14ac:dyDescent="0.15">
      <c r="H67" s="86">
        <f t="shared" si="0"/>
        <v>63</v>
      </c>
      <c r="I67" s="87">
        <f t="shared" si="1"/>
        <v>158.67237199738531</v>
      </c>
    </row>
    <row r="68" spans="8:9" x14ac:dyDescent="0.15">
      <c r="H68" s="86">
        <f t="shared" si="0"/>
        <v>64</v>
      </c>
      <c r="I68" s="87">
        <f t="shared" si="1"/>
        <v>156.29228641742452</v>
      </c>
    </row>
    <row r="69" spans="8:9" x14ac:dyDescent="0.15">
      <c r="H69" s="86">
        <f t="shared" si="0"/>
        <v>65</v>
      </c>
      <c r="I69" s="87">
        <f t="shared" si="1"/>
        <v>153.94790212116314</v>
      </c>
    </row>
    <row r="70" spans="8:9" x14ac:dyDescent="0.15">
      <c r="H70" s="86">
        <f t="shared" si="0"/>
        <v>66</v>
      </c>
      <c r="I70" s="87">
        <f t="shared" si="1"/>
        <v>151.6386835893457</v>
      </c>
    </row>
    <row r="71" spans="8:9" x14ac:dyDescent="0.15">
      <c r="H71" s="86">
        <f t="shared" ref="H71:H79" si="2">H70+1</f>
        <v>67</v>
      </c>
      <c r="I71" s="87">
        <f t="shared" ref="I71:I79" si="3">I70-I70*0.015</f>
        <v>149.36410333550552</v>
      </c>
    </row>
    <row r="72" spans="8:9" x14ac:dyDescent="0.15">
      <c r="H72" s="86">
        <f t="shared" si="2"/>
        <v>68</v>
      </c>
      <c r="I72" s="87">
        <f t="shared" si="3"/>
        <v>147.12364178547293</v>
      </c>
    </row>
    <row r="73" spans="8:9" x14ac:dyDescent="0.15">
      <c r="H73" s="86">
        <f t="shared" si="2"/>
        <v>69</v>
      </c>
      <c r="I73" s="87">
        <f t="shared" si="3"/>
        <v>144.91678715869082</v>
      </c>
    </row>
    <row r="74" spans="8:9" x14ac:dyDescent="0.15">
      <c r="H74" s="86">
        <f t="shared" si="2"/>
        <v>70</v>
      </c>
      <c r="I74" s="87">
        <f>I73-I73*0.015</f>
        <v>142.74303535131045</v>
      </c>
    </row>
    <row r="75" spans="8:9" x14ac:dyDescent="0.15">
      <c r="H75" s="86">
        <f t="shared" si="2"/>
        <v>71</v>
      </c>
      <c r="I75" s="87">
        <f t="shared" si="3"/>
        <v>140.6018898210408</v>
      </c>
    </row>
    <row r="76" spans="8:9" x14ac:dyDescent="0.15">
      <c r="H76" s="86">
        <f t="shared" si="2"/>
        <v>72</v>
      </c>
      <c r="I76" s="87">
        <f t="shared" si="3"/>
        <v>138.49286147372518</v>
      </c>
    </row>
    <row r="77" spans="8:9" x14ac:dyDescent="0.15">
      <c r="H77" s="86">
        <f t="shared" si="2"/>
        <v>73</v>
      </c>
      <c r="I77" s="87">
        <f t="shared" si="3"/>
        <v>136.41546855161931</v>
      </c>
    </row>
    <row r="78" spans="8:9" x14ac:dyDescent="0.15">
      <c r="H78" s="86">
        <f t="shared" si="2"/>
        <v>74</v>
      </c>
      <c r="I78" s="87">
        <f t="shared" si="3"/>
        <v>134.36923652334502</v>
      </c>
    </row>
    <row r="79" spans="8:9" x14ac:dyDescent="0.15">
      <c r="H79" s="86">
        <f t="shared" si="2"/>
        <v>75</v>
      </c>
      <c r="I79" s="87">
        <f t="shared" si="3"/>
        <v>132.35369797549484</v>
      </c>
    </row>
  </sheetData>
  <mergeCells count="3">
    <mergeCell ref="A1:A7"/>
    <mergeCell ref="B2:D2"/>
    <mergeCell ref="B4:D4"/>
  </mergeCells>
  <conditionalFormatting sqref="A25">
    <cfRule type="duplicateValues" dxfId="19" priority="15"/>
  </conditionalFormatting>
  <conditionalFormatting sqref="A25">
    <cfRule type="duplicateValues" dxfId="18" priority="16"/>
  </conditionalFormatting>
  <conditionalFormatting sqref="A20">
    <cfRule type="duplicateValues" dxfId="17" priority="3"/>
  </conditionalFormatting>
  <conditionalFormatting sqref="A17">
    <cfRule type="duplicateValues" dxfId="16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C7277-9CA8-4E6A-BFBC-055A39AC4491}">
  <dimension ref="A1:H47"/>
  <sheetViews>
    <sheetView topLeftCell="A44" zoomScale="130" zoomScaleNormal="130" workbookViewId="0">
      <selection activeCell="H44" sqref="H1:H1048576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02"/>
      <c r="B1" s="76"/>
      <c r="C1" s="76"/>
      <c r="D1" s="76"/>
      <c r="E1" s="76"/>
      <c r="F1" s="40"/>
    </row>
    <row r="2" spans="1:6" ht="15" customHeight="1" x14ac:dyDescent="0.15">
      <c r="A2" s="202"/>
      <c r="B2" s="203" t="s">
        <v>29</v>
      </c>
      <c r="C2" s="203"/>
      <c r="D2" s="203"/>
      <c r="E2" s="76"/>
      <c r="F2" s="40"/>
    </row>
    <row r="3" spans="1:6" ht="15" customHeight="1" x14ac:dyDescent="0.15">
      <c r="A3" s="202"/>
      <c r="B3" s="76"/>
      <c r="C3" s="76"/>
      <c r="D3" s="76"/>
      <c r="E3" s="76"/>
      <c r="F3" s="40"/>
    </row>
    <row r="4" spans="1:6" ht="15" customHeight="1" x14ac:dyDescent="0.15">
      <c r="A4" s="202"/>
      <c r="B4" s="203" t="s">
        <v>42</v>
      </c>
      <c r="C4" s="203"/>
      <c r="D4" s="203"/>
      <c r="E4" s="76"/>
      <c r="F4" s="40"/>
    </row>
    <row r="5" spans="1:6" ht="15" customHeight="1" x14ac:dyDescent="0.15">
      <c r="A5" s="202"/>
      <c r="B5" s="76"/>
      <c r="C5" s="76"/>
      <c r="D5" s="76"/>
      <c r="E5" s="76"/>
      <c r="F5" s="40"/>
    </row>
    <row r="6" spans="1:6" ht="15" customHeight="1" x14ac:dyDescent="0.15">
      <c r="A6" s="202"/>
      <c r="B6" s="75"/>
      <c r="C6" s="76"/>
      <c r="D6" s="76"/>
      <c r="E6" s="76"/>
      <c r="F6" s="40"/>
    </row>
    <row r="7" spans="1:6" ht="15" customHeight="1" x14ac:dyDescent="0.15">
      <c r="A7" s="202"/>
      <c r="B7" s="76"/>
      <c r="C7" s="76"/>
      <c r="D7" s="76"/>
      <c r="E7" s="76"/>
      <c r="F7" s="40"/>
    </row>
    <row r="8" spans="1:6" ht="15" customHeight="1" x14ac:dyDescent="0.15">
      <c r="A8" s="41" t="s">
        <v>7</v>
      </c>
      <c r="B8" s="42" t="s">
        <v>41</v>
      </c>
      <c r="C8" s="42"/>
      <c r="D8" s="74"/>
      <c r="E8" s="74"/>
      <c r="F8" s="40"/>
    </row>
    <row r="9" spans="1:6" ht="15" customHeight="1" x14ac:dyDescent="0.15">
      <c r="A9" s="41" t="s">
        <v>0</v>
      </c>
      <c r="B9" s="42" t="s">
        <v>36</v>
      </c>
      <c r="C9" s="42"/>
      <c r="D9" s="74"/>
      <c r="E9" s="74"/>
      <c r="F9" s="40"/>
    </row>
    <row r="10" spans="1:6" ht="15" customHeight="1" x14ac:dyDescent="0.15">
      <c r="A10" s="41" t="s">
        <v>9</v>
      </c>
      <c r="B10" s="77">
        <v>43107</v>
      </c>
      <c r="C10" s="43"/>
      <c r="D10" s="44"/>
      <c r="E10" s="44"/>
      <c r="F10" s="40"/>
    </row>
    <row r="11" spans="1:6" ht="15" customHeight="1" x14ac:dyDescent="0.15">
      <c r="A11" s="41" t="s">
        <v>24</v>
      </c>
      <c r="B11" s="42" t="s">
        <v>37</v>
      </c>
      <c r="C11" s="76"/>
      <c r="D11" s="76"/>
      <c r="E11" s="76"/>
      <c r="F11" s="40"/>
    </row>
    <row r="12" spans="1:6" ht="15" customHeight="1" x14ac:dyDescent="0.15">
      <c r="A12" s="41" t="s">
        <v>10</v>
      </c>
      <c r="B12" s="74" t="s">
        <v>30</v>
      </c>
      <c r="C12" s="76"/>
      <c r="D12" s="76"/>
      <c r="E12" s="76"/>
      <c r="F12" s="40"/>
    </row>
    <row r="13" spans="1:6" ht="15" customHeight="1" x14ac:dyDescent="0.15">
      <c r="A13" s="74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</row>
    <row r="14" spans="1:6" ht="15" customHeight="1" x14ac:dyDescent="0.15">
      <c r="A14" s="74" t="s">
        <v>54</v>
      </c>
      <c r="B14" s="47"/>
      <c r="C14" s="49"/>
      <c r="D14" s="49"/>
      <c r="E14" s="48">
        <v>500</v>
      </c>
      <c r="F14" s="50" t="s">
        <v>16</v>
      </c>
    </row>
    <row r="15" spans="1:6" ht="15" customHeight="1" x14ac:dyDescent="0.15">
      <c r="A15" s="74" t="s">
        <v>43</v>
      </c>
      <c r="B15" s="51"/>
      <c r="C15" s="53"/>
      <c r="D15" s="53"/>
      <c r="E15" s="100">
        <v>1.4999999999999999E-2</v>
      </c>
      <c r="F15" s="50" t="s">
        <v>17</v>
      </c>
    </row>
    <row r="16" spans="1:6" ht="15" customHeight="1" x14ac:dyDescent="0.15">
      <c r="A16" s="74"/>
      <c r="B16" s="54" t="s">
        <v>4</v>
      </c>
      <c r="C16" s="55" t="s">
        <v>4</v>
      </c>
      <c r="D16" s="55" t="s">
        <v>4</v>
      </c>
      <c r="E16" s="56" t="s">
        <v>44</v>
      </c>
      <c r="F16" s="57">
        <v>48</v>
      </c>
    </row>
    <row r="17" spans="1:6" ht="15" customHeight="1" x14ac:dyDescent="0.15">
      <c r="A17" s="117" t="s">
        <v>45</v>
      </c>
      <c r="B17" s="73"/>
      <c r="C17" s="73"/>
      <c r="D17" s="73">
        <v>96.2</v>
      </c>
      <c r="E17" s="115">
        <v>492.5</v>
      </c>
      <c r="F17" s="70">
        <v>2</v>
      </c>
    </row>
    <row r="18" spans="1:6" ht="15" customHeight="1" x14ac:dyDescent="0.15">
      <c r="A18" s="116" t="s">
        <v>40</v>
      </c>
      <c r="B18" s="73"/>
      <c r="C18" s="73"/>
      <c r="D18" s="73">
        <v>92.6</v>
      </c>
      <c r="E18" s="115">
        <v>470.66827531250004</v>
      </c>
      <c r="F18" s="70">
        <v>5</v>
      </c>
    </row>
    <row r="19" spans="1:6" x14ac:dyDescent="0.15">
      <c r="A19" s="117" t="s">
        <v>52</v>
      </c>
      <c r="B19" s="73"/>
      <c r="C19" s="73"/>
      <c r="D19" s="73">
        <v>86.6</v>
      </c>
      <c r="E19" s="115">
        <v>449.80431550384429</v>
      </c>
      <c r="F19" s="70">
        <v>8</v>
      </c>
    </row>
    <row r="20" spans="1:6" x14ac:dyDescent="0.15">
      <c r="A20" s="117" t="s">
        <v>48</v>
      </c>
      <c r="B20" s="73"/>
      <c r="C20" s="73"/>
      <c r="D20" s="73">
        <v>46.4</v>
      </c>
      <c r="E20" s="115">
        <v>398.57812682438703</v>
      </c>
      <c r="F20" s="70">
        <v>16</v>
      </c>
    </row>
    <row r="21" spans="1:6" x14ac:dyDescent="0.15">
      <c r="A21" s="117" t="s">
        <v>51</v>
      </c>
      <c r="B21" s="73">
        <v>71</v>
      </c>
      <c r="C21" s="73"/>
      <c r="D21" s="73"/>
      <c r="E21" s="115">
        <v>337.52970301080802</v>
      </c>
      <c r="F21" s="70">
        <v>27</v>
      </c>
    </row>
    <row r="22" spans="1:6" x14ac:dyDescent="0.15">
      <c r="A22" s="117" t="s">
        <v>47</v>
      </c>
      <c r="B22" s="73">
        <v>69.2</v>
      </c>
      <c r="C22" s="73"/>
      <c r="D22" s="73"/>
      <c r="E22" s="115">
        <v>327.47975610366132</v>
      </c>
      <c r="F22" s="70">
        <v>29</v>
      </c>
    </row>
    <row r="23" spans="1:6" x14ac:dyDescent="0.15">
      <c r="A23" s="117" t="s">
        <v>53</v>
      </c>
      <c r="B23" s="73">
        <v>64.400000000000006</v>
      </c>
      <c r="C23" s="73"/>
      <c r="D23" s="73"/>
      <c r="E23" s="115">
        <v>312.96311067018968</v>
      </c>
      <c r="F23" s="70">
        <v>32</v>
      </c>
    </row>
    <row r="24" spans="1:6" x14ac:dyDescent="0.15">
      <c r="A24" s="117" t="s">
        <v>46</v>
      </c>
      <c r="B24" s="73">
        <v>62.2</v>
      </c>
      <c r="C24" s="73"/>
      <c r="D24" s="73"/>
      <c r="E24" s="115">
        <v>308.26866401013683</v>
      </c>
      <c r="F24" s="70">
        <v>33</v>
      </c>
    </row>
    <row r="25" spans="1:6" x14ac:dyDescent="0.15">
      <c r="A25" s="117" t="s">
        <v>49</v>
      </c>
      <c r="B25" s="73">
        <v>35.6</v>
      </c>
      <c r="C25" s="73"/>
      <c r="D25" s="73"/>
      <c r="E25" s="115">
        <v>257.13674748858801</v>
      </c>
      <c r="F25" s="110">
        <v>45</v>
      </c>
    </row>
    <row r="26" spans="1:6" x14ac:dyDescent="0.15">
      <c r="A26" s="118" t="s">
        <v>50</v>
      </c>
      <c r="B26" s="109"/>
      <c r="C26" s="109"/>
      <c r="D26" s="109"/>
      <c r="E26" s="119"/>
      <c r="F26" s="110" t="s">
        <v>116</v>
      </c>
    </row>
    <row r="40" spans="8:8" x14ac:dyDescent="0.15">
      <c r="H40" s="132"/>
    </row>
    <row r="42" spans="8:8" x14ac:dyDescent="0.15">
      <c r="H42" s="132"/>
    </row>
    <row r="44" spans="8:8" x14ac:dyDescent="0.15">
      <c r="H44" s="132"/>
    </row>
    <row r="47" spans="8:8" x14ac:dyDescent="0.15">
      <c r="H47" s="132"/>
    </row>
  </sheetData>
  <mergeCells count="3">
    <mergeCell ref="A1:A7"/>
    <mergeCell ref="B2:D2"/>
    <mergeCell ref="B4:D4"/>
  </mergeCells>
  <conditionalFormatting sqref="A23">
    <cfRule type="duplicateValues" dxfId="247" priority="1"/>
  </conditionalFormatting>
  <conditionalFormatting sqref="A23">
    <cfRule type="duplicateValues" dxfId="246" priority="2"/>
  </conditionalFormatting>
  <conditionalFormatting sqref="A19:A22 A24:A25 A17">
    <cfRule type="duplicateValues" dxfId="245" priority="42"/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6F197-B35E-8343-83EE-3E6000499964}">
  <dimension ref="A1:I79"/>
  <sheetViews>
    <sheetView workbookViewId="0">
      <selection activeCell="A30" sqref="A30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8" max="8" width="10.6640625" style="195"/>
    <col min="9" max="9" width="10.6640625" style="84"/>
  </cols>
  <sheetData>
    <row r="1" spans="1:9" ht="15" customHeight="1" x14ac:dyDescent="0.15">
      <c r="A1" s="202"/>
      <c r="B1" s="194"/>
      <c r="C1" s="194"/>
      <c r="D1" s="194"/>
      <c r="E1" s="194"/>
      <c r="F1" s="40"/>
      <c r="H1"/>
      <c r="I1"/>
    </row>
    <row r="2" spans="1:9" ht="15" customHeight="1" x14ac:dyDescent="0.15">
      <c r="A2" s="202"/>
      <c r="B2" s="203" t="s">
        <v>29</v>
      </c>
      <c r="C2" s="203"/>
      <c r="D2" s="203"/>
      <c r="E2" s="194"/>
      <c r="F2" s="40"/>
    </row>
    <row r="3" spans="1:9" ht="15" customHeight="1" x14ac:dyDescent="0.15">
      <c r="A3" s="202"/>
      <c r="B3" s="194"/>
      <c r="C3" s="194"/>
      <c r="D3" s="194"/>
      <c r="E3" s="194"/>
      <c r="F3" s="40"/>
      <c r="H3" s="88" t="s">
        <v>3</v>
      </c>
      <c r="I3" s="89" t="s">
        <v>95</v>
      </c>
    </row>
    <row r="4" spans="1:9" ht="15" customHeight="1" x14ac:dyDescent="0.15">
      <c r="A4" s="202"/>
      <c r="B4" s="203" t="s">
        <v>42</v>
      </c>
      <c r="C4" s="203"/>
      <c r="D4" s="203"/>
      <c r="E4" s="194"/>
      <c r="F4" s="40"/>
      <c r="H4" s="90" t="s">
        <v>103</v>
      </c>
      <c r="I4" s="91">
        <v>0.01</v>
      </c>
    </row>
    <row r="5" spans="1:9" ht="15" customHeight="1" x14ac:dyDescent="0.15">
      <c r="A5" s="202"/>
      <c r="B5" s="194"/>
      <c r="C5" s="194"/>
      <c r="D5" s="194"/>
      <c r="E5" s="194"/>
      <c r="F5" s="40"/>
      <c r="H5" s="86">
        <v>1</v>
      </c>
      <c r="I5" s="87">
        <v>900</v>
      </c>
    </row>
    <row r="6" spans="1:9" ht="15" customHeight="1" x14ac:dyDescent="0.15">
      <c r="A6" s="202"/>
      <c r="B6" s="75"/>
      <c r="C6" s="194"/>
      <c r="D6" s="194"/>
      <c r="E6" s="194"/>
      <c r="F6" s="40"/>
      <c r="H6" s="86">
        <f>H5+1</f>
        <v>2</v>
      </c>
      <c r="I6" s="87">
        <f>I5-I5*0.01</f>
        <v>891</v>
      </c>
    </row>
    <row r="7" spans="1:9" ht="15" customHeight="1" x14ac:dyDescent="0.15">
      <c r="A7" s="202"/>
      <c r="B7" s="194"/>
      <c r="C7" s="194"/>
      <c r="D7" s="194"/>
      <c r="E7" s="194"/>
      <c r="F7" s="40"/>
      <c r="H7" s="86">
        <f t="shared" ref="H7:H70" si="0">H6+1</f>
        <v>3</v>
      </c>
      <c r="I7" s="87">
        <f t="shared" ref="I7:I70" si="1">I6-I6*0.01</f>
        <v>882.09</v>
      </c>
    </row>
    <row r="8" spans="1:9" ht="15" customHeight="1" x14ac:dyDescent="0.15">
      <c r="A8" s="41" t="s">
        <v>7</v>
      </c>
      <c r="B8" s="42" t="s">
        <v>95</v>
      </c>
      <c r="C8" s="42"/>
      <c r="D8" s="193"/>
      <c r="E8" s="193"/>
      <c r="F8" s="40"/>
      <c r="H8" s="86">
        <f t="shared" si="0"/>
        <v>4</v>
      </c>
      <c r="I8" s="87">
        <f t="shared" si="1"/>
        <v>873.26909999999998</v>
      </c>
    </row>
    <row r="9" spans="1:9" ht="15" customHeight="1" x14ac:dyDescent="0.15">
      <c r="A9" s="41" t="s">
        <v>0</v>
      </c>
      <c r="B9" s="42" t="s">
        <v>256</v>
      </c>
      <c r="C9" s="42"/>
      <c r="D9" s="193"/>
      <c r="E9" s="193"/>
      <c r="F9" s="40"/>
      <c r="H9" s="86">
        <f t="shared" si="0"/>
        <v>5</v>
      </c>
      <c r="I9" s="87">
        <f t="shared" si="1"/>
        <v>864.53640899999994</v>
      </c>
    </row>
    <row r="10" spans="1:9" ht="15" customHeight="1" x14ac:dyDescent="0.15">
      <c r="A10" s="41" t="s">
        <v>9</v>
      </c>
      <c r="B10" s="108">
        <v>43182</v>
      </c>
      <c r="C10" s="43"/>
      <c r="D10" s="44"/>
      <c r="E10" s="44"/>
      <c r="F10" s="40"/>
      <c r="H10" s="86">
        <f t="shared" si="0"/>
        <v>6</v>
      </c>
      <c r="I10" s="87">
        <f t="shared" si="1"/>
        <v>855.89104490999989</v>
      </c>
    </row>
    <row r="11" spans="1:9" ht="15" customHeight="1" x14ac:dyDescent="0.15">
      <c r="A11" s="41" t="s">
        <v>24</v>
      </c>
      <c r="B11" s="42" t="s">
        <v>39</v>
      </c>
      <c r="C11" s="194"/>
      <c r="D11" s="194"/>
      <c r="E11" s="194"/>
      <c r="F11" s="40"/>
      <c r="H11" s="86">
        <f t="shared" si="0"/>
        <v>7</v>
      </c>
      <c r="I11" s="87">
        <f t="shared" si="1"/>
        <v>847.33213446089985</v>
      </c>
    </row>
    <row r="12" spans="1:9" ht="15" customHeight="1" x14ac:dyDescent="0.15">
      <c r="A12" s="41" t="s">
        <v>10</v>
      </c>
      <c r="B12" s="193" t="s">
        <v>30</v>
      </c>
      <c r="C12" s="194"/>
      <c r="D12" s="194"/>
      <c r="E12" s="194"/>
      <c r="F12" s="40"/>
      <c r="H12" s="86">
        <f t="shared" si="0"/>
        <v>8</v>
      </c>
      <c r="I12" s="87">
        <f t="shared" si="1"/>
        <v>838.85881311629089</v>
      </c>
    </row>
    <row r="13" spans="1:9" ht="15" customHeight="1" x14ac:dyDescent="0.15">
      <c r="A13" s="193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  <c r="H13" s="86">
        <f t="shared" si="0"/>
        <v>9</v>
      </c>
      <c r="I13" s="87">
        <f t="shared" si="1"/>
        <v>830.47022498512797</v>
      </c>
    </row>
    <row r="14" spans="1:9" ht="15" customHeight="1" x14ac:dyDescent="0.15">
      <c r="A14" s="193" t="s">
        <v>128</v>
      </c>
      <c r="B14" s="47"/>
      <c r="C14" s="49"/>
      <c r="D14" s="49"/>
      <c r="E14" s="48">
        <v>900</v>
      </c>
      <c r="F14" s="50" t="s">
        <v>16</v>
      </c>
      <c r="H14" s="86">
        <f t="shared" si="0"/>
        <v>10</v>
      </c>
      <c r="I14" s="87">
        <f t="shared" si="1"/>
        <v>822.16552273527668</v>
      </c>
    </row>
    <row r="15" spans="1:9" ht="15" customHeight="1" x14ac:dyDescent="0.15">
      <c r="A15" s="193" t="s">
        <v>43</v>
      </c>
      <c r="B15" s="51"/>
      <c r="C15" s="53"/>
      <c r="D15" s="53"/>
      <c r="E15" s="100">
        <v>0.01</v>
      </c>
      <c r="F15" s="50" t="s">
        <v>17</v>
      </c>
      <c r="H15" s="86">
        <f t="shared" si="0"/>
        <v>11</v>
      </c>
      <c r="I15" s="87">
        <f t="shared" si="1"/>
        <v>813.94386750792387</v>
      </c>
    </row>
    <row r="16" spans="1:9" ht="15" customHeight="1" x14ac:dyDescent="0.15">
      <c r="A16" s="193"/>
      <c r="B16" s="54" t="s">
        <v>4</v>
      </c>
      <c r="C16" s="55" t="s">
        <v>4</v>
      </c>
      <c r="D16" s="55" t="s">
        <v>4</v>
      </c>
      <c r="E16" s="56" t="s">
        <v>44</v>
      </c>
      <c r="F16" s="57">
        <v>48</v>
      </c>
      <c r="H16" s="86">
        <f t="shared" si="0"/>
        <v>12</v>
      </c>
      <c r="I16" s="87">
        <f t="shared" si="1"/>
        <v>805.80442883284468</v>
      </c>
    </row>
    <row r="17" spans="1:9" x14ac:dyDescent="0.15">
      <c r="A17" s="72" t="s">
        <v>40</v>
      </c>
      <c r="B17" s="73">
        <v>48.5</v>
      </c>
      <c r="C17" s="73"/>
      <c r="D17" s="73"/>
      <c r="E17" s="109">
        <v>590.09329851672931</v>
      </c>
      <c r="F17" s="110">
        <v>43</v>
      </c>
      <c r="H17" s="86">
        <f t="shared" si="0"/>
        <v>13</v>
      </c>
      <c r="I17" s="87">
        <f t="shared" si="1"/>
        <v>797.74638454451622</v>
      </c>
    </row>
    <row r="18" spans="1:9" x14ac:dyDescent="0.15">
      <c r="A18" s="99"/>
      <c r="B18" s="73"/>
      <c r="C18" s="73"/>
      <c r="D18" s="73"/>
      <c r="E18" s="109"/>
      <c r="F18" s="110"/>
      <c r="H18" s="86">
        <f t="shared" si="0"/>
        <v>14</v>
      </c>
      <c r="I18" s="87">
        <f t="shared" si="1"/>
        <v>789.76892069907103</v>
      </c>
    </row>
    <row r="19" spans="1:9" x14ac:dyDescent="0.15">
      <c r="A19" s="99"/>
      <c r="B19" s="73"/>
      <c r="C19" s="73"/>
      <c r="D19" s="73"/>
      <c r="E19" s="109"/>
      <c r="F19" s="110"/>
      <c r="H19" s="86">
        <f t="shared" si="0"/>
        <v>15</v>
      </c>
      <c r="I19" s="87">
        <f t="shared" si="1"/>
        <v>781.87123149208037</v>
      </c>
    </row>
    <row r="20" spans="1:9" x14ac:dyDescent="0.15">
      <c r="A20" s="99"/>
      <c r="B20" s="73"/>
      <c r="C20" s="73"/>
      <c r="D20" s="73"/>
      <c r="E20" s="109"/>
      <c r="F20" s="110"/>
      <c r="H20" s="86">
        <f t="shared" si="0"/>
        <v>16</v>
      </c>
      <c r="I20" s="87">
        <f t="shared" si="1"/>
        <v>774.05251917715952</v>
      </c>
    </row>
    <row r="21" spans="1:9" x14ac:dyDescent="0.15">
      <c r="A21" s="99"/>
      <c r="B21" s="73"/>
      <c r="C21" s="73"/>
      <c r="D21" s="73"/>
      <c r="E21" s="109"/>
      <c r="F21" s="110"/>
      <c r="H21" s="86">
        <f t="shared" si="0"/>
        <v>17</v>
      </c>
      <c r="I21" s="87">
        <f t="shared" si="1"/>
        <v>766.31199398538797</v>
      </c>
    </row>
    <row r="22" spans="1:9" x14ac:dyDescent="0.15">
      <c r="A22" s="99"/>
      <c r="B22" s="73"/>
      <c r="C22" s="73"/>
      <c r="D22" s="73"/>
      <c r="E22" s="109"/>
      <c r="F22" s="110"/>
      <c r="H22" s="86">
        <f t="shared" si="0"/>
        <v>18</v>
      </c>
      <c r="I22" s="87">
        <f t="shared" si="1"/>
        <v>758.64887404553406</v>
      </c>
    </row>
    <row r="23" spans="1:9" x14ac:dyDescent="0.15">
      <c r="A23" s="72"/>
      <c r="B23" s="73"/>
      <c r="C23" s="73"/>
      <c r="D23" s="73"/>
      <c r="E23" s="109"/>
      <c r="F23" s="110"/>
      <c r="H23" s="86">
        <f t="shared" si="0"/>
        <v>19</v>
      </c>
      <c r="I23" s="87">
        <f t="shared" si="1"/>
        <v>751.06238530507869</v>
      </c>
    </row>
    <row r="24" spans="1:9" x14ac:dyDescent="0.15">
      <c r="A24" s="63"/>
      <c r="B24" s="73"/>
      <c r="C24" s="73"/>
      <c r="D24" s="73"/>
      <c r="E24" s="109"/>
      <c r="F24" s="110"/>
      <c r="H24" s="86">
        <f t="shared" si="0"/>
        <v>20</v>
      </c>
      <c r="I24" s="87">
        <f t="shared" si="1"/>
        <v>743.5517614520279</v>
      </c>
    </row>
    <row r="25" spans="1:9" x14ac:dyDescent="0.15">
      <c r="A25" s="63"/>
      <c r="B25" s="73"/>
      <c r="C25" s="73"/>
      <c r="D25" s="73"/>
      <c r="E25" s="109"/>
      <c r="F25" s="110"/>
      <c r="H25" s="86">
        <f t="shared" si="0"/>
        <v>21</v>
      </c>
      <c r="I25" s="87">
        <f t="shared" si="1"/>
        <v>736.11624383750768</v>
      </c>
    </row>
    <row r="26" spans="1:9" x14ac:dyDescent="0.15">
      <c r="A26" s="63"/>
      <c r="B26" s="73"/>
      <c r="C26" s="73"/>
      <c r="D26" s="73"/>
      <c r="E26" s="109"/>
      <c r="F26" s="110"/>
      <c r="H26" s="86">
        <f t="shared" si="0"/>
        <v>22</v>
      </c>
      <c r="I26" s="87">
        <f t="shared" si="1"/>
        <v>728.75508139913256</v>
      </c>
    </row>
    <row r="27" spans="1:9" x14ac:dyDescent="0.15">
      <c r="A27" s="63"/>
      <c r="B27" s="73"/>
      <c r="C27" s="73"/>
      <c r="D27" s="73"/>
      <c r="E27" s="109"/>
      <c r="F27" s="110"/>
      <c r="H27" s="86">
        <f t="shared" si="0"/>
        <v>23</v>
      </c>
      <c r="I27" s="87">
        <f t="shared" si="1"/>
        <v>721.46753058514128</v>
      </c>
    </row>
    <row r="28" spans="1:9" x14ac:dyDescent="0.15">
      <c r="A28" s="63"/>
      <c r="B28" s="73"/>
      <c r="C28" s="73"/>
      <c r="D28" s="73"/>
      <c r="E28" s="109"/>
      <c r="F28" s="110"/>
      <c r="H28" s="86">
        <f t="shared" si="0"/>
        <v>24</v>
      </c>
      <c r="I28" s="87">
        <f t="shared" si="1"/>
        <v>714.25285527928986</v>
      </c>
    </row>
    <row r="29" spans="1:9" x14ac:dyDescent="0.15">
      <c r="A29" s="63"/>
      <c r="B29" s="73"/>
      <c r="C29" s="73"/>
      <c r="D29" s="73"/>
      <c r="E29" s="109"/>
      <c r="F29" s="110"/>
      <c r="H29" s="86">
        <f t="shared" si="0"/>
        <v>25</v>
      </c>
      <c r="I29" s="87">
        <f t="shared" si="1"/>
        <v>707.11032672649696</v>
      </c>
    </row>
    <row r="30" spans="1:9" x14ac:dyDescent="0.15">
      <c r="A30" s="63"/>
      <c r="B30" s="73"/>
      <c r="C30" s="73"/>
      <c r="D30" s="73"/>
      <c r="E30" s="109"/>
      <c r="F30" s="110"/>
      <c r="H30" s="86">
        <f t="shared" si="0"/>
        <v>26</v>
      </c>
      <c r="I30" s="87">
        <f t="shared" si="1"/>
        <v>700.03922345923195</v>
      </c>
    </row>
    <row r="31" spans="1:9" x14ac:dyDescent="0.15">
      <c r="H31" s="86">
        <f t="shared" si="0"/>
        <v>27</v>
      </c>
      <c r="I31" s="87">
        <f t="shared" si="1"/>
        <v>693.03883122463958</v>
      </c>
    </row>
    <row r="32" spans="1:9" x14ac:dyDescent="0.15">
      <c r="H32" s="86">
        <f t="shared" si="0"/>
        <v>28</v>
      </c>
      <c r="I32" s="87">
        <f t="shared" si="1"/>
        <v>686.10844291239323</v>
      </c>
    </row>
    <row r="33" spans="8:9" x14ac:dyDescent="0.15">
      <c r="H33" s="86">
        <f t="shared" si="0"/>
        <v>29</v>
      </c>
      <c r="I33" s="87">
        <f t="shared" si="1"/>
        <v>679.24735848326929</v>
      </c>
    </row>
    <row r="34" spans="8:9" x14ac:dyDescent="0.15">
      <c r="H34" s="86">
        <f t="shared" si="0"/>
        <v>30</v>
      </c>
      <c r="I34" s="87">
        <f t="shared" si="1"/>
        <v>672.4548848984366</v>
      </c>
    </row>
    <row r="35" spans="8:9" x14ac:dyDescent="0.15">
      <c r="H35" s="86">
        <f t="shared" si="0"/>
        <v>31</v>
      </c>
      <c r="I35" s="87">
        <f t="shared" si="1"/>
        <v>665.73033604945226</v>
      </c>
    </row>
    <row r="36" spans="8:9" x14ac:dyDescent="0.15">
      <c r="H36" s="86">
        <f t="shared" si="0"/>
        <v>32</v>
      </c>
      <c r="I36" s="87">
        <f t="shared" si="1"/>
        <v>659.07303268895771</v>
      </c>
    </row>
    <row r="37" spans="8:9" x14ac:dyDescent="0.15">
      <c r="H37" s="86">
        <f t="shared" si="0"/>
        <v>33</v>
      </c>
      <c r="I37" s="87">
        <f t="shared" si="1"/>
        <v>652.48230236206814</v>
      </c>
    </row>
    <row r="38" spans="8:9" x14ac:dyDescent="0.15">
      <c r="H38" s="86">
        <f t="shared" si="0"/>
        <v>34</v>
      </c>
      <c r="I38" s="87">
        <f t="shared" si="1"/>
        <v>645.95747933844746</v>
      </c>
    </row>
    <row r="39" spans="8:9" x14ac:dyDescent="0.15">
      <c r="H39" s="86">
        <f t="shared" si="0"/>
        <v>35</v>
      </c>
      <c r="I39" s="87">
        <f t="shared" si="1"/>
        <v>639.49790454506297</v>
      </c>
    </row>
    <row r="40" spans="8:9" x14ac:dyDescent="0.15">
      <c r="H40" s="86">
        <f t="shared" si="0"/>
        <v>36</v>
      </c>
      <c r="I40" s="87">
        <f t="shared" si="1"/>
        <v>633.1029254996123</v>
      </c>
    </row>
    <row r="41" spans="8:9" x14ac:dyDescent="0.15">
      <c r="H41" s="86">
        <f t="shared" si="0"/>
        <v>37</v>
      </c>
      <c r="I41" s="87">
        <f t="shared" si="1"/>
        <v>626.77189624461619</v>
      </c>
    </row>
    <row r="42" spans="8:9" x14ac:dyDescent="0.15">
      <c r="H42" s="86">
        <f t="shared" si="0"/>
        <v>38</v>
      </c>
      <c r="I42" s="87">
        <f t="shared" si="1"/>
        <v>620.50417728217008</v>
      </c>
    </row>
    <row r="43" spans="8:9" x14ac:dyDescent="0.15">
      <c r="H43" s="86">
        <f t="shared" si="0"/>
        <v>39</v>
      </c>
      <c r="I43" s="87">
        <f t="shared" si="1"/>
        <v>614.29913550934839</v>
      </c>
    </row>
    <row r="44" spans="8:9" x14ac:dyDescent="0.15">
      <c r="H44" s="86">
        <f t="shared" si="0"/>
        <v>40</v>
      </c>
      <c r="I44" s="87">
        <f t="shared" si="1"/>
        <v>608.15614415425489</v>
      </c>
    </row>
    <row r="45" spans="8:9" x14ac:dyDescent="0.15">
      <c r="H45" s="86">
        <f t="shared" si="0"/>
        <v>41</v>
      </c>
      <c r="I45" s="87">
        <f t="shared" si="1"/>
        <v>602.0745827127123</v>
      </c>
    </row>
    <row r="46" spans="8:9" x14ac:dyDescent="0.15">
      <c r="H46" s="86">
        <f t="shared" si="0"/>
        <v>42</v>
      </c>
      <c r="I46" s="87">
        <f t="shared" si="1"/>
        <v>596.05383688558516</v>
      </c>
    </row>
    <row r="47" spans="8:9" x14ac:dyDescent="0.15">
      <c r="H47" s="86">
        <f t="shared" si="0"/>
        <v>43</v>
      </c>
      <c r="I47" s="87">
        <f t="shared" si="1"/>
        <v>590.09329851672931</v>
      </c>
    </row>
    <row r="48" spans="8:9" x14ac:dyDescent="0.15">
      <c r="H48" s="86">
        <f t="shared" si="0"/>
        <v>44</v>
      </c>
      <c r="I48" s="87">
        <f t="shared" si="1"/>
        <v>584.19236553156202</v>
      </c>
    </row>
    <row r="49" spans="8:9" x14ac:dyDescent="0.15">
      <c r="H49" s="86">
        <f t="shared" si="0"/>
        <v>45</v>
      </c>
      <c r="I49" s="87">
        <f t="shared" si="1"/>
        <v>578.35044187624635</v>
      </c>
    </row>
    <row r="50" spans="8:9" x14ac:dyDescent="0.15">
      <c r="H50" s="86">
        <f t="shared" si="0"/>
        <v>46</v>
      </c>
      <c r="I50" s="87">
        <f t="shared" si="1"/>
        <v>572.56693745748385</v>
      </c>
    </row>
    <row r="51" spans="8:9" x14ac:dyDescent="0.15">
      <c r="H51" s="86">
        <f t="shared" si="0"/>
        <v>47</v>
      </c>
      <c r="I51" s="87">
        <f t="shared" si="1"/>
        <v>566.84126808290898</v>
      </c>
    </row>
    <row r="52" spans="8:9" x14ac:dyDescent="0.15">
      <c r="H52" s="86">
        <f t="shared" si="0"/>
        <v>48</v>
      </c>
      <c r="I52" s="87">
        <f t="shared" si="1"/>
        <v>561.1728554020799</v>
      </c>
    </row>
    <row r="53" spans="8:9" x14ac:dyDescent="0.15">
      <c r="H53" s="86">
        <f t="shared" si="0"/>
        <v>49</v>
      </c>
      <c r="I53" s="87">
        <f t="shared" si="1"/>
        <v>555.56112684805908</v>
      </c>
    </row>
    <row r="54" spans="8:9" x14ac:dyDescent="0.15">
      <c r="H54" s="86">
        <f t="shared" si="0"/>
        <v>50</v>
      </c>
      <c r="I54" s="87">
        <f t="shared" si="1"/>
        <v>550.00551557957851</v>
      </c>
    </row>
    <row r="55" spans="8:9" x14ac:dyDescent="0.15">
      <c r="H55" s="86">
        <f t="shared" si="0"/>
        <v>51</v>
      </c>
      <c r="I55" s="87">
        <f t="shared" si="1"/>
        <v>544.50546042378278</v>
      </c>
    </row>
    <row r="56" spans="8:9" x14ac:dyDescent="0.15">
      <c r="H56" s="86">
        <f t="shared" si="0"/>
        <v>52</v>
      </c>
      <c r="I56" s="87">
        <f t="shared" si="1"/>
        <v>539.06040581954494</v>
      </c>
    </row>
    <row r="57" spans="8:9" x14ac:dyDescent="0.15">
      <c r="H57" s="86">
        <f t="shared" si="0"/>
        <v>53</v>
      </c>
      <c r="I57" s="87">
        <f t="shared" si="1"/>
        <v>533.6698017613495</v>
      </c>
    </row>
    <row r="58" spans="8:9" x14ac:dyDescent="0.15">
      <c r="H58" s="86">
        <f t="shared" si="0"/>
        <v>54</v>
      </c>
      <c r="I58" s="87">
        <f t="shared" si="1"/>
        <v>528.33310374373605</v>
      </c>
    </row>
    <row r="59" spans="8:9" x14ac:dyDescent="0.15">
      <c r="H59" s="86">
        <f t="shared" si="0"/>
        <v>55</v>
      </c>
      <c r="I59" s="87">
        <f t="shared" si="1"/>
        <v>523.04977270629865</v>
      </c>
    </row>
    <row r="60" spans="8:9" x14ac:dyDescent="0.15">
      <c r="H60" s="86">
        <f t="shared" si="0"/>
        <v>56</v>
      </c>
      <c r="I60" s="87">
        <f t="shared" si="1"/>
        <v>517.81927497923562</v>
      </c>
    </row>
    <row r="61" spans="8:9" x14ac:dyDescent="0.15">
      <c r="H61" s="86">
        <f t="shared" si="0"/>
        <v>57</v>
      </c>
      <c r="I61" s="87">
        <f t="shared" si="1"/>
        <v>512.64108222944321</v>
      </c>
    </row>
    <row r="62" spans="8:9" x14ac:dyDescent="0.15">
      <c r="H62" s="86">
        <f t="shared" si="0"/>
        <v>58</v>
      </c>
      <c r="I62" s="87">
        <f t="shared" si="1"/>
        <v>507.5146714071488</v>
      </c>
    </row>
    <row r="63" spans="8:9" x14ac:dyDescent="0.15">
      <c r="H63" s="86">
        <f t="shared" si="0"/>
        <v>59</v>
      </c>
      <c r="I63" s="87">
        <f t="shared" si="1"/>
        <v>502.43952469307732</v>
      </c>
    </row>
    <row r="64" spans="8:9" x14ac:dyDescent="0.15">
      <c r="H64" s="86">
        <f t="shared" si="0"/>
        <v>60</v>
      </c>
      <c r="I64" s="87">
        <f t="shared" si="1"/>
        <v>497.41512944614652</v>
      </c>
    </row>
    <row r="65" spans="8:9" x14ac:dyDescent="0.15">
      <c r="H65" s="86">
        <f t="shared" si="0"/>
        <v>61</v>
      </c>
      <c r="I65" s="87">
        <f t="shared" si="1"/>
        <v>492.44097815168504</v>
      </c>
    </row>
    <row r="66" spans="8:9" x14ac:dyDescent="0.15">
      <c r="H66" s="86">
        <f t="shared" si="0"/>
        <v>62</v>
      </c>
      <c r="I66" s="87">
        <f t="shared" si="1"/>
        <v>487.51656837016822</v>
      </c>
    </row>
    <row r="67" spans="8:9" x14ac:dyDescent="0.15">
      <c r="H67" s="86">
        <f t="shared" si="0"/>
        <v>63</v>
      </c>
      <c r="I67" s="87">
        <f t="shared" si="1"/>
        <v>482.64140268646651</v>
      </c>
    </row>
    <row r="68" spans="8:9" x14ac:dyDescent="0.15">
      <c r="H68" s="86">
        <f t="shared" si="0"/>
        <v>64</v>
      </c>
      <c r="I68" s="87">
        <f t="shared" si="1"/>
        <v>477.81498865960185</v>
      </c>
    </row>
    <row r="69" spans="8:9" x14ac:dyDescent="0.15">
      <c r="H69" s="86">
        <f t="shared" si="0"/>
        <v>65</v>
      </c>
      <c r="I69" s="87">
        <f t="shared" si="1"/>
        <v>473.03683877300585</v>
      </c>
    </row>
    <row r="70" spans="8:9" x14ac:dyDescent="0.15">
      <c r="H70" s="86">
        <f t="shared" si="0"/>
        <v>66</v>
      </c>
      <c r="I70" s="87">
        <f t="shared" si="1"/>
        <v>468.30647038527582</v>
      </c>
    </row>
    <row r="71" spans="8:9" x14ac:dyDescent="0.15">
      <c r="H71" s="86">
        <f t="shared" ref="H71:H79" si="2">H70+1</f>
        <v>67</v>
      </c>
      <c r="I71" s="87">
        <f t="shared" ref="I71:I79" si="3">I70-I70*0.01</f>
        <v>463.62340568142304</v>
      </c>
    </row>
    <row r="72" spans="8:9" x14ac:dyDescent="0.15">
      <c r="H72" s="86">
        <f t="shared" si="2"/>
        <v>68</v>
      </c>
      <c r="I72" s="87">
        <f t="shared" si="3"/>
        <v>458.98717162460883</v>
      </c>
    </row>
    <row r="73" spans="8:9" x14ac:dyDescent="0.15">
      <c r="H73" s="86">
        <f t="shared" si="2"/>
        <v>69</v>
      </c>
      <c r="I73" s="87">
        <f t="shared" si="3"/>
        <v>454.39729990836275</v>
      </c>
    </row>
    <row r="74" spans="8:9" x14ac:dyDescent="0.15">
      <c r="H74" s="86">
        <f t="shared" si="2"/>
        <v>70</v>
      </c>
      <c r="I74" s="87">
        <f t="shared" si="3"/>
        <v>449.85332690927913</v>
      </c>
    </row>
    <row r="75" spans="8:9" x14ac:dyDescent="0.15">
      <c r="H75" s="86">
        <f t="shared" si="2"/>
        <v>71</v>
      </c>
      <c r="I75" s="87">
        <f t="shared" si="3"/>
        <v>445.35479364018636</v>
      </c>
    </row>
    <row r="76" spans="8:9" x14ac:dyDescent="0.15">
      <c r="H76" s="86">
        <f t="shared" si="2"/>
        <v>72</v>
      </c>
      <c r="I76" s="87">
        <f t="shared" si="3"/>
        <v>440.90124570378447</v>
      </c>
    </row>
    <row r="77" spans="8:9" x14ac:dyDescent="0.15">
      <c r="H77" s="86">
        <f t="shared" si="2"/>
        <v>73</v>
      </c>
      <c r="I77" s="87">
        <f t="shared" si="3"/>
        <v>436.49223324674665</v>
      </c>
    </row>
    <row r="78" spans="8:9" x14ac:dyDescent="0.15">
      <c r="H78" s="86">
        <f t="shared" si="2"/>
        <v>74</v>
      </c>
      <c r="I78" s="87">
        <f t="shared" si="3"/>
        <v>432.12731091427918</v>
      </c>
    </row>
    <row r="79" spans="8:9" x14ac:dyDescent="0.15">
      <c r="H79" s="86">
        <f t="shared" si="2"/>
        <v>75</v>
      </c>
      <c r="I79" s="87">
        <f t="shared" si="3"/>
        <v>427.80603780513638</v>
      </c>
    </row>
  </sheetData>
  <mergeCells count="3">
    <mergeCell ref="A1:A7"/>
    <mergeCell ref="B2:D2"/>
    <mergeCell ref="B4:D4"/>
  </mergeCells>
  <conditionalFormatting sqref="A24">
    <cfRule type="duplicateValues" dxfId="15" priority="15"/>
  </conditionalFormatting>
  <conditionalFormatting sqref="A24">
    <cfRule type="duplicateValues" dxfId="14" priority="16"/>
  </conditionalFormatting>
  <conditionalFormatting sqref="A25">
    <cfRule type="duplicateValues" dxfId="13" priority="13"/>
  </conditionalFormatting>
  <conditionalFormatting sqref="A25">
    <cfRule type="duplicateValues" dxfId="12" priority="14"/>
  </conditionalFormatting>
  <conditionalFormatting sqref="A26">
    <cfRule type="duplicateValues" dxfId="11" priority="11"/>
  </conditionalFormatting>
  <conditionalFormatting sqref="A26">
    <cfRule type="duplicateValues" dxfId="10" priority="12"/>
  </conditionalFormatting>
  <conditionalFormatting sqref="A27">
    <cfRule type="duplicateValues" dxfId="9" priority="9"/>
  </conditionalFormatting>
  <conditionalFormatting sqref="A27">
    <cfRule type="duplicateValues" dxfId="8" priority="10"/>
  </conditionalFormatting>
  <conditionalFormatting sqref="A28">
    <cfRule type="duplicateValues" dxfId="7" priority="7"/>
  </conditionalFormatting>
  <conditionalFormatting sqref="A28">
    <cfRule type="duplicateValues" dxfId="6" priority="8"/>
  </conditionalFormatting>
  <conditionalFormatting sqref="A29">
    <cfRule type="duplicateValues" dxfId="5" priority="5"/>
  </conditionalFormatting>
  <conditionalFormatting sqref="A29">
    <cfRule type="duplicateValues" dxfId="4" priority="6"/>
  </conditionalFormatting>
  <conditionalFormatting sqref="A30">
    <cfRule type="duplicateValues" dxfId="3" priority="3"/>
  </conditionalFormatting>
  <conditionalFormatting sqref="A30">
    <cfRule type="duplicateValues" dxfId="2" priority="4"/>
  </conditionalFormatting>
  <conditionalFormatting sqref="A18">
    <cfRule type="duplicateValues" dxfId="1" priority="2"/>
  </conditionalFormatting>
  <conditionalFormatting sqref="A20">
    <cfRule type="duplicateValues" dxfId="0" priority="1"/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FC71D-C69B-914B-98F6-241E5CDF512B}">
  <dimension ref="A1:Q79"/>
  <sheetViews>
    <sheetView workbookViewId="0">
      <pane ySplit="3" topLeftCell="A46" activePane="bottomLeft" state="frozen"/>
      <selection pane="bottomLeft" activeCell="B47" sqref="B47"/>
    </sheetView>
  </sheetViews>
  <sheetFormatPr baseColWidth="10" defaultRowHeight="14" x14ac:dyDescent="0.15"/>
  <cols>
    <col min="1" max="1" width="10.83203125" style="92"/>
    <col min="2" max="8" width="10.83203125" style="84"/>
    <col min="10" max="10" width="10.83203125" style="92"/>
    <col min="11" max="17" width="10.83203125" style="84"/>
  </cols>
  <sheetData>
    <row r="1" spans="1:17" x14ac:dyDescent="0.15">
      <c r="A1" s="208" t="s">
        <v>102</v>
      </c>
      <c r="B1" s="208"/>
      <c r="C1" s="208"/>
      <c r="D1" s="208"/>
      <c r="E1" s="208"/>
      <c r="F1" s="208"/>
      <c r="G1" s="208"/>
      <c r="H1" s="208"/>
      <c r="J1" s="208" t="s">
        <v>104</v>
      </c>
      <c r="K1" s="208"/>
      <c r="L1" s="208"/>
      <c r="M1" s="208"/>
      <c r="N1" s="208"/>
      <c r="O1" s="208"/>
      <c r="P1" s="208"/>
      <c r="Q1" s="208"/>
    </row>
    <row r="3" spans="1:17" s="85" customFormat="1" ht="45" x14ac:dyDescent="0.15">
      <c r="A3" s="88" t="s">
        <v>3</v>
      </c>
      <c r="B3" s="89" t="s">
        <v>95</v>
      </c>
      <c r="C3" s="89" t="s">
        <v>96</v>
      </c>
      <c r="D3" s="89" t="s">
        <v>97</v>
      </c>
      <c r="E3" s="89" t="s">
        <v>98</v>
      </c>
      <c r="F3" s="89" t="s">
        <v>99</v>
      </c>
      <c r="G3" s="89" t="s">
        <v>101</v>
      </c>
      <c r="H3" s="89" t="s">
        <v>100</v>
      </c>
      <c r="J3" s="88" t="s">
        <v>3</v>
      </c>
      <c r="K3" s="89" t="s">
        <v>95</v>
      </c>
      <c r="L3" s="89" t="s">
        <v>96</v>
      </c>
      <c r="M3" s="89" t="s">
        <v>97</v>
      </c>
      <c r="N3" s="89" t="s">
        <v>98</v>
      </c>
      <c r="O3" s="89" t="s">
        <v>99</v>
      </c>
      <c r="P3" s="89" t="s">
        <v>101</v>
      </c>
      <c r="Q3" s="89" t="s">
        <v>100</v>
      </c>
    </row>
    <row r="4" spans="1:17" x14ac:dyDescent="0.15">
      <c r="A4" s="90" t="s">
        <v>103</v>
      </c>
      <c r="B4" s="91">
        <v>0.01</v>
      </c>
      <c r="C4" s="91">
        <v>1.4999999999999999E-2</v>
      </c>
      <c r="D4" s="91">
        <v>1.4999999999999999E-2</v>
      </c>
      <c r="E4" s="91">
        <v>2.5000000000000001E-2</v>
      </c>
      <c r="F4" s="91">
        <v>1.4999999999999999E-2</v>
      </c>
      <c r="G4" s="91">
        <v>0.03</v>
      </c>
      <c r="H4" s="91">
        <v>0.03</v>
      </c>
      <c r="J4" s="90" t="s">
        <v>103</v>
      </c>
      <c r="K4" s="91">
        <v>1.4999999999999999E-2</v>
      </c>
      <c r="L4" s="91">
        <v>0.03</v>
      </c>
      <c r="M4" s="91">
        <v>0.03</v>
      </c>
      <c r="N4" s="91">
        <v>0.03</v>
      </c>
      <c r="O4" s="91">
        <v>0.03</v>
      </c>
      <c r="P4" s="91">
        <v>0.04</v>
      </c>
      <c r="Q4" s="91">
        <v>0.04</v>
      </c>
    </row>
    <row r="5" spans="1:17" x14ac:dyDescent="0.15">
      <c r="A5" s="86">
        <v>1</v>
      </c>
      <c r="B5" s="87">
        <v>900</v>
      </c>
      <c r="C5" s="87">
        <v>675</v>
      </c>
      <c r="D5" s="87">
        <v>500</v>
      </c>
      <c r="E5" s="87">
        <v>470</v>
      </c>
      <c r="F5" s="87">
        <v>405</v>
      </c>
      <c r="G5" s="87">
        <v>330</v>
      </c>
      <c r="H5" s="87">
        <v>300</v>
      </c>
      <c r="J5" s="86">
        <v>1</v>
      </c>
      <c r="K5" s="87">
        <v>900</v>
      </c>
      <c r="L5" s="87">
        <v>675</v>
      </c>
      <c r="M5" s="87">
        <v>500</v>
      </c>
      <c r="N5" s="87">
        <v>470</v>
      </c>
      <c r="O5" s="87">
        <v>405</v>
      </c>
      <c r="P5" s="87">
        <v>330</v>
      </c>
      <c r="Q5" s="87">
        <v>300</v>
      </c>
    </row>
    <row r="6" spans="1:17" x14ac:dyDescent="0.15">
      <c r="A6" s="86">
        <f>A5+1</f>
        <v>2</v>
      </c>
      <c r="B6" s="87">
        <f>B5-B5*0.01</f>
        <v>891</v>
      </c>
      <c r="C6" s="87">
        <f>C5-C5*0.015</f>
        <v>664.875</v>
      </c>
      <c r="D6" s="87">
        <f>D5-D5*0.015</f>
        <v>492.5</v>
      </c>
      <c r="E6" s="87">
        <f>E5-E5*0.025</f>
        <v>458.25</v>
      </c>
      <c r="F6" s="87">
        <f>F5-F5*0.015</f>
        <v>398.92500000000001</v>
      </c>
      <c r="G6" s="87">
        <f>G5-G5*0.03</f>
        <v>320.10000000000002</v>
      </c>
      <c r="H6" s="87">
        <f t="shared" ref="H6:H57" si="0">H5-H5*0.03</f>
        <v>291</v>
      </c>
      <c r="J6" s="86">
        <f>J5+1</f>
        <v>2</v>
      </c>
      <c r="K6" s="87">
        <f>K5-K5*0.015</f>
        <v>886.5</v>
      </c>
      <c r="L6" s="87">
        <f>L5-L5*0.03</f>
        <v>654.75</v>
      </c>
      <c r="M6" s="87">
        <f t="shared" ref="M6:O21" si="1">M5-M5*0.03</f>
        <v>485</v>
      </c>
      <c r="N6" s="87">
        <f t="shared" si="1"/>
        <v>455.9</v>
      </c>
      <c r="O6" s="87">
        <f t="shared" si="1"/>
        <v>392.85</v>
      </c>
      <c r="P6" s="87">
        <f>P5-P5*0.04</f>
        <v>316.8</v>
      </c>
      <c r="Q6" s="87">
        <f t="shared" ref="Q6:Q44" si="2">Q5-Q5*0.04</f>
        <v>288</v>
      </c>
    </row>
    <row r="7" spans="1:17" x14ac:dyDescent="0.15">
      <c r="A7" s="86">
        <f t="shared" ref="A7:A70" si="3">A6+1</f>
        <v>3</v>
      </c>
      <c r="B7" s="87">
        <f t="shared" ref="B7:B70" si="4">B6-B6*0.01</f>
        <v>882.09</v>
      </c>
      <c r="C7" s="87">
        <f t="shared" ref="C7:D22" si="5">C6-C6*0.015</f>
        <v>654.90187500000002</v>
      </c>
      <c r="D7" s="87">
        <f t="shared" si="5"/>
        <v>485.11250000000001</v>
      </c>
      <c r="E7" s="87">
        <f t="shared" ref="E7:E70" si="6">E6-E6*0.025</f>
        <v>446.79374999999999</v>
      </c>
      <c r="F7" s="87">
        <f t="shared" ref="F7:F70" si="7">F6-F6*0.015</f>
        <v>392.941125</v>
      </c>
      <c r="G7" s="87">
        <f t="shared" ref="G7:G60" si="8">G6-G6*0.03</f>
        <v>310.49700000000001</v>
      </c>
      <c r="H7" s="87">
        <f t="shared" si="0"/>
        <v>282.27</v>
      </c>
      <c r="J7" s="86">
        <f t="shared" ref="J7:J64" si="9">J6+1</f>
        <v>3</v>
      </c>
      <c r="K7" s="87">
        <f t="shared" ref="K7:K64" si="10">K6-K6*0.015</f>
        <v>873.20249999999999</v>
      </c>
      <c r="L7" s="87">
        <f t="shared" ref="L7:O22" si="11">L6-L6*0.03</f>
        <v>635.10749999999996</v>
      </c>
      <c r="M7" s="87">
        <f>M6-M6*0.03</f>
        <v>470.45</v>
      </c>
      <c r="N7" s="87">
        <f t="shared" si="1"/>
        <v>442.22299999999996</v>
      </c>
      <c r="O7" s="87">
        <f t="shared" si="1"/>
        <v>381.06450000000001</v>
      </c>
      <c r="P7" s="87">
        <f t="shared" ref="P7:P46" si="12">P6-P6*0.04</f>
        <v>304.12799999999999</v>
      </c>
      <c r="Q7" s="87">
        <f t="shared" si="2"/>
        <v>276.48</v>
      </c>
    </row>
    <row r="8" spans="1:17" x14ac:dyDescent="0.15">
      <c r="A8" s="86">
        <f t="shared" si="3"/>
        <v>4</v>
      </c>
      <c r="B8" s="87">
        <f t="shared" si="4"/>
        <v>873.26909999999998</v>
      </c>
      <c r="C8" s="87">
        <f t="shared" si="5"/>
        <v>645.07834687499997</v>
      </c>
      <c r="D8" s="87">
        <f t="shared" si="5"/>
        <v>477.83581250000003</v>
      </c>
      <c r="E8" s="87">
        <f t="shared" si="6"/>
        <v>435.62390625</v>
      </c>
      <c r="F8" s="87">
        <f t="shared" si="7"/>
        <v>387.04700812499999</v>
      </c>
      <c r="G8" s="87">
        <f t="shared" si="8"/>
        <v>301.18209000000002</v>
      </c>
      <c r="H8" s="87">
        <f t="shared" si="0"/>
        <v>273.80189999999999</v>
      </c>
      <c r="J8" s="86">
        <f t="shared" si="9"/>
        <v>4</v>
      </c>
      <c r="K8" s="87">
        <f t="shared" si="10"/>
        <v>860.10446249999995</v>
      </c>
      <c r="L8" s="87">
        <f t="shared" si="11"/>
        <v>616.05427499999996</v>
      </c>
      <c r="M8" s="87">
        <f t="shared" si="1"/>
        <v>456.3365</v>
      </c>
      <c r="N8" s="87">
        <f t="shared" si="1"/>
        <v>428.95630999999997</v>
      </c>
      <c r="O8" s="87">
        <f t="shared" si="1"/>
        <v>369.632565</v>
      </c>
      <c r="P8" s="87">
        <f t="shared" si="12"/>
        <v>291.96287999999998</v>
      </c>
      <c r="Q8" s="87">
        <f t="shared" si="2"/>
        <v>265.42080000000004</v>
      </c>
    </row>
    <row r="9" spans="1:17" x14ac:dyDescent="0.15">
      <c r="A9" s="86">
        <f t="shared" si="3"/>
        <v>5</v>
      </c>
      <c r="B9" s="87">
        <f t="shared" si="4"/>
        <v>864.53640899999994</v>
      </c>
      <c r="C9" s="87">
        <f t="shared" si="5"/>
        <v>635.40217167187495</v>
      </c>
      <c r="D9" s="87">
        <f t="shared" si="5"/>
        <v>470.66827531250004</v>
      </c>
      <c r="E9" s="87">
        <f t="shared" si="6"/>
        <v>424.73330859375</v>
      </c>
      <c r="F9" s="87">
        <f t="shared" si="7"/>
        <v>381.24130300312498</v>
      </c>
      <c r="G9" s="87">
        <f t="shared" si="8"/>
        <v>292.14662730000003</v>
      </c>
      <c r="H9" s="87">
        <f t="shared" si="0"/>
        <v>265.58784299999996</v>
      </c>
      <c r="J9" s="86">
        <f t="shared" si="9"/>
        <v>5</v>
      </c>
      <c r="K9" s="87">
        <f t="shared" si="10"/>
        <v>847.20289556249998</v>
      </c>
      <c r="L9" s="87">
        <f t="shared" si="11"/>
        <v>597.57264674999999</v>
      </c>
      <c r="M9" s="87">
        <f t="shared" si="1"/>
        <v>442.64640500000002</v>
      </c>
      <c r="N9" s="87">
        <f t="shared" si="1"/>
        <v>416.0876207</v>
      </c>
      <c r="O9" s="87">
        <f t="shared" si="1"/>
        <v>358.54358804999998</v>
      </c>
      <c r="P9" s="87">
        <f t="shared" si="12"/>
        <v>280.28436479999999</v>
      </c>
      <c r="Q9" s="87">
        <f t="shared" si="2"/>
        <v>254.80396800000005</v>
      </c>
    </row>
    <row r="10" spans="1:17" x14ac:dyDescent="0.15">
      <c r="A10" s="86">
        <f t="shared" si="3"/>
        <v>6</v>
      </c>
      <c r="B10" s="87">
        <f t="shared" si="4"/>
        <v>855.89104490999989</v>
      </c>
      <c r="C10" s="87">
        <f t="shared" si="5"/>
        <v>625.87113909679681</v>
      </c>
      <c r="D10" s="87">
        <f t="shared" si="5"/>
        <v>463.60825118281252</v>
      </c>
      <c r="E10" s="87">
        <f t="shared" si="6"/>
        <v>414.11497587890625</v>
      </c>
      <c r="F10" s="87">
        <f t="shared" si="7"/>
        <v>375.52268345807812</v>
      </c>
      <c r="G10" s="87">
        <f t="shared" si="8"/>
        <v>283.38222848100003</v>
      </c>
      <c r="H10" s="87">
        <f t="shared" si="0"/>
        <v>257.62020770999999</v>
      </c>
      <c r="J10" s="86">
        <f t="shared" si="9"/>
        <v>6</v>
      </c>
      <c r="K10" s="87">
        <f t="shared" si="10"/>
        <v>834.49485212906245</v>
      </c>
      <c r="L10" s="87">
        <f t="shared" si="11"/>
        <v>579.64546734750002</v>
      </c>
      <c r="M10" s="87">
        <f t="shared" si="1"/>
        <v>429.36701285000004</v>
      </c>
      <c r="N10" s="87">
        <f t="shared" si="1"/>
        <v>403.604992079</v>
      </c>
      <c r="O10" s="87">
        <f t="shared" si="1"/>
        <v>347.78728040850001</v>
      </c>
      <c r="P10" s="87">
        <f t="shared" si="12"/>
        <v>269.07299020799996</v>
      </c>
      <c r="Q10" s="87">
        <f t="shared" si="2"/>
        <v>244.61180928000005</v>
      </c>
    </row>
    <row r="11" spans="1:17" x14ac:dyDescent="0.15">
      <c r="A11" s="86">
        <f t="shared" si="3"/>
        <v>7</v>
      </c>
      <c r="B11" s="87">
        <f t="shared" si="4"/>
        <v>847.33213446089985</v>
      </c>
      <c r="C11" s="87">
        <f t="shared" si="5"/>
        <v>616.48307201034481</v>
      </c>
      <c r="D11" s="87">
        <f t="shared" si="5"/>
        <v>456.65412741507032</v>
      </c>
      <c r="E11" s="87">
        <f t="shared" si="6"/>
        <v>403.7621014819336</v>
      </c>
      <c r="F11" s="87">
        <f t="shared" si="7"/>
        <v>369.88984320620693</v>
      </c>
      <c r="G11" s="87">
        <f t="shared" si="8"/>
        <v>274.88076162657001</v>
      </c>
      <c r="H11" s="87">
        <f t="shared" si="0"/>
        <v>249.89160147869998</v>
      </c>
      <c r="J11" s="86">
        <f t="shared" si="9"/>
        <v>7</v>
      </c>
      <c r="K11" s="87">
        <f t="shared" si="10"/>
        <v>821.97742934712653</v>
      </c>
      <c r="L11" s="87">
        <f t="shared" si="11"/>
        <v>562.25610332707504</v>
      </c>
      <c r="M11" s="87">
        <f t="shared" si="1"/>
        <v>416.48600246450002</v>
      </c>
      <c r="N11" s="87">
        <f t="shared" si="1"/>
        <v>391.49684231663002</v>
      </c>
      <c r="O11" s="87">
        <f t="shared" si="1"/>
        <v>337.35366199624502</v>
      </c>
      <c r="P11" s="87">
        <f t="shared" si="12"/>
        <v>258.31007059967999</v>
      </c>
      <c r="Q11" s="87">
        <f t="shared" si="2"/>
        <v>234.82733690880005</v>
      </c>
    </row>
    <row r="12" spans="1:17" x14ac:dyDescent="0.15">
      <c r="A12" s="86">
        <f t="shared" si="3"/>
        <v>8</v>
      </c>
      <c r="B12" s="87">
        <f t="shared" si="4"/>
        <v>838.85881311629089</v>
      </c>
      <c r="C12" s="87">
        <f t="shared" si="5"/>
        <v>607.23582593018966</v>
      </c>
      <c r="D12" s="87">
        <f t="shared" si="5"/>
        <v>449.80431550384429</v>
      </c>
      <c r="E12" s="87">
        <f t="shared" si="6"/>
        <v>393.66804894488524</v>
      </c>
      <c r="F12" s="87">
        <f t="shared" si="7"/>
        <v>364.34149555811382</v>
      </c>
      <c r="G12" s="87">
        <f t="shared" si="8"/>
        <v>266.63433877777288</v>
      </c>
      <c r="H12" s="87">
        <f t="shared" si="0"/>
        <v>242.39485343433898</v>
      </c>
      <c r="J12" s="86">
        <f t="shared" si="9"/>
        <v>8</v>
      </c>
      <c r="K12" s="87">
        <f t="shared" si="10"/>
        <v>809.64776790691963</v>
      </c>
      <c r="L12" s="87">
        <f t="shared" si="11"/>
        <v>545.38842022726283</v>
      </c>
      <c r="M12" s="87">
        <f t="shared" si="1"/>
        <v>403.99142239056499</v>
      </c>
      <c r="N12" s="87">
        <f t="shared" si="1"/>
        <v>379.75193704713115</v>
      </c>
      <c r="O12" s="87">
        <f t="shared" si="1"/>
        <v>327.23305213635768</v>
      </c>
      <c r="P12" s="87">
        <f t="shared" si="12"/>
        <v>247.97766777569279</v>
      </c>
      <c r="Q12" s="87">
        <f t="shared" si="2"/>
        <v>225.43424343244806</v>
      </c>
    </row>
    <row r="13" spans="1:17" x14ac:dyDescent="0.15">
      <c r="A13" s="86">
        <f t="shared" si="3"/>
        <v>9</v>
      </c>
      <c r="B13" s="87">
        <f t="shared" si="4"/>
        <v>830.47022498512797</v>
      </c>
      <c r="C13" s="87">
        <f t="shared" si="5"/>
        <v>598.12728854123679</v>
      </c>
      <c r="D13" s="87">
        <f t="shared" si="5"/>
        <v>443.05725077128665</v>
      </c>
      <c r="E13" s="87">
        <f t="shared" si="6"/>
        <v>383.82634772126312</v>
      </c>
      <c r="F13" s="87">
        <f t="shared" si="7"/>
        <v>358.87637312474209</v>
      </c>
      <c r="G13" s="87">
        <f t="shared" si="8"/>
        <v>258.63530861443968</v>
      </c>
      <c r="H13" s="87">
        <f t="shared" si="0"/>
        <v>235.12300783130883</v>
      </c>
      <c r="J13" s="86">
        <f t="shared" si="9"/>
        <v>9</v>
      </c>
      <c r="K13" s="87">
        <f t="shared" si="10"/>
        <v>797.50305138831584</v>
      </c>
      <c r="L13" s="87">
        <f t="shared" si="11"/>
        <v>529.02676762044496</v>
      </c>
      <c r="M13" s="87">
        <f t="shared" si="1"/>
        <v>391.87167971884804</v>
      </c>
      <c r="N13" s="87">
        <f t="shared" si="1"/>
        <v>368.35937893571725</v>
      </c>
      <c r="O13" s="87">
        <f t="shared" si="1"/>
        <v>317.41606057226693</v>
      </c>
      <c r="P13" s="87">
        <f t="shared" si="12"/>
        <v>238.05856106466507</v>
      </c>
      <c r="Q13" s="87">
        <f t="shared" si="2"/>
        <v>216.41687369515014</v>
      </c>
    </row>
    <row r="14" spans="1:17" x14ac:dyDescent="0.15">
      <c r="A14" s="86">
        <f t="shared" si="3"/>
        <v>10</v>
      </c>
      <c r="B14" s="87">
        <f t="shared" si="4"/>
        <v>822.16552273527668</v>
      </c>
      <c r="C14" s="87">
        <f t="shared" si="5"/>
        <v>589.15537921311829</v>
      </c>
      <c r="D14" s="87">
        <f t="shared" si="5"/>
        <v>436.41139200971736</v>
      </c>
      <c r="E14" s="87">
        <f t="shared" si="6"/>
        <v>374.23068902823155</v>
      </c>
      <c r="F14" s="87">
        <f t="shared" si="7"/>
        <v>353.49322752787094</v>
      </c>
      <c r="G14" s="87">
        <f t="shared" si="8"/>
        <v>250.8762493560065</v>
      </c>
      <c r="H14" s="87">
        <f t="shared" si="0"/>
        <v>228.06931759636956</v>
      </c>
      <c r="J14" s="86">
        <f t="shared" si="9"/>
        <v>10</v>
      </c>
      <c r="K14" s="87">
        <f t="shared" si="10"/>
        <v>785.54050561749114</v>
      </c>
      <c r="L14" s="87">
        <f t="shared" si="11"/>
        <v>513.15596459183166</v>
      </c>
      <c r="M14" s="87">
        <f t="shared" si="1"/>
        <v>380.11552932728262</v>
      </c>
      <c r="N14" s="87">
        <f t="shared" si="1"/>
        <v>357.30859756764573</v>
      </c>
      <c r="O14" s="87">
        <f t="shared" si="1"/>
        <v>307.89357875509893</v>
      </c>
      <c r="P14" s="87">
        <f t="shared" si="12"/>
        <v>228.53621862207848</v>
      </c>
      <c r="Q14" s="87">
        <f t="shared" si="2"/>
        <v>207.76019874734413</v>
      </c>
    </row>
    <row r="15" spans="1:17" x14ac:dyDescent="0.15">
      <c r="A15" s="86">
        <f t="shared" si="3"/>
        <v>11</v>
      </c>
      <c r="B15" s="87">
        <f t="shared" si="4"/>
        <v>813.94386750792387</v>
      </c>
      <c r="C15" s="87">
        <f t="shared" si="5"/>
        <v>580.31804852492155</v>
      </c>
      <c r="D15" s="87">
        <f t="shared" si="5"/>
        <v>429.86522112957158</v>
      </c>
      <c r="E15" s="87">
        <f t="shared" si="6"/>
        <v>364.87492180252576</v>
      </c>
      <c r="F15" s="87">
        <f t="shared" si="7"/>
        <v>348.19082911495286</v>
      </c>
      <c r="G15" s="87">
        <f t="shared" si="8"/>
        <v>243.3499618753263</v>
      </c>
      <c r="H15" s="87">
        <f t="shared" si="0"/>
        <v>221.22723806847847</v>
      </c>
      <c r="J15" s="86">
        <f t="shared" si="9"/>
        <v>11</v>
      </c>
      <c r="K15" s="87">
        <f t="shared" si="10"/>
        <v>773.75739803322881</v>
      </c>
      <c r="L15" s="87">
        <f t="shared" si="11"/>
        <v>497.76128565407669</v>
      </c>
      <c r="M15" s="87">
        <f t="shared" si="1"/>
        <v>368.71206344746412</v>
      </c>
      <c r="N15" s="87">
        <f t="shared" si="1"/>
        <v>346.58933964061634</v>
      </c>
      <c r="O15" s="87">
        <f t="shared" si="1"/>
        <v>298.65677139244599</v>
      </c>
      <c r="P15" s="87">
        <f t="shared" si="12"/>
        <v>219.39476987719533</v>
      </c>
      <c r="Q15" s="87">
        <f t="shared" si="2"/>
        <v>199.44979079745036</v>
      </c>
    </row>
    <row r="16" spans="1:17" x14ac:dyDescent="0.15">
      <c r="A16" s="86">
        <f t="shared" si="3"/>
        <v>12</v>
      </c>
      <c r="B16" s="87">
        <f t="shared" si="4"/>
        <v>805.80442883284468</v>
      </c>
      <c r="C16" s="87">
        <f t="shared" si="5"/>
        <v>571.61327779704777</v>
      </c>
      <c r="D16" s="87">
        <f t="shared" si="5"/>
        <v>423.41724281262799</v>
      </c>
      <c r="E16" s="87">
        <f t="shared" si="6"/>
        <v>355.75304875746264</v>
      </c>
      <c r="F16" s="87">
        <f t="shared" si="7"/>
        <v>342.96796667822855</v>
      </c>
      <c r="G16" s="87">
        <f t="shared" si="8"/>
        <v>236.04946301906651</v>
      </c>
      <c r="H16" s="87">
        <f t="shared" si="0"/>
        <v>214.59042092642412</v>
      </c>
      <c r="J16" s="86">
        <f t="shared" si="9"/>
        <v>12</v>
      </c>
      <c r="K16" s="87">
        <f t="shared" si="10"/>
        <v>762.15103706273032</v>
      </c>
      <c r="L16" s="87">
        <f t="shared" si="11"/>
        <v>482.82844708445441</v>
      </c>
      <c r="M16" s="87">
        <f t="shared" si="1"/>
        <v>357.6507015440402</v>
      </c>
      <c r="N16" s="87">
        <f t="shared" si="1"/>
        <v>336.19165945139787</v>
      </c>
      <c r="O16" s="87">
        <f t="shared" si="1"/>
        <v>289.6970682506726</v>
      </c>
      <c r="P16" s="87">
        <f t="shared" si="12"/>
        <v>210.61897908210753</v>
      </c>
      <c r="Q16" s="87">
        <f t="shared" si="2"/>
        <v>191.47179916555234</v>
      </c>
    </row>
    <row r="17" spans="1:17" x14ac:dyDescent="0.15">
      <c r="A17" s="86">
        <f t="shared" si="3"/>
        <v>13</v>
      </c>
      <c r="B17" s="87">
        <f t="shared" si="4"/>
        <v>797.74638454451622</v>
      </c>
      <c r="C17" s="87">
        <f t="shared" si="5"/>
        <v>563.03907863009204</v>
      </c>
      <c r="D17" s="87">
        <f t="shared" si="5"/>
        <v>417.06598417043858</v>
      </c>
      <c r="E17" s="87">
        <f t="shared" si="6"/>
        <v>346.85922253852607</v>
      </c>
      <c r="F17" s="87">
        <f t="shared" si="7"/>
        <v>337.82344717805512</v>
      </c>
      <c r="G17" s="87">
        <f t="shared" si="8"/>
        <v>228.96797912849451</v>
      </c>
      <c r="H17" s="87">
        <f t="shared" si="0"/>
        <v>208.15270829863138</v>
      </c>
      <c r="J17" s="86">
        <f t="shared" si="9"/>
        <v>13</v>
      </c>
      <c r="K17" s="87">
        <f t="shared" si="10"/>
        <v>750.71877150678938</v>
      </c>
      <c r="L17" s="87">
        <f t="shared" si="11"/>
        <v>468.34359367192076</v>
      </c>
      <c r="M17" s="87">
        <f t="shared" si="1"/>
        <v>346.92118049771898</v>
      </c>
      <c r="N17" s="87">
        <f t="shared" si="1"/>
        <v>326.10590966785594</v>
      </c>
      <c r="O17" s="87">
        <f t="shared" si="1"/>
        <v>281.00615620315244</v>
      </c>
      <c r="P17" s="87">
        <f t="shared" si="12"/>
        <v>202.19421991882322</v>
      </c>
      <c r="Q17" s="87">
        <f t="shared" si="2"/>
        <v>183.81292719893025</v>
      </c>
    </row>
    <row r="18" spans="1:17" x14ac:dyDescent="0.15">
      <c r="A18" s="86">
        <f t="shared" si="3"/>
        <v>14</v>
      </c>
      <c r="B18" s="87">
        <f t="shared" si="4"/>
        <v>789.76892069907103</v>
      </c>
      <c r="C18" s="87">
        <f t="shared" si="5"/>
        <v>554.59349245064061</v>
      </c>
      <c r="D18" s="87">
        <f t="shared" si="5"/>
        <v>410.80999440788202</v>
      </c>
      <c r="E18" s="87">
        <f t="shared" si="6"/>
        <v>338.18774197506292</v>
      </c>
      <c r="F18" s="87">
        <f t="shared" si="7"/>
        <v>332.75609547038431</v>
      </c>
      <c r="G18" s="87">
        <f t="shared" si="8"/>
        <v>222.09893975463967</v>
      </c>
      <c r="H18" s="87">
        <f t="shared" si="0"/>
        <v>201.90812704967243</v>
      </c>
      <c r="J18" s="86">
        <f t="shared" si="9"/>
        <v>14</v>
      </c>
      <c r="K18" s="87">
        <f t="shared" si="10"/>
        <v>739.45798993418759</v>
      </c>
      <c r="L18" s="87">
        <f t="shared" si="11"/>
        <v>454.29328586176314</v>
      </c>
      <c r="M18" s="87">
        <f t="shared" si="1"/>
        <v>336.5135450827874</v>
      </c>
      <c r="N18" s="87">
        <f t="shared" si="1"/>
        <v>316.32273237782027</v>
      </c>
      <c r="O18" s="87">
        <f t="shared" si="1"/>
        <v>272.57597151705789</v>
      </c>
      <c r="P18" s="87">
        <f t="shared" si="12"/>
        <v>194.1064511220703</v>
      </c>
      <c r="Q18" s="87">
        <f t="shared" si="2"/>
        <v>176.46041011097304</v>
      </c>
    </row>
    <row r="19" spans="1:17" x14ac:dyDescent="0.15">
      <c r="A19" s="86">
        <f t="shared" si="3"/>
        <v>15</v>
      </c>
      <c r="B19" s="87">
        <f t="shared" si="4"/>
        <v>781.87123149208037</v>
      </c>
      <c r="C19" s="87">
        <f t="shared" si="5"/>
        <v>546.27459006388096</v>
      </c>
      <c r="D19" s="87">
        <f t="shared" si="5"/>
        <v>404.64784449176381</v>
      </c>
      <c r="E19" s="87">
        <f t="shared" si="6"/>
        <v>329.73304842568632</v>
      </c>
      <c r="F19" s="87">
        <f t="shared" si="7"/>
        <v>327.76475403832853</v>
      </c>
      <c r="G19" s="87">
        <f t="shared" si="8"/>
        <v>215.43597156200047</v>
      </c>
      <c r="H19" s="87">
        <f t="shared" si="0"/>
        <v>195.85088323818226</v>
      </c>
      <c r="J19" s="86">
        <f t="shared" si="9"/>
        <v>15</v>
      </c>
      <c r="K19" s="87">
        <f t="shared" si="10"/>
        <v>728.36612008517477</v>
      </c>
      <c r="L19" s="87">
        <f t="shared" si="11"/>
        <v>440.66448728591024</v>
      </c>
      <c r="M19" s="87">
        <f t="shared" si="1"/>
        <v>326.41813873030378</v>
      </c>
      <c r="N19" s="87">
        <f t="shared" si="1"/>
        <v>306.83305040648565</v>
      </c>
      <c r="O19" s="87">
        <f t="shared" si="1"/>
        <v>264.39869237154613</v>
      </c>
      <c r="P19" s="87">
        <f t="shared" si="12"/>
        <v>186.34219307718749</v>
      </c>
      <c r="Q19" s="87">
        <f t="shared" si="2"/>
        <v>169.40199370653411</v>
      </c>
    </row>
    <row r="20" spans="1:17" x14ac:dyDescent="0.15">
      <c r="A20" s="86">
        <f t="shared" si="3"/>
        <v>16</v>
      </c>
      <c r="B20" s="87">
        <f t="shared" si="4"/>
        <v>774.05251917715952</v>
      </c>
      <c r="C20" s="87">
        <f t="shared" si="5"/>
        <v>538.0804712129227</v>
      </c>
      <c r="D20" s="87">
        <f t="shared" si="5"/>
        <v>398.57812682438737</v>
      </c>
      <c r="E20" s="87">
        <f t="shared" si="6"/>
        <v>321.48972221504414</v>
      </c>
      <c r="F20" s="87">
        <f t="shared" si="7"/>
        <v>322.8482827277536</v>
      </c>
      <c r="G20" s="87">
        <f t="shared" si="8"/>
        <v>208.97289241514045</v>
      </c>
      <c r="H20" s="87">
        <f t="shared" si="0"/>
        <v>189.97535674103679</v>
      </c>
      <c r="J20" s="86">
        <f t="shared" si="9"/>
        <v>16</v>
      </c>
      <c r="K20" s="87">
        <f t="shared" si="10"/>
        <v>717.44062828389713</v>
      </c>
      <c r="L20" s="87">
        <f t="shared" si="11"/>
        <v>427.44455266733291</v>
      </c>
      <c r="M20" s="87">
        <f t="shared" si="1"/>
        <v>316.62559456839466</v>
      </c>
      <c r="N20" s="87">
        <f t="shared" si="1"/>
        <v>297.62805889429109</v>
      </c>
      <c r="O20" s="87">
        <f t="shared" si="1"/>
        <v>256.46673160039973</v>
      </c>
      <c r="P20" s="87">
        <f t="shared" si="12"/>
        <v>178.88850535409998</v>
      </c>
      <c r="Q20" s="87">
        <f t="shared" si="2"/>
        <v>162.62591395827275</v>
      </c>
    </row>
    <row r="21" spans="1:17" x14ac:dyDescent="0.15">
      <c r="A21" s="86">
        <f t="shared" si="3"/>
        <v>17</v>
      </c>
      <c r="B21" s="87">
        <f t="shared" si="4"/>
        <v>766.31199398538797</v>
      </c>
      <c r="C21" s="87">
        <f t="shared" si="5"/>
        <v>530.00926414472883</v>
      </c>
      <c r="D21" s="87">
        <f t="shared" si="5"/>
        <v>392.59945492202155</v>
      </c>
      <c r="E21" s="87">
        <f t="shared" si="6"/>
        <v>313.45247915966803</v>
      </c>
      <c r="F21" s="87">
        <f t="shared" si="7"/>
        <v>318.00555848683729</v>
      </c>
      <c r="G21" s="87">
        <f t="shared" si="8"/>
        <v>202.70370564268623</v>
      </c>
      <c r="H21" s="87">
        <f t="shared" si="0"/>
        <v>184.27609603880569</v>
      </c>
      <c r="J21" s="86">
        <f t="shared" si="9"/>
        <v>17</v>
      </c>
      <c r="K21" s="87">
        <f t="shared" si="10"/>
        <v>706.67901885963863</v>
      </c>
      <c r="L21" s="87">
        <f t="shared" si="11"/>
        <v>414.62121608731292</v>
      </c>
      <c r="M21" s="87">
        <f t="shared" si="1"/>
        <v>307.12682673134282</v>
      </c>
      <c r="N21" s="87">
        <f t="shared" si="1"/>
        <v>288.69921712746236</v>
      </c>
      <c r="O21" s="87">
        <f t="shared" si="1"/>
        <v>248.77272965238774</v>
      </c>
      <c r="P21" s="87">
        <f t="shared" si="12"/>
        <v>171.73296513993597</v>
      </c>
      <c r="Q21" s="87">
        <f t="shared" si="2"/>
        <v>156.12087739994183</v>
      </c>
    </row>
    <row r="22" spans="1:17" x14ac:dyDescent="0.15">
      <c r="A22" s="86">
        <f t="shared" si="3"/>
        <v>18</v>
      </c>
      <c r="B22" s="87">
        <f t="shared" si="4"/>
        <v>758.64887404553406</v>
      </c>
      <c r="C22" s="87">
        <f t="shared" si="5"/>
        <v>522.05912518255786</v>
      </c>
      <c r="D22" s="87">
        <f t="shared" si="5"/>
        <v>386.71046309819121</v>
      </c>
      <c r="E22" s="87">
        <f t="shared" si="6"/>
        <v>305.61616718067631</v>
      </c>
      <c r="F22" s="87">
        <f t="shared" si="7"/>
        <v>313.23547510953472</v>
      </c>
      <c r="G22" s="87">
        <f t="shared" si="8"/>
        <v>196.62259447340566</v>
      </c>
      <c r="H22" s="87">
        <f t="shared" si="0"/>
        <v>178.74781315764153</v>
      </c>
      <c r="J22" s="86">
        <f t="shared" si="9"/>
        <v>18</v>
      </c>
      <c r="K22" s="87">
        <f t="shared" si="10"/>
        <v>696.07883357674405</v>
      </c>
      <c r="L22" s="87">
        <f t="shared" si="11"/>
        <v>402.1825796046935</v>
      </c>
      <c r="M22" s="87">
        <f t="shared" si="11"/>
        <v>297.91302192940253</v>
      </c>
      <c r="N22" s="87">
        <f t="shared" si="11"/>
        <v>280.03824061363849</v>
      </c>
      <c r="O22" s="87">
        <f t="shared" si="11"/>
        <v>241.30954776281609</v>
      </c>
      <c r="P22" s="87">
        <f t="shared" si="12"/>
        <v>164.86364653433853</v>
      </c>
      <c r="Q22" s="87">
        <f t="shared" si="2"/>
        <v>149.87604230394416</v>
      </c>
    </row>
    <row r="23" spans="1:17" x14ac:dyDescent="0.15">
      <c r="A23" s="86">
        <f t="shared" si="3"/>
        <v>19</v>
      </c>
      <c r="B23" s="87">
        <f t="shared" si="4"/>
        <v>751.06238530507869</v>
      </c>
      <c r="C23" s="87">
        <f t="shared" ref="C23:D38" si="13">C22-C22*0.015</f>
        <v>514.22823830481946</v>
      </c>
      <c r="D23" s="87">
        <f t="shared" si="13"/>
        <v>380.90980615171833</v>
      </c>
      <c r="E23" s="87">
        <f t="shared" si="6"/>
        <v>297.97576300115941</v>
      </c>
      <c r="F23" s="87">
        <f t="shared" si="7"/>
        <v>308.53694298289167</v>
      </c>
      <c r="G23" s="87">
        <f t="shared" si="8"/>
        <v>190.72391663920348</v>
      </c>
      <c r="H23" s="87">
        <f t="shared" si="0"/>
        <v>173.3853787629123</v>
      </c>
      <c r="J23" s="86">
        <f t="shared" si="9"/>
        <v>19</v>
      </c>
      <c r="K23" s="87">
        <f t="shared" si="10"/>
        <v>685.63765107309291</v>
      </c>
      <c r="L23" s="87">
        <f t="shared" ref="L23:O38" si="14">L22-L22*0.03</f>
        <v>390.11710221655272</v>
      </c>
      <c r="M23" s="87">
        <f t="shared" si="14"/>
        <v>288.97563127152046</v>
      </c>
      <c r="N23" s="87">
        <f t="shared" si="14"/>
        <v>271.63709339522933</v>
      </c>
      <c r="O23" s="87">
        <f t="shared" si="14"/>
        <v>234.07026132993161</v>
      </c>
      <c r="P23" s="87">
        <f t="shared" si="12"/>
        <v>158.26910067296498</v>
      </c>
      <c r="Q23" s="87">
        <f t="shared" si="2"/>
        <v>143.88100061178639</v>
      </c>
    </row>
    <row r="24" spans="1:17" x14ac:dyDescent="0.15">
      <c r="A24" s="86">
        <f t="shared" si="3"/>
        <v>20</v>
      </c>
      <c r="B24" s="87">
        <f t="shared" si="4"/>
        <v>743.5517614520279</v>
      </c>
      <c r="C24" s="87">
        <f t="shared" si="13"/>
        <v>506.51481473024717</v>
      </c>
      <c r="D24" s="87">
        <f t="shared" si="13"/>
        <v>375.19615905944255</v>
      </c>
      <c r="E24" s="87">
        <f t="shared" si="6"/>
        <v>290.52636892613043</v>
      </c>
      <c r="F24" s="87">
        <f t="shared" si="7"/>
        <v>303.9088888381483</v>
      </c>
      <c r="G24" s="87">
        <f t="shared" si="8"/>
        <v>185.00219914002739</v>
      </c>
      <c r="H24" s="87">
        <f t="shared" si="0"/>
        <v>168.18381740002494</v>
      </c>
      <c r="J24" s="86">
        <f t="shared" si="9"/>
        <v>20</v>
      </c>
      <c r="K24" s="87">
        <f t="shared" si="10"/>
        <v>675.35308630699649</v>
      </c>
      <c r="L24" s="87">
        <f t="shared" si="14"/>
        <v>378.41358915005617</v>
      </c>
      <c r="M24" s="87">
        <f t="shared" si="14"/>
        <v>280.30636233337486</v>
      </c>
      <c r="N24" s="87">
        <f t="shared" si="14"/>
        <v>263.48798059337247</v>
      </c>
      <c r="O24" s="87">
        <f t="shared" si="14"/>
        <v>227.04815349003366</v>
      </c>
      <c r="P24" s="87">
        <f t="shared" si="12"/>
        <v>151.93833664604639</v>
      </c>
      <c r="Q24" s="87">
        <f t="shared" si="2"/>
        <v>138.12576058731494</v>
      </c>
    </row>
    <row r="25" spans="1:17" x14ac:dyDescent="0.15">
      <c r="A25" s="86">
        <f t="shared" si="3"/>
        <v>21</v>
      </c>
      <c r="B25" s="87">
        <f t="shared" si="4"/>
        <v>736.11624383750768</v>
      </c>
      <c r="C25" s="87">
        <f t="shared" si="13"/>
        <v>498.91709250929347</v>
      </c>
      <c r="D25" s="87">
        <f t="shared" si="13"/>
        <v>369.56821667355092</v>
      </c>
      <c r="E25" s="87">
        <f t="shared" si="6"/>
        <v>283.26320970297718</v>
      </c>
      <c r="F25" s="87">
        <f t="shared" si="7"/>
        <v>299.35025550557606</v>
      </c>
      <c r="G25" s="87">
        <f t="shared" si="8"/>
        <v>179.45213316582655</v>
      </c>
      <c r="H25" s="87">
        <f t="shared" si="0"/>
        <v>163.13830287802418</v>
      </c>
      <c r="J25" s="86">
        <f t="shared" si="9"/>
        <v>21</v>
      </c>
      <c r="K25" s="87">
        <f t="shared" si="10"/>
        <v>665.22279001239156</v>
      </c>
      <c r="L25" s="87">
        <f t="shared" si="14"/>
        <v>367.06118147555446</v>
      </c>
      <c r="M25" s="87">
        <f t="shared" si="14"/>
        <v>271.89717146337364</v>
      </c>
      <c r="N25" s="87">
        <f t="shared" si="14"/>
        <v>255.58334117557129</v>
      </c>
      <c r="O25" s="87">
        <f t="shared" si="14"/>
        <v>220.23670888533263</v>
      </c>
      <c r="P25" s="87">
        <f t="shared" si="12"/>
        <v>145.86080318020453</v>
      </c>
      <c r="Q25" s="87">
        <f t="shared" si="2"/>
        <v>132.60073016382233</v>
      </c>
    </row>
    <row r="26" spans="1:17" x14ac:dyDescent="0.15">
      <c r="A26" s="86">
        <f t="shared" si="3"/>
        <v>22</v>
      </c>
      <c r="B26" s="87">
        <f t="shared" si="4"/>
        <v>728.75508139913256</v>
      </c>
      <c r="C26" s="87">
        <f t="shared" si="13"/>
        <v>491.43333612165407</v>
      </c>
      <c r="D26" s="87">
        <f t="shared" si="13"/>
        <v>364.02469342344767</v>
      </c>
      <c r="E26" s="87">
        <f t="shared" si="6"/>
        <v>276.18162946040275</v>
      </c>
      <c r="F26" s="87">
        <f t="shared" si="7"/>
        <v>294.86000167299244</v>
      </c>
      <c r="G26" s="87">
        <f t="shared" si="8"/>
        <v>174.06856917085176</v>
      </c>
      <c r="H26" s="87">
        <f t="shared" si="0"/>
        <v>158.24415379168346</v>
      </c>
      <c r="J26" s="86">
        <f t="shared" si="9"/>
        <v>22</v>
      </c>
      <c r="K26" s="87">
        <f t="shared" si="10"/>
        <v>655.24444816220569</v>
      </c>
      <c r="L26" s="87">
        <f t="shared" si="14"/>
        <v>356.04934603128783</v>
      </c>
      <c r="M26" s="87">
        <f t="shared" si="14"/>
        <v>263.74025631947245</v>
      </c>
      <c r="N26" s="87">
        <f t="shared" si="14"/>
        <v>247.91584094030415</v>
      </c>
      <c r="O26" s="87">
        <f t="shared" si="14"/>
        <v>213.62960761877267</v>
      </c>
      <c r="P26" s="87">
        <f t="shared" si="12"/>
        <v>140.02637105299635</v>
      </c>
      <c r="Q26" s="87">
        <f t="shared" si="2"/>
        <v>127.29670095726944</v>
      </c>
    </row>
    <row r="27" spans="1:17" x14ac:dyDescent="0.15">
      <c r="A27" s="86">
        <f t="shared" si="3"/>
        <v>23</v>
      </c>
      <c r="B27" s="87">
        <f t="shared" si="4"/>
        <v>721.46753058514128</v>
      </c>
      <c r="C27" s="87">
        <f t="shared" si="13"/>
        <v>484.06183607982928</v>
      </c>
      <c r="D27" s="87">
        <f t="shared" si="13"/>
        <v>358.56432302209595</v>
      </c>
      <c r="E27" s="87">
        <f t="shared" si="6"/>
        <v>269.27708872389269</v>
      </c>
      <c r="F27" s="87">
        <f t="shared" si="7"/>
        <v>290.43710164789758</v>
      </c>
      <c r="G27" s="87">
        <f t="shared" si="8"/>
        <v>168.84651209572621</v>
      </c>
      <c r="H27" s="87">
        <f t="shared" si="0"/>
        <v>153.49682917793297</v>
      </c>
      <c r="J27" s="86">
        <f t="shared" si="9"/>
        <v>23</v>
      </c>
      <c r="K27" s="87">
        <f t="shared" si="10"/>
        <v>645.41578143977256</v>
      </c>
      <c r="L27" s="87">
        <f t="shared" si="14"/>
        <v>345.36786565034919</v>
      </c>
      <c r="M27" s="87">
        <f t="shared" si="14"/>
        <v>255.82804862988829</v>
      </c>
      <c r="N27" s="87">
        <f t="shared" si="14"/>
        <v>240.47836571209501</v>
      </c>
      <c r="O27" s="87">
        <f t="shared" si="14"/>
        <v>207.2207193902095</v>
      </c>
      <c r="P27" s="87">
        <f t="shared" si="12"/>
        <v>134.4253162108765</v>
      </c>
      <c r="Q27" s="87">
        <f t="shared" si="2"/>
        <v>122.20483291897865</v>
      </c>
    </row>
    <row r="28" spans="1:17" x14ac:dyDescent="0.15">
      <c r="A28" s="86">
        <f t="shared" si="3"/>
        <v>24</v>
      </c>
      <c r="B28" s="87">
        <f t="shared" si="4"/>
        <v>714.25285527928986</v>
      </c>
      <c r="C28" s="87">
        <f t="shared" si="13"/>
        <v>476.80090853863186</v>
      </c>
      <c r="D28" s="87">
        <f t="shared" si="13"/>
        <v>353.1858581767645</v>
      </c>
      <c r="E28" s="87">
        <f t="shared" si="6"/>
        <v>262.54516150579536</v>
      </c>
      <c r="F28" s="87">
        <f t="shared" si="7"/>
        <v>286.08054512317909</v>
      </c>
      <c r="G28" s="87">
        <f t="shared" si="8"/>
        <v>163.78111673285443</v>
      </c>
      <c r="H28" s="87">
        <f t="shared" si="0"/>
        <v>148.89192430259499</v>
      </c>
      <c r="J28" s="86">
        <f t="shared" si="9"/>
        <v>24</v>
      </c>
      <c r="K28" s="87">
        <f t="shared" si="10"/>
        <v>635.73454471817593</v>
      </c>
      <c r="L28" s="87">
        <f t="shared" si="14"/>
        <v>335.00682968083873</v>
      </c>
      <c r="M28" s="87">
        <f t="shared" si="14"/>
        <v>248.15320717099164</v>
      </c>
      <c r="N28" s="87">
        <f t="shared" si="14"/>
        <v>233.26401474073216</v>
      </c>
      <c r="O28" s="87">
        <f t="shared" si="14"/>
        <v>201.00409780850322</v>
      </c>
      <c r="P28" s="87">
        <f t="shared" si="12"/>
        <v>129.04830356244145</v>
      </c>
      <c r="Q28" s="87">
        <f t="shared" si="2"/>
        <v>117.31663960221951</v>
      </c>
    </row>
    <row r="29" spans="1:17" x14ac:dyDescent="0.15">
      <c r="A29" s="86">
        <f t="shared" si="3"/>
        <v>25</v>
      </c>
      <c r="B29" s="87">
        <f t="shared" si="4"/>
        <v>707.11032672649696</v>
      </c>
      <c r="C29" s="87">
        <f t="shared" si="13"/>
        <v>469.64889491055237</v>
      </c>
      <c r="D29" s="87">
        <f t="shared" si="13"/>
        <v>347.88807030411306</v>
      </c>
      <c r="E29" s="87">
        <f t="shared" si="6"/>
        <v>255.98153246815048</v>
      </c>
      <c r="F29" s="87">
        <f t="shared" si="7"/>
        <v>281.78933694633139</v>
      </c>
      <c r="G29" s="87">
        <f t="shared" si="8"/>
        <v>158.86768323086881</v>
      </c>
      <c r="H29" s="87">
        <f t="shared" si="0"/>
        <v>144.42516657351715</v>
      </c>
      <c r="J29" s="86">
        <f t="shared" si="9"/>
        <v>25</v>
      </c>
      <c r="K29" s="87">
        <f t="shared" si="10"/>
        <v>626.19852654740328</v>
      </c>
      <c r="L29" s="87">
        <f t="shared" si="14"/>
        <v>324.95662479041357</v>
      </c>
      <c r="M29" s="87">
        <f t="shared" si="14"/>
        <v>240.7086109558619</v>
      </c>
      <c r="N29" s="87">
        <f t="shared" si="14"/>
        <v>226.26609429851021</v>
      </c>
      <c r="O29" s="87">
        <f t="shared" si="14"/>
        <v>194.97397487424811</v>
      </c>
      <c r="P29" s="87">
        <f t="shared" si="12"/>
        <v>123.88637141994379</v>
      </c>
      <c r="Q29" s="87">
        <f t="shared" si="2"/>
        <v>112.62397401813072</v>
      </c>
    </row>
    <row r="30" spans="1:17" x14ac:dyDescent="0.15">
      <c r="A30" s="86">
        <f t="shared" si="3"/>
        <v>26</v>
      </c>
      <c r="B30" s="87">
        <f t="shared" si="4"/>
        <v>700.03922345923195</v>
      </c>
      <c r="C30" s="87">
        <f t="shared" si="13"/>
        <v>462.6041614868941</v>
      </c>
      <c r="D30" s="87">
        <f t="shared" si="13"/>
        <v>342.66974924955139</v>
      </c>
      <c r="E30" s="87">
        <f t="shared" si="6"/>
        <v>249.58199415644671</v>
      </c>
      <c r="F30" s="87">
        <f t="shared" si="7"/>
        <v>277.56249689213644</v>
      </c>
      <c r="G30" s="87">
        <f t="shared" si="8"/>
        <v>154.10165273394273</v>
      </c>
      <c r="H30" s="87">
        <f t="shared" si="0"/>
        <v>140.09241157631163</v>
      </c>
      <c r="J30" s="86">
        <f t="shared" si="9"/>
        <v>26</v>
      </c>
      <c r="K30" s="87">
        <f t="shared" si="10"/>
        <v>616.80554864919225</v>
      </c>
      <c r="L30" s="87">
        <f t="shared" si="14"/>
        <v>315.20792604670117</v>
      </c>
      <c r="M30" s="87">
        <f t="shared" si="14"/>
        <v>233.48735262718606</v>
      </c>
      <c r="N30" s="87">
        <f t="shared" si="14"/>
        <v>219.4781114695549</v>
      </c>
      <c r="O30" s="87">
        <f t="shared" si="14"/>
        <v>189.12475562802067</v>
      </c>
      <c r="P30" s="87">
        <f t="shared" si="12"/>
        <v>118.93091656314603</v>
      </c>
      <c r="Q30" s="87">
        <f t="shared" si="2"/>
        <v>108.11901505740549</v>
      </c>
    </row>
    <row r="31" spans="1:17" x14ac:dyDescent="0.15">
      <c r="A31" s="86">
        <f t="shared" si="3"/>
        <v>27</v>
      </c>
      <c r="B31" s="87">
        <f t="shared" si="4"/>
        <v>693.03883122463958</v>
      </c>
      <c r="C31" s="87">
        <f t="shared" si="13"/>
        <v>455.66509906459066</v>
      </c>
      <c r="D31" s="87">
        <f t="shared" si="13"/>
        <v>337.52970301080813</v>
      </c>
      <c r="E31" s="87">
        <f t="shared" si="6"/>
        <v>243.34244430253554</v>
      </c>
      <c r="F31" s="87">
        <f t="shared" si="7"/>
        <v>273.39905943875436</v>
      </c>
      <c r="G31" s="87">
        <f t="shared" si="8"/>
        <v>149.47860315192446</v>
      </c>
      <c r="H31" s="87">
        <f t="shared" si="0"/>
        <v>135.88963922902229</v>
      </c>
      <c r="J31" s="86">
        <f t="shared" si="9"/>
        <v>27</v>
      </c>
      <c r="K31" s="87">
        <f t="shared" si="10"/>
        <v>607.55346541945437</v>
      </c>
      <c r="L31" s="87">
        <f t="shared" si="14"/>
        <v>305.75168826530012</v>
      </c>
      <c r="M31" s="87">
        <f t="shared" si="14"/>
        <v>226.48273204837048</v>
      </c>
      <c r="N31" s="87">
        <f t="shared" si="14"/>
        <v>212.89376812546826</v>
      </c>
      <c r="O31" s="87">
        <f t="shared" si="14"/>
        <v>183.45101295918005</v>
      </c>
      <c r="P31" s="87">
        <f t="shared" si="12"/>
        <v>114.17367990062019</v>
      </c>
      <c r="Q31" s="87">
        <f t="shared" si="2"/>
        <v>103.79425445510927</v>
      </c>
    </row>
    <row r="32" spans="1:17" x14ac:dyDescent="0.15">
      <c r="A32" s="86">
        <f t="shared" si="3"/>
        <v>28</v>
      </c>
      <c r="B32" s="87">
        <f t="shared" si="4"/>
        <v>686.10844291239323</v>
      </c>
      <c r="C32" s="87">
        <f t="shared" si="13"/>
        <v>448.8301225786218</v>
      </c>
      <c r="D32" s="87">
        <f t="shared" si="13"/>
        <v>332.46675746564603</v>
      </c>
      <c r="E32" s="87">
        <f t="shared" si="6"/>
        <v>237.25888319497216</v>
      </c>
      <c r="F32" s="87">
        <f t="shared" si="7"/>
        <v>269.29807354717303</v>
      </c>
      <c r="G32" s="87">
        <f t="shared" si="8"/>
        <v>144.99424505736673</v>
      </c>
      <c r="H32" s="87">
        <f t="shared" si="0"/>
        <v>131.81295005215162</v>
      </c>
      <c r="J32" s="86">
        <f t="shared" si="9"/>
        <v>28</v>
      </c>
      <c r="K32" s="87">
        <f t="shared" si="10"/>
        <v>598.44016343816259</v>
      </c>
      <c r="L32" s="87">
        <f t="shared" si="14"/>
        <v>296.57913761734113</v>
      </c>
      <c r="M32" s="87">
        <f t="shared" si="14"/>
        <v>219.68825008691937</v>
      </c>
      <c r="N32" s="87">
        <f t="shared" si="14"/>
        <v>206.50695508170421</v>
      </c>
      <c r="O32" s="87">
        <f t="shared" si="14"/>
        <v>177.94748257040465</v>
      </c>
      <c r="P32" s="87">
        <f t="shared" si="12"/>
        <v>109.60673270459537</v>
      </c>
      <c r="Q32" s="87">
        <f t="shared" si="2"/>
        <v>99.642484276904895</v>
      </c>
    </row>
    <row r="33" spans="1:17" x14ac:dyDescent="0.15">
      <c r="A33" s="86">
        <f t="shared" si="3"/>
        <v>29</v>
      </c>
      <c r="B33" s="87">
        <f t="shared" si="4"/>
        <v>679.24735848326929</v>
      </c>
      <c r="C33" s="87">
        <f t="shared" si="13"/>
        <v>442.09767073994249</v>
      </c>
      <c r="D33" s="87">
        <f t="shared" si="13"/>
        <v>327.47975610366132</v>
      </c>
      <c r="E33" s="87">
        <f t="shared" si="6"/>
        <v>231.32741111509785</v>
      </c>
      <c r="F33" s="87">
        <f t="shared" si="7"/>
        <v>265.25860244396546</v>
      </c>
      <c r="G33" s="87">
        <f t="shared" si="8"/>
        <v>140.64441770564574</v>
      </c>
      <c r="H33" s="87">
        <f t="shared" si="0"/>
        <v>127.85856155058707</v>
      </c>
      <c r="J33" s="86">
        <f t="shared" si="9"/>
        <v>29</v>
      </c>
      <c r="K33" s="87">
        <f t="shared" si="10"/>
        <v>589.4635609865901</v>
      </c>
      <c r="L33" s="87">
        <f t="shared" si="14"/>
        <v>287.68176348882088</v>
      </c>
      <c r="M33" s="87">
        <f t="shared" si="14"/>
        <v>213.0976025843118</v>
      </c>
      <c r="N33" s="87">
        <f t="shared" si="14"/>
        <v>200.31174642925308</v>
      </c>
      <c r="O33" s="87">
        <f t="shared" si="14"/>
        <v>172.6090580932925</v>
      </c>
      <c r="P33" s="87">
        <f t="shared" si="12"/>
        <v>105.22246339641156</v>
      </c>
      <c r="Q33" s="87">
        <f t="shared" si="2"/>
        <v>95.656784905828701</v>
      </c>
    </row>
    <row r="34" spans="1:17" x14ac:dyDescent="0.15">
      <c r="A34" s="86">
        <f t="shared" si="3"/>
        <v>30</v>
      </c>
      <c r="B34" s="87">
        <f t="shared" si="4"/>
        <v>672.4548848984366</v>
      </c>
      <c r="C34" s="87">
        <f t="shared" si="13"/>
        <v>435.46620567884332</v>
      </c>
      <c r="D34" s="87">
        <f t="shared" si="13"/>
        <v>322.56755976210638</v>
      </c>
      <c r="E34" s="87">
        <f t="shared" si="6"/>
        <v>225.54422583722041</v>
      </c>
      <c r="F34" s="87">
        <f t="shared" si="7"/>
        <v>261.27972340730599</v>
      </c>
      <c r="G34" s="87">
        <f t="shared" si="8"/>
        <v>136.42508517447635</v>
      </c>
      <c r="H34" s="87">
        <f t="shared" si="0"/>
        <v>124.02280470406946</v>
      </c>
      <c r="J34" s="86">
        <f t="shared" si="9"/>
        <v>30</v>
      </c>
      <c r="K34" s="87">
        <f t="shared" si="10"/>
        <v>580.62160757179129</v>
      </c>
      <c r="L34" s="87">
        <f t="shared" si="14"/>
        <v>279.05131058415623</v>
      </c>
      <c r="M34" s="87">
        <f t="shared" si="14"/>
        <v>206.70467450678245</v>
      </c>
      <c r="N34" s="87">
        <f t="shared" si="14"/>
        <v>194.30239403637549</v>
      </c>
      <c r="O34" s="87">
        <f t="shared" si="14"/>
        <v>167.43078635049372</v>
      </c>
      <c r="P34" s="87">
        <f t="shared" si="12"/>
        <v>101.01356486055509</v>
      </c>
      <c r="Q34" s="87">
        <f t="shared" si="2"/>
        <v>91.830513509595548</v>
      </c>
    </row>
    <row r="35" spans="1:17" x14ac:dyDescent="0.15">
      <c r="A35" s="86">
        <f t="shared" si="3"/>
        <v>31</v>
      </c>
      <c r="B35" s="87">
        <f t="shared" si="4"/>
        <v>665.73033604945226</v>
      </c>
      <c r="C35" s="87">
        <f t="shared" si="13"/>
        <v>428.93421259366067</v>
      </c>
      <c r="D35" s="87">
        <f t="shared" si="13"/>
        <v>317.72904636567478</v>
      </c>
      <c r="E35" s="87">
        <f t="shared" si="6"/>
        <v>219.9056201912899</v>
      </c>
      <c r="F35" s="87">
        <f t="shared" si="7"/>
        <v>257.36052755619642</v>
      </c>
      <c r="G35" s="87">
        <f t="shared" si="8"/>
        <v>132.33233261924207</v>
      </c>
      <c r="H35" s="87">
        <f t="shared" si="0"/>
        <v>120.30212056294738</v>
      </c>
      <c r="J35" s="86">
        <f t="shared" si="9"/>
        <v>31</v>
      </c>
      <c r="K35" s="87">
        <f t="shared" si="10"/>
        <v>571.91228345821446</v>
      </c>
      <c r="L35" s="87">
        <f t="shared" si="14"/>
        <v>270.67977126663152</v>
      </c>
      <c r="M35" s="87">
        <f t="shared" si="14"/>
        <v>200.50353427157899</v>
      </c>
      <c r="N35" s="87">
        <f t="shared" si="14"/>
        <v>188.47332221528421</v>
      </c>
      <c r="O35" s="87">
        <f t="shared" si="14"/>
        <v>162.40786275997891</v>
      </c>
      <c r="P35" s="87">
        <f t="shared" si="12"/>
        <v>96.973022266132887</v>
      </c>
      <c r="Q35" s="87">
        <f t="shared" si="2"/>
        <v>88.157292969211724</v>
      </c>
    </row>
    <row r="36" spans="1:17" x14ac:dyDescent="0.15">
      <c r="A36" s="86">
        <f t="shared" si="3"/>
        <v>32</v>
      </c>
      <c r="B36" s="87">
        <f t="shared" si="4"/>
        <v>659.07303268895771</v>
      </c>
      <c r="C36" s="87">
        <f t="shared" si="13"/>
        <v>422.50019940475579</v>
      </c>
      <c r="D36" s="87">
        <f t="shared" si="13"/>
        <v>312.96311067018968</v>
      </c>
      <c r="E36" s="87">
        <f t="shared" si="6"/>
        <v>214.40797968650764</v>
      </c>
      <c r="F36" s="87">
        <f t="shared" si="7"/>
        <v>253.50011964285346</v>
      </c>
      <c r="G36" s="87">
        <f t="shared" si="8"/>
        <v>128.3623626406648</v>
      </c>
      <c r="H36" s="87">
        <f t="shared" si="0"/>
        <v>116.69305694605896</v>
      </c>
      <c r="J36" s="86">
        <f t="shared" si="9"/>
        <v>32</v>
      </c>
      <c r="K36" s="87">
        <f t="shared" si="10"/>
        <v>563.3335992063412</v>
      </c>
      <c r="L36" s="87">
        <f t="shared" si="14"/>
        <v>262.5593781286326</v>
      </c>
      <c r="M36" s="87">
        <f t="shared" si="14"/>
        <v>194.48842824343163</v>
      </c>
      <c r="N36" s="87">
        <f t="shared" si="14"/>
        <v>182.81912254882567</v>
      </c>
      <c r="O36" s="87">
        <f t="shared" si="14"/>
        <v>157.53562687717954</v>
      </c>
      <c r="P36" s="87">
        <f t="shared" si="12"/>
        <v>93.094101375487568</v>
      </c>
      <c r="Q36" s="87">
        <f t="shared" si="2"/>
        <v>84.631001250443262</v>
      </c>
    </row>
    <row r="37" spans="1:17" x14ac:dyDescent="0.15">
      <c r="A37" s="86">
        <f t="shared" si="3"/>
        <v>33</v>
      </c>
      <c r="B37" s="87">
        <f t="shared" si="4"/>
        <v>652.48230236206814</v>
      </c>
      <c r="C37" s="87">
        <f t="shared" si="13"/>
        <v>416.16269641368444</v>
      </c>
      <c r="D37" s="87">
        <f t="shared" si="13"/>
        <v>308.26866401013683</v>
      </c>
      <c r="E37" s="87">
        <f t="shared" si="6"/>
        <v>209.04778019434497</v>
      </c>
      <c r="F37" s="87">
        <f t="shared" si="7"/>
        <v>249.69761784821065</v>
      </c>
      <c r="G37" s="87">
        <f t="shared" si="8"/>
        <v>124.51149176144486</v>
      </c>
      <c r="H37" s="87">
        <f t="shared" si="0"/>
        <v>113.19226523767719</v>
      </c>
      <c r="J37" s="86">
        <f t="shared" si="9"/>
        <v>33</v>
      </c>
      <c r="K37" s="87">
        <f t="shared" si="10"/>
        <v>554.88359521824611</v>
      </c>
      <c r="L37" s="87">
        <f t="shared" si="14"/>
        <v>254.68259678477364</v>
      </c>
      <c r="M37" s="87">
        <f t="shared" si="14"/>
        <v>188.65377539612868</v>
      </c>
      <c r="N37" s="87">
        <f t="shared" si="14"/>
        <v>177.3345488723609</v>
      </c>
      <c r="O37" s="87">
        <f t="shared" si="14"/>
        <v>152.80955807086414</v>
      </c>
      <c r="P37" s="87">
        <f t="shared" si="12"/>
        <v>89.370337320468067</v>
      </c>
      <c r="Q37" s="87">
        <f t="shared" si="2"/>
        <v>81.245761200425534</v>
      </c>
    </row>
    <row r="38" spans="1:17" x14ac:dyDescent="0.15">
      <c r="A38" s="86">
        <f t="shared" si="3"/>
        <v>34</v>
      </c>
      <c r="B38" s="87">
        <f t="shared" si="4"/>
        <v>645.95747933844746</v>
      </c>
      <c r="C38" s="87">
        <f t="shared" si="13"/>
        <v>409.92025596747919</v>
      </c>
      <c r="D38" s="87">
        <f t="shared" si="13"/>
        <v>303.6446340499848</v>
      </c>
      <c r="E38" s="87">
        <f t="shared" si="6"/>
        <v>203.82158568948634</v>
      </c>
      <c r="F38" s="87">
        <f t="shared" si="7"/>
        <v>245.9521535804875</v>
      </c>
      <c r="G38" s="87">
        <f t="shared" si="8"/>
        <v>120.77614700860151</v>
      </c>
      <c r="H38" s="87">
        <f t="shared" si="0"/>
        <v>109.79649728054687</v>
      </c>
      <c r="J38" s="86">
        <f t="shared" si="9"/>
        <v>34</v>
      </c>
      <c r="K38" s="87">
        <f t="shared" si="10"/>
        <v>546.56034128997237</v>
      </c>
      <c r="L38" s="87">
        <f t="shared" si="14"/>
        <v>247.04211888123044</v>
      </c>
      <c r="M38" s="87">
        <f t="shared" si="14"/>
        <v>182.99416213424482</v>
      </c>
      <c r="N38" s="87">
        <f t="shared" si="14"/>
        <v>172.01451240619008</v>
      </c>
      <c r="O38" s="87">
        <f t="shared" si="14"/>
        <v>148.22527132873822</v>
      </c>
      <c r="P38" s="87">
        <f t="shared" si="12"/>
        <v>85.795523827649347</v>
      </c>
      <c r="Q38" s="87">
        <f t="shared" si="2"/>
        <v>77.995930752408512</v>
      </c>
    </row>
    <row r="39" spans="1:17" x14ac:dyDescent="0.15">
      <c r="A39" s="86">
        <f t="shared" si="3"/>
        <v>35</v>
      </c>
      <c r="B39" s="87">
        <f t="shared" si="4"/>
        <v>639.49790454506297</v>
      </c>
      <c r="C39" s="87">
        <f t="shared" ref="C39:D54" si="15">C38-C38*0.015</f>
        <v>403.771452127967</v>
      </c>
      <c r="D39" s="87">
        <f t="shared" si="15"/>
        <v>299.08996453923504</v>
      </c>
      <c r="E39" s="87">
        <f t="shared" si="6"/>
        <v>198.72604604724918</v>
      </c>
      <c r="F39" s="87">
        <f t="shared" si="7"/>
        <v>242.2628712767802</v>
      </c>
      <c r="G39" s="87">
        <f t="shared" si="8"/>
        <v>117.15286259834346</v>
      </c>
      <c r="H39" s="87">
        <f t="shared" si="0"/>
        <v>106.50260236213046</v>
      </c>
      <c r="J39" s="86">
        <f t="shared" si="9"/>
        <v>35</v>
      </c>
      <c r="K39" s="87">
        <f t="shared" si="10"/>
        <v>538.36193617062281</v>
      </c>
      <c r="L39" s="87">
        <f t="shared" ref="L39:O54" si="16">L38-L38*0.03</f>
        <v>239.63085531479354</v>
      </c>
      <c r="M39" s="87">
        <f t="shared" si="16"/>
        <v>177.50433727021746</v>
      </c>
      <c r="N39" s="87">
        <f t="shared" si="16"/>
        <v>166.85407703400438</v>
      </c>
      <c r="O39" s="87">
        <f t="shared" si="16"/>
        <v>143.77851318887608</v>
      </c>
      <c r="P39" s="87">
        <f t="shared" si="12"/>
        <v>82.363702874543378</v>
      </c>
      <c r="Q39" s="87">
        <f t="shared" si="2"/>
        <v>74.876093522312175</v>
      </c>
    </row>
    <row r="40" spans="1:17" x14ac:dyDescent="0.15">
      <c r="A40" s="86">
        <f t="shared" si="3"/>
        <v>36</v>
      </c>
      <c r="B40" s="87">
        <f t="shared" si="4"/>
        <v>633.1029254996123</v>
      </c>
      <c r="C40" s="87">
        <f t="shared" si="15"/>
        <v>397.71488034604749</v>
      </c>
      <c r="D40" s="87">
        <f t="shared" si="15"/>
        <v>294.60361507114652</v>
      </c>
      <c r="E40" s="87">
        <f t="shared" si="6"/>
        <v>193.75789489606797</v>
      </c>
      <c r="F40" s="87">
        <f t="shared" si="7"/>
        <v>238.62892820762849</v>
      </c>
      <c r="G40" s="87">
        <f t="shared" si="8"/>
        <v>113.63827672039315</v>
      </c>
      <c r="H40" s="87">
        <f t="shared" si="0"/>
        <v>103.30752429126655</v>
      </c>
      <c r="J40" s="86">
        <f t="shared" si="9"/>
        <v>36</v>
      </c>
      <c r="K40" s="87">
        <f t="shared" si="10"/>
        <v>530.28650712806348</v>
      </c>
      <c r="L40" s="87">
        <f t="shared" si="16"/>
        <v>232.44192965534972</v>
      </c>
      <c r="M40" s="87">
        <f t="shared" si="16"/>
        <v>172.17920715211093</v>
      </c>
      <c r="N40" s="87">
        <f t="shared" si="16"/>
        <v>161.84845472298426</v>
      </c>
      <c r="O40" s="87">
        <f t="shared" si="16"/>
        <v>139.46515779320978</v>
      </c>
      <c r="P40" s="87">
        <f t="shared" si="12"/>
        <v>79.069154759561641</v>
      </c>
      <c r="Q40" s="87">
        <f t="shared" si="2"/>
        <v>71.881049781419691</v>
      </c>
    </row>
    <row r="41" spans="1:17" x14ac:dyDescent="0.15">
      <c r="A41" s="86">
        <f t="shared" si="3"/>
        <v>37</v>
      </c>
      <c r="B41" s="87">
        <f t="shared" si="4"/>
        <v>626.77189624461619</v>
      </c>
      <c r="C41" s="87">
        <f t="shared" si="15"/>
        <v>391.74915714085677</v>
      </c>
      <c r="D41" s="87">
        <f t="shared" si="15"/>
        <v>290.18456084507932</v>
      </c>
      <c r="E41" s="87">
        <f t="shared" si="6"/>
        <v>188.91394752366628</v>
      </c>
      <c r="F41" s="87">
        <f t="shared" si="7"/>
        <v>235.04949428451405</v>
      </c>
      <c r="G41" s="87">
        <f t="shared" si="8"/>
        <v>110.22912841878136</v>
      </c>
      <c r="H41" s="87">
        <f t="shared" si="0"/>
        <v>100.20829856252855</v>
      </c>
      <c r="J41" s="86">
        <f t="shared" si="9"/>
        <v>37</v>
      </c>
      <c r="K41" s="87">
        <f t="shared" si="10"/>
        <v>522.33220952114254</v>
      </c>
      <c r="L41" s="87">
        <f t="shared" si="16"/>
        <v>225.46867176568924</v>
      </c>
      <c r="M41" s="87">
        <f t="shared" si="16"/>
        <v>167.0138309375476</v>
      </c>
      <c r="N41" s="87">
        <f t="shared" si="16"/>
        <v>156.99300108129472</v>
      </c>
      <c r="O41" s="87">
        <f t="shared" si="16"/>
        <v>135.28120305941349</v>
      </c>
      <c r="P41" s="87">
        <f t="shared" si="12"/>
        <v>75.906388569179171</v>
      </c>
      <c r="Q41" s="87">
        <f t="shared" si="2"/>
        <v>69.005807790162905</v>
      </c>
    </row>
    <row r="42" spans="1:17" x14ac:dyDescent="0.15">
      <c r="A42" s="86">
        <f t="shared" si="3"/>
        <v>38</v>
      </c>
      <c r="B42" s="87">
        <f t="shared" si="4"/>
        <v>620.50417728217008</v>
      </c>
      <c r="C42" s="87">
        <f t="shared" si="15"/>
        <v>385.8729197837439</v>
      </c>
      <c r="D42" s="87">
        <f t="shared" si="15"/>
        <v>285.83179243240312</v>
      </c>
      <c r="E42" s="87">
        <f t="shared" si="6"/>
        <v>184.19109883557462</v>
      </c>
      <c r="F42" s="87">
        <f t="shared" si="7"/>
        <v>231.52375187024634</v>
      </c>
      <c r="G42" s="87">
        <f t="shared" si="8"/>
        <v>106.92225456621792</v>
      </c>
      <c r="H42" s="87">
        <f t="shared" si="0"/>
        <v>97.202049605652704</v>
      </c>
      <c r="J42" s="86">
        <f t="shared" si="9"/>
        <v>38</v>
      </c>
      <c r="K42" s="87">
        <f t="shared" si="10"/>
        <v>514.49722637832542</v>
      </c>
      <c r="L42" s="87">
        <f t="shared" si="16"/>
        <v>218.70461161271857</v>
      </c>
      <c r="M42" s="87">
        <f t="shared" si="16"/>
        <v>162.00341600942116</v>
      </c>
      <c r="N42" s="87">
        <f t="shared" si="16"/>
        <v>152.28321104885589</v>
      </c>
      <c r="O42" s="87">
        <f t="shared" si="16"/>
        <v>131.22276696763109</v>
      </c>
      <c r="P42" s="87">
        <f t="shared" si="12"/>
        <v>72.870133026412006</v>
      </c>
      <c r="Q42" s="87">
        <f t="shared" si="2"/>
        <v>66.24557547855639</v>
      </c>
    </row>
    <row r="43" spans="1:17" x14ac:dyDescent="0.15">
      <c r="A43" s="86">
        <f t="shared" si="3"/>
        <v>39</v>
      </c>
      <c r="B43" s="87">
        <f t="shared" si="4"/>
        <v>614.29913550934839</v>
      </c>
      <c r="C43" s="87">
        <f t="shared" si="15"/>
        <v>380.08482598698777</v>
      </c>
      <c r="D43" s="87">
        <f t="shared" si="15"/>
        <v>281.54431554591707</v>
      </c>
      <c r="E43" s="87">
        <f t="shared" si="6"/>
        <v>179.58632136468526</v>
      </c>
      <c r="F43" s="87">
        <f t="shared" si="7"/>
        <v>228.05089559219266</v>
      </c>
      <c r="G43" s="87">
        <f t="shared" si="8"/>
        <v>103.71458692923137</v>
      </c>
      <c r="H43" s="87">
        <f t="shared" si="0"/>
        <v>94.285988117483129</v>
      </c>
      <c r="J43" s="86">
        <f t="shared" si="9"/>
        <v>39</v>
      </c>
      <c r="K43" s="87">
        <f t="shared" si="10"/>
        <v>506.77976798265053</v>
      </c>
      <c r="L43" s="87">
        <f t="shared" si="16"/>
        <v>212.14347326433702</v>
      </c>
      <c r="M43" s="87">
        <f t="shared" si="16"/>
        <v>157.14331352913854</v>
      </c>
      <c r="N43" s="87">
        <f t="shared" si="16"/>
        <v>147.71471471739022</v>
      </c>
      <c r="O43" s="87">
        <f t="shared" si="16"/>
        <v>127.28608395860215</v>
      </c>
      <c r="P43" s="87">
        <f t="shared" si="12"/>
        <v>69.955327705355529</v>
      </c>
      <c r="Q43" s="87">
        <f t="shared" si="2"/>
        <v>63.595752459414136</v>
      </c>
    </row>
    <row r="44" spans="1:17" x14ac:dyDescent="0.15">
      <c r="A44" s="86">
        <f t="shared" si="3"/>
        <v>40</v>
      </c>
      <c r="B44" s="87">
        <f t="shared" si="4"/>
        <v>608.15614415425489</v>
      </c>
      <c r="C44" s="87">
        <f t="shared" si="15"/>
        <v>374.38355359718292</v>
      </c>
      <c r="D44" s="87">
        <f t="shared" si="15"/>
        <v>277.32115081272832</v>
      </c>
      <c r="E44" s="87">
        <f t="shared" si="6"/>
        <v>175.09666333056813</v>
      </c>
      <c r="F44" s="87">
        <f t="shared" si="7"/>
        <v>224.63013215830978</v>
      </c>
      <c r="G44" s="87">
        <f t="shared" si="8"/>
        <v>100.60314932135444</v>
      </c>
      <c r="H44" s="87">
        <f t="shared" si="0"/>
        <v>91.457408473958637</v>
      </c>
      <c r="J44" s="86">
        <f t="shared" si="9"/>
        <v>40</v>
      </c>
      <c r="K44" s="87">
        <f t="shared" si="10"/>
        <v>499.17807146291079</v>
      </c>
      <c r="L44" s="87">
        <f t="shared" si="16"/>
        <v>205.77916906640689</v>
      </c>
      <c r="M44" s="87">
        <f t="shared" si="16"/>
        <v>152.42901412326438</v>
      </c>
      <c r="N44" s="87">
        <f t="shared" si="16"/>
        <v>143.28327327586851</v>
      </c>
      <c r="O44" s="87">
        <f t="shared" si="16"/>
        <v>123.46750143984409</v>
      </c>
      <c r="P44" s="87">
        <f t="shared" si="12"/>
        <v>67.157114597141302</v>
      </c>
      <c r="Q44" s="87">
        <f t="shared" si="2"/>
        <v>61.051922361037569</v>
      </c>
    </row>
    <row r="45" spans="1:17" x14ac:dyDescent="0.15">
      <c r="A45" s="86">
        <f t="shared" si="3"/>
        <v>41</v>
      </c>
      <c r="B45" s="87">
        <f t="shared" si="4"/>
        <v>602.0745827127123</v>
      </c>
      <c r="C45" s="87">
        <f t="shared" si="15"/>
        <v>368.76780029322521</v>
      </c>
      <c r="D45" s="87">
        <f t="shared" si="15"/>
        <v>273.16133355053739</v>
      </c>
      <c r="E45" s="87">
        <f t="shared" si="6"/>
        <v>170.71924674730394</v>
      </c>
      <c r="F45" s="87">
        <f t="shared" si="7"/>
        <v>221.26068017593514</v>
      </c>
      <c r="G45" s="87">
        <f t="shared" si="8"/>
        <v>97.585054841713799</v>
      </c>
      <c r="H45" s="87">
        <f t="shared" si="0"/>
        <v>88.713686219739884</v>
      </c>
      <c r="J45" s="86">
        <f t="shared" si="9"/>
        <v>41</v>
      </c>
      <c r="K45" s="87">
        <f t="shared" si="10"/>
        <v>491.69040039096711</v>
      </c>
      <c r="L45" s="87">
        <f t="shared" si="16"/>
        <v>199.60579399441468</v>
      </c>
      <c r="M45" s="87">
        <f t="shared" si="16"/>
        <v>147.85614369956645</v>
      </c>
      <c r="N45" s="87">
        <f t="shared" si="16"/>
        <v>138.98477507759245</v>
      </c>
      <c r="O45" s="87">
        <f t="shared" si="16"/>
        <v>119.76347639664877</v>
      </c>
      <c r="P45" s="87">
        <f t="shared" si="12"/>
        <v>64.47083001325565</v>
      </c>
      <c r="Q45" s="87">
        <v>60</v>
      </c>
    </row>
    <row r="46" spans="1:17" x14ac:dyDescent="0.15">
      <c r="A46" s="86">
        <f t="shared" si="3"/>
        <v>42</v>
      </c>
      <c r="B46" s="87">
        <f t="shared" si="4"/>
        <v>596.05383688558516</v>
      </c>
      <c r="C46" s="87">
        <f t="shared" si="15"/>
        <v>363.23628328882683</v>
      </c>
      <c r="D46" s="87">
        <f t="shared" si="15"/>
        <v>269.06391354727936</v>
      </c>
      <c r="E46" s="87">
        <f t="shared" si="6"/>
        <v>166.45126557862133</v>
      </c>
      <c r="F46" s="87">
        <f t="shared" si="7"/>
        <v>217.94176997329612</v>
      </c>
      <c r="G46" s="87">
        <f t="shared" si="8"/>
        <v>94.657503196462386</v>
      </c>
      <c r="H46" s="87">
        <f t="shared" si="0"/>
        <v>86.052275633147687</v>
      </c>
      <c r="J46" s="86">
        <f t="shared" si="9"/>
        <v>42</v>
      </c>
      <c r="K46" s="87">
        <f t="shared" si="10"/>
        <v>484.31504438510262</v>
      </c>
      <c r="L46" s="87">
        <f t="shared" si="16"/>
        <v>193.61762017458224</v>
      </c>
      <c r="M46" s="87">
        <f t="shared" si="16"/>
        <v>143.42045938857945</v>
      </c>
      <c r="N46" s="87">
        <f t="shared" si="16"/>
        <v>134.81523182526468</v>
      </c>
      <c r="O46" s="87">
        <f t="shared" si="16"/>
        <v>116.17057210474931</v>
      </c>
      <c r="P46" s="87">
        <f t="shared" si="12"/>
        <v>61.891996812725424</v>
      </c>
      <c r="Q46" s="87">
        <v>60</v>
      </c>
    </row>
    <row r="47" spans="1:17" x14ac:dyDescent="0.15">
      <c r="A47" s="86">
        <f t="shared" si="3"/>
        <v>43</v>
      </c>
      <c r="B47" s="87">
        <f t="shared" si="4"/>
        <v>590.09329851672931</v>
      </c>
      <c r="C47" s="87">
        <f t="shared" si="15"/>
        <v>357.7877390394944</v>
      </c>
      <c r="D47" s="87">
        <f t="shared" si="15"/>
        <v>265.02795484407017</v>
      </c>
      <c r="E47" s="87">
        <f t="shared" si="6"/>
        <v>162.2899839391558</v>
      </c>
      <c r="F47" s="87">
        <f t="shared" si="7"/>
        <v>214.67264342369668</v>
      </c>
      <c r="G47" s="87">
        <f t="shared" si="8"/>
        <v>91.817778100568518</v>
      </c>
      <c r="H47" s="87">
        <f t="shared" si="0"/>
        <v>83.470707364153256</v>
      </c>
      <c r="J47" s="86">
        <f t="shared" si="9"/>
        <v>43</v>
      </c>
      <c r="K47" s="87">
        <f t="shared" si="10"/>
        <v>477.05031871932607</v>
      </c>
      <c r="L47" s="87">
        <f t="shared" si="16"/>
        <v>187.80909156934479</v>
      </c>
      <c r="M47" s="87">
        <f t="shared" si="16"/>
        <v>139.11784560692206</v>
      </c>
      <c r="N47" s="87">
        <f t="shared" si="16"/>
        <v>130.77077487050673</v>
      </c>
      <c r="O47" s="87">
        <f t="shared" si="16"/>
        <v>112.68545494160684</v>
      </c>
      <c r="P47" s="87">
        <v>60</v>
      </c>
      <c r="Q47" s="87">
        <v>60</v>
      </c>
    </row>
    <row r="48" spans="1:17" x14ac:dyDescent="0.15">
      <c r="A48" s="86">
        <f t="shared" si="3"/>
        <v>44</v>
      </c>
      <c r="B48" s="87">
        <f t="shared" si="4"/>
        <v>584.19236553156202</v>
      </c>
      <c r="C48" s="87">
        <f t="shared" si="15"/>
        <v>352.42092295390199</v>
      </c>
      <c r="D48" s="87">
        <f t="shared" si="15"/>
        <v>261.05253552140914</v>
      </c>
      <c r="E48" s="87">
        <f t="shared" si="6"/>
        <v>158.2327343406769</v>
      </c>
      <c r="F48" s="87">
        <f t="shared" si="7"/>
        <v>211.45255377234125</v>
      </c>
      <c r="G48" s="87">
        <f t="shared" si="8"/>
        <v>89.063244757551459</v>
      </c>
      <c r="H48" s="87">
        <f t="shared" si="0"/>
        <v>80.966586143228653</v>
      </c>
      <c r="J48" s="86">
        <f t="shared" si="9"/>
        <v>44</v>
      </c>
      <c r="K48" s="87">
        <f t="shared" si="10"/>
        <v>469.89456393853618</v>
      </c>
      <c r="L48" s="87">
        <f t="shared" si="16"/>
        <v>182.17481882226446</v>
      </c>
      <c r="M48" s="87">
        <f t="shared" si="16"/>
        <v>134.94431023871439</v>
      </c>
      <c r="N48" s="87">
        <f t="shared" si="16"/>
        <v>126.84765162439153</v>
      </c>
      <c r="O48" s="87">
        <f t="shared" si="16"/>
        <v>109.30489129335864</v>
      </c>
      <c r="P48" s="87">
        <v>60</v>
      </c>
      <c r="Q48" s="87">
        <v>60</v>
      </c>
    </row>
    <row r="49" spans="1:17" x14ac:dyDescent="0.15">
      <c r="A49" s="86">
        <f t="shared" si="3"/>
        <v>45</v>
      </c>
      <c r="B49" s="87">
        <f t="shared" si="4"/>
        <v>578.35044187624635</v>
      </c>
      <c r="C49" s="87">
        <f t="shared" si="15"/>
        <v>347.13460910959344</v>
      </c>
      <c r="D49" s="87">
        <f t="shared" si="15"/>
        <v>257.13674748858801</v>
      </c>
      <c r="E49" s="87">
        <f t="shared" si="6"/>
        <v>154.27691598215998</v>
      </c>
      <c r="F49" s="87">
        <f t="shared" si="7"/>
        <v>208.28076546575613</v>
      </c>
      <c r="G49" s="87">
        <f t="shared" si="8"/>
        <v>86.391347414824921</v>
      </c>
      <c r="H49" s="87">
        <f t="shared" si="0"/>
        <v>78.537588558931787</v>
      </c>
      <c r="J49" s="86">
        <f t="shared" si="9"/>
        <v>45</v>
      </c>
      <c r="K49" s="87">
        <f t="shared" si="10"/>
        <v>462.84614547945813</v>
      </c>
      <c r="L49" s="87">
        <f t="shared" si="16"/>
        <v>176.70957425759653</v>
      </c>
      <c r="M49" s="87">
        <f t="shared" si="16"/>
        <v>130.89598093155297</v>
      </c>
      <c r="N49" s="87">
        <f t="shared" si="16"/>
        <v>123.04222207565978</v>
      </c>
      <c r="O49" s="87">
        <f t="shared" si="16"/>
        <v>106.02574455455787</v>
      </c>
      <c r="P49" s="87">
        <v>60</v>
      </c>
      <c r="Q49" s="87">
        <v>60</v>
      </c>
    </row>
    <row r="50" spans="1:17" x14ac:dyDescent="0.15">
      <c r="A50" s="86">
        <f t="shared" si="3"/>
        <v>46</v>
      </c>
      <c r="B50" s="87">
        <f t="shared" si="4"/>
        <v>572.56693745748385</v>
      </c>
      <c r="C50" s="87">
        <f t="shared" si="15"/>
        <v>341.92758997294953</v>
      </c>
      <c r="D50" s="87">
        <f t="shared" si="15"/>
        <v>253.27969627625919</v>
      </c>
      <c r="E50" s="87">
        <f t="shared" si="6"/>
        <v>150.41999308260597</v>
      </c>
      <c r="F50" s="87">
        <f t="shared" si="7"/>
        <v>205.15655398376978</v>
      </c>
      <c r="G50" s="87">
        <f t="shared" si="8"/>
        <v>83.799606992380177</v>
      </c>
      <c r="H50" s="87">
        <f t="shared" si="0"/>
        <v>76.181460902163835</v>
      </c>
      <c r="J50" s="86">
        <f t="shared" si="9"/>
        <v>46</v>
      </c>
      <c r="K50" s="87">
        <f t="shared" si="10"/>
        <v>455.90345329726625</v>
      </c>
      <c r="L50" s="87">
        <f t="shared" si="16"/>
        <v>171.40828702986863</v>
      </c>
      <c r="M50" s="87">
        <f t="shared" si="16"/>
        <v>126.96910150360638</v>
      </c>
      <c r="N50" s="87">
        <f t="shared" si="16"/>
        <v>119.35095541338998</v>
      </c>
      <c r="O50" s="87">
        <f t="shared" si="16"/>
        <v>102.84497221792114</v>
      </c>
      <c r="P50" s="87">
        <v>60</v>
      </c>
      <c r="Q50" s="87">
        <v>60</v>
      </c>
    </row>
    <row r="51" spans="1:17" x14ac:dyDescent="0.15">
      <c r="A51" s="86">
        <f t="shared" si="3"/>
        <v>47</v>
      </c>
      <c r="B51" s="87">
        <f t="shared" si="4"/>
        <v>566.84126808290898</v>
      </c>
      <c r="C51" s="87">
        <f t="shared" si="15"/>
        <v>336.79867612335528</v>
      </c>
      <c r="D51" s="87">
        <f>D50-D50*0.015</f>
        <v>249.4805008321153</v>
      </c>
      <c r="E51" s="87">
        <f t="shared" si="6"/>
        <v>146.65949325554081</v>
      </c>
      <c r="F51" s="87">
        <f t="shared" si="7"/>
        <v>202.07920567401322</v>
      </c>
      <c r="G51" s="87">
        <f t="shared" si="8"/>
        <v>81.285618782608765</v>
      </c>
      <c r="H51" s="87">
        <f t="shared" si="0"/>
        <v>73.896017075098925</v>
      </c>
      <c r="J51" s="86">
        <f t="shared" si="9"/>
        <v>47</v>
      </c>
      <c r="K51" s="87">
        <f t="shared" si="10"/>
        <v>449.06490149780728</v>
      </c>
      <c r="L51" s="87">
        <f t="shared" si="16"/>
        <v>166.26603841897258</v>
      </c>
      <c r="M51" s="87">
        <f t="shared" si="16"/>
        <v>123.16002845849819</v>
      </c>
      <c r="N51" s="87">
        <f t="shared" si="16"/>
        <v>115.77042675098828</v>
      </c>
      <c r="O51" s="87">
        <f t="shared" si="16"/>
        <v>99.7596230513835</v>
      </c>
      <c r="P51" s="87">
        <v>60</v>
      </c>
      <c r="Q51" s="87">
        <v>60</v>
      </c>
    </row>
    <row r="52" spans="1:17" x14ac:dyDescent="0.15">
      <c r="A52" s="86">
        <f t="shared" si="3"/>
        <v>48</v>
      </c>
      <c r="B52" s="87">
        <f t="shared" si="4"/>
        <v>561.1728554020799</v>
      </c>
      <c r="C52" s="87">
        <f t="shared" si="15"/>
        <v>331.74669598150496</v>
      </c>
      <c r="D52" s="87">
        <f t="shared" si="15"/>
        <v>245.73829331963356</v>
      </c>
      <c r="E52" s="87">
        <f t="shared" si="6"/>
        <v>142.9930059241523</v>
      </c>
      <c r="F52" s="87">
        <f t="shared" si="7"/>
        <v>199.04801758890304</v>
      </c>
      <c r="G52" s="87">
        <f t="shared" si="8"/>
        <v>78.847050219130509</v>
      </c>
      <c r="H52" s="87">
        <f t="shared" si="0"/>
        <v>71.679136562845954</v>
      </c>
      <c r="J52" s="86">
        <f t="shared" si="9"/>
        <v>48</v>
      </c>
      <c r="K52" s="87">
        <f t="shared" si="10"/>
        <v>442.32892797534015</v>
      </c>
      <c r="L52" s="87">
        <f t="shared" si="16"/>
        <v>161.27805726640341</v>
      </c>
      <c r="M52" s="87">
        <f t="shared" si="16"/>
        <v>119.46522760474325</v>
      </c>
      <c r="N52" s="87">
        <f t="shared" si="16"/>
        <v>112.29731394845864</v>
      </c>
      <c r="O52" s="87">
        <f t="shared" si="16"/>
        <v>96.766834359841994</v>
      </c>
      <c r="P52" s="87">
        <v>60</v>
      </c>
      <c r="Q52" s="87">
        <v>60</v>
      </c>
    </row>
    <row r="53" spans="1:17" x14ac:dyDescent="0.15">
      <c r="A53" s="86">
        <f t="shared" si="3"/>
        <v>49</v>
      </c>
      <c r="B53" s="87">
        <f t="shared" si="4"/>
        <v>555.56112684805908</v>
      </c>
      <c r="C53" s="87">
        <f t="shared" si="15"/>
        <v>326.7704955417824</v>
      </c>
      <c r="D53" s="87">
        <f t="shared" si="15"/>
        <v>242.05221891983905</v>
      </c>
      <c r="E53" s="87">
        <f t="shared" si="6"/>
        <v>139.4181807760485</v>
      </c>
      <c r="F53" s="87">
        <f t="shared" si="7"/>
        <v>196.06229732506949</v>
      </c>
      <c r="G53" s="87">
        <f t="shared" si="8"/>
        <v>76.481638712556588</v>
      </c>
      <c r="H53" s="87">
        <f t="shared" si="0"/>
        <v>69.528762465960583</v>
      </c>
      <c r="J53" s="86">
        <f t="shared" si="9"/>
        <v>49</v>
      </c>
      <c r="K53" s="87">
        <f t="shared" si="10"/>
        <v>435.69399405571005</v>
      </c>
      <c r="L53" s="87">
        <f t="shared" si="16"/>
        <v>156.4397155484113</v>
      </c>
      <c r="M53" s="87">
        <f t="shared" si="16"/>
        <v>115.88127077660096</v>
      </c>
      <c r="N53" s="87">
        <f t="shared" si="16"/>
        <v>108.92839453000488</v>
      </c>
      <c r="O53" s="87">
        <f t="shared" si="16"/>
        <v>93.863829329046737</v>
      </c>
      <c r="P53" s="87">
        <v>60</v>
      </c>
      <c r="Q53" s="87">
        <v>60</v>
      </c>
    </row>
    <row r="54" spans="1:17" x14ac:dyDescent="0.15">
      <c r="A54" s="86">
        <f t="shared" si="3"/>
        <v>50</v>
      </c>
      <c r="B54" s="87">
        <f t="shared" si="4"/>
        <v>550.00551557957851</v>
      </c>
      <c r="C54" s="87">
        <f t="shared" si="15"/>
        <v>321.86893810865564</v>
      </c>
      <c r="D54" s="87">
        <f t="shared" si="15"/>
        <v>238.42143563604145</v>
      </c>
      <c r="E54" s="87">
        <f t="shared" si="6"/>
        <v>135.9327262566473</v>
      </c>
      <c r="F54" s="87">
        <f t="shared" si="7"/>
        <v>193.12136286519345</v>
      </c>
      <c r="G54" s="87">
        <f t="shared" si="8"/>
        <v>74.187189551179884</v>
      </c>
      <c r="H54" s="87">
        <f t="shared" si="0"/>
        <v>67.442899591981771</v>
      </c>
      <c r="J54" s="86">
        <f t="shared" si="9"/>
        <v>50</v>
      </c>
      <c r="K54" s="87">
        <f t="shared" si="10"/>
        <v>429.1585841448744</v>
      </c>
      <c r="L54" s="87">
        <f t="shared" si="16"/>
        <v>151.74652408195897</v>
      </c>
      <c r="M54" s="87">
        <f t="shared" si="16"/>
        <v>112.40483265330293</v>
      </c>
      <c r="N54" s="87">
        <f t="shared" si="16"/>
        <v>105.66054269410473</v>
      </c>
      <c r="O54" s="87">
        <f t="shared" si="16"/>
        <v>91.047914449175337</v>
      </c>
      <c r="P54" s="87">
        <v>60</v>
      </c>
      <c r="Q54" s="87">
        <v>60</v>
      </c>
    </row>
    <row r="55" spans="1:17" x14ac:dyDescent="0.15">
      <c r="A55" s="86">
        <f t="shared" si="3"/>
        <v>51</v>
      </c>
      <c r="B55" s="87">
        <f t="shared" si="4"/>
        <v>544.50546042378278</v>
      </c>
      <c r="C55" s="87">
        <f t="shared" ref="C55:D70" si="17">C54-C54*0.015</f>
        <v>317.04090403702583</v>
      </c>
      <c r="D55" s="87">
        <f t="shared" si="17"/>
        <v>234.84511410150083</v>
      </c>
      <c r="E55" s="87">
        <f t="shared" si="6"/>
        <v>132.5344081002311</v>
      </c>
      <c r="F55" s="87">
        <f t="shared" si="7"/>
        <v>190.22454242221553</v>
      </c>
      <c r="G55" s="87">
        <f t="shared" si="8"/>
        <v>71.961573864644492</v>
      </c>
      <c r="H55" s="87">
        <f t="shared" si="0"/>
        <v>65.419612604222323</v>
      </c>
      <c r="J55" s="86">
        <f t="shared" si="9"/>
        <v>51</v>
      </c>
      <c r="K55" s="87">
        <f t="shared" si="10"/>
        <v>422.72120538270127</v>
      </c>
      <c r="L55" s="87">
        <f t="shared" ref="L55:O64" si="18">L54-L54*0.03</f>
        <v>147.19412835950021</v>
      </c>
      <c r="M55" s="87">
        <f t="shared" si="18"/>
        <v>109.03268767370385</v>
      </c>
      <c r="N55" s="87">
        <f t="shared" si="18"/>
        <v>102.49072641328159</v>
      </c>
      <c r="O55" s="87">
        <f t="shared" si="18"/>
        <v>88.316477015700073</v>
      </c>
      <c r="P55" s="87">
        <v>60</v>
      </c>
      <c r="Q55" s="87">
        <v>60</v>
      </c>
    </row>
    <row r="56" spans="1:17" x14ac:dyDescent="0.15">
      <c r="A56" s="86">
        <f t="shared" si="3"/>
        <v>52</v>
      </c>
      <c r="B56" s="87">
        <f t="shared" si="4"/>
        <v>539.06040581954494</v>
      </c>
      <c r="C56" s="87">
        <f t="shared" si="17"/>
        <v>312.28529047647044</v>
      </c>
      <c r="D56" s="87">
        <f t="shared" si="17"/>
        <v>231.32243738997832</v>
      </c>
      <c r="E56" s="87">
        <f t="shared" si="6"/>
        <v>129.22104789772533</v>
      </c>
      <c r="F56" s="87">
        <f t="shared" si="7"/>
        <v>187.37117428588229</v>
      </c>
      <c r="G56" s="87">
        <f t="shared" si="8"/>
        <v>69.802726648705161</v>
      </c>
      <c r="H56" s="87">
        <f t="shared" si="0"/>
        <v>63.457024226095655</v>
      </c>
      <c r="J56" s="86">
        <f t="shared" si="9"/>
        <v>52</v>
      </c>
      <c r="K56" s="87">
        <f t="shared" si="10"/>
        <v>416.38038730196075</v>
      </c>
      <c r="L56" s="87">
        <f t="shared" si="18"/>
        <v>142.77830450871519</v>
      </c>
      <c r="M56" s="87">
        <f t="shared" si="18"/>
        <v>105.76170704349273</v>
      </c>
      <c r="N56" s="87">
        <f t="shared" si="18"/>
        <v>99.416004620883143</v>
      </c>
      <c r="O56" s="87">
        <f t="shared" si="18"/>
        <v>85.666982705229074</v>
      </c>
      <c r="P56" s="87">
        <v>60</v>
      </c>
      <c r="Q56" s="87">
        <v>60</v>
      </c>
    </row>
    <row r="57" spans="1:17" x14ac:dyDescent="0.15">
      <c r="A57" s="86">
        <f t="shared" si="3"/>
        <v>53</v>
      </c>
      <c r="B57" s="87">
        <f t="shared" si="4"/>
        <v>533.6698017613495</v>
      </c>
      <c r="C57" s="87">
        <f t="shared" si="17"/>
        <v>307.6010111193234</v>
      </c>
      <c r="D57" s="87">
        <f t="shared" si="17"/>
        <v>227.85260082912865</v>
      </c>
      <c r="E57" s="87">
        <f t="shared" si="6"/>
        <v>125.99052170028219</v>
      </c>
      <c r="F57" s="87">
        <f t="shared" si="7"/>
        <v>184.56060667159406</v>
      </c>
      <c r="G57" s="87">
        <f t="shared" si="8"/>
        <v>67.70864484924401</v>
      </c>
      <c r="H57" s="87">
        <f t="shared" si="0"/>
        <v>61.553313499312786</v>
      </c>
      <c r="J57" s="86">
        <f t="shared" si="9"/>
        <v>53</v>
      </c>
      <c r="K57" s="87">
        <f t="shared" si="10"/>
        <v>410.13468149243135</v>
      </c>
      <c r="L57" s="87">
        <f t="shared" si="18"/>
        <v>138.49495537345373</v>
      </c>
      <c r="M57" s="87">
        <f t="shared" si="18"/>
        <v>102.58885583218795</v>
      </c>
      <c r="N57" s="87">
        <f t="shared" si="18"/>
        <v>96.433524482256644</v>
      </c>
      <c r="O57" s="87">
        <f t="shared" si="18"/>
        <v>83.096973224072201</v>
      </c>
      <c r="P57" s="87">
        <v>60</v>
      </c>
      <c r="Q57" s="87">
        <v>60</v>
      </c>
    </row>
    <row r="58" spans="1:17" x14ac:dyDescent="0.15">
      <c r="A58" s="86">
        <f t="shared" si="3"/>
        <v>54</v>
      </c>
      <c r="B58" s="87">
        <f t="shared" si="4"/>
        <v>528.33310374373605</v>
      </c>
      <c r="C58" s="87">
        <f t="shared" si="17"/>
        <v>302.98699595253356</v>
      </c>
      <c r="D58" s="87">
        <f t="shared" si="17"/>
        <v>224.43481181669171</v>
      </c>
      <c r="E58" s="87">
        <f t="shared" si="6"/>
        <v>122.84075865777513</v>
      </c>
      <c r="F58" s="87">
        <f t="shared" si="7"/>
        <v>181.79219757152015</v>
      </c>
      <c r="G58" s="87">
        <f t="shared" si="8"/>
        <v>65.677385503766686</v>
      </c>
      <c r="H58" s="87">
        <v>60</v>
      </c>
      <c r="J58" s="86">
        <f t="shared" si="9"/>
        <v>54</v>
      </c>
      <c r="K58" s="87">
        <f t="shared" si="10"/>
        <v>403.9826612700449</v>
      </c>
      <c r="L58" s="87">
        <f t="shared" si="18"/>
        <v>134.34010671225013</v>
      </c>
      <c r="M58" s="87">
        <f t="shared" si="18"/>
        <v>99.511190157222302</v>
      </c>
      <c r="N58" s="87">
        <f t="shared" si="18"/>
        <v>93.540518747788951</v>
      </c>
      <c r="O58" s="87">
        <f t="shared" si="18"/>
        <v>80.604064027350034</v>
      </c>
      <c r="P58" s="87">
        <v>60</v>
      </c>
      <c r="Q58" s="87">
        <v>60</v>
      </c>
    </row>
    <row r="59" spans="1:17" x14ac:dyDescent="0.15">
      <c r="A59" s="86">
        <f t="shared" si="3"/>
        <v>55</v>
      </c>
      <c r="B59" s="87">
        <f t="shared" si="4"/>
        <v>523.04977270629865</v>
      </c>
      <c r="C59" s="87">
        <f t="shared" si="17"/>
        <v>298.44219101324558</v>
      </c>
      <c r="D59" s="87">
        <f t="shared" si="17"/>
        <v>221.06828963944133</v>
      </c>
      <c r="E59" s="87">
        <f t="shared" si="6"/>
        <v>119.76973969133074</v>
      </c>
      <c r="F59" s="87">
        <f t="shared" si="7"/>
        <v>179.06531460794736</v>
      </c>
      <c r="G59" s="87">
        <f t="shared" si="8"/>
        <v>63.707063938653683</v>
      </c>
      <c r="H59" s="87">
        <v>60</v>
      </c>
      <c r="J59" s="86">
        <f t="shared" si="9"/>
        <v>55</v>
      </c>
      <c r="K59" s="87">
        <f t="shared" si="10"/>
        <v>397.92292135099422</v>
      </c>
      <c r="L59" s="87">
        <f t="shared" si="18"/>
        <v>130.30990351088263</v>
      </c>
      <c r="M59" s="87">
        <f t="shared" si="18"/>
        <v>96.525854452505627</v>
      </c>
      <c r="N59" s="87">
        <f t="shared" si="18"/>
        <v>90.734303185355287</v>
      </c>
      <c r="O59" s="87">
        <f t="shared" si="18"/>
        <v>78.185942106529538</v>
      </c>
      <c r="P59" s="87">
        <v>60</v>
      </c>
      <c r="Q59" s="87">
        <v>60</v>
      </c>
    </row>
    <row r="60" spans="1:17" x14ac:dyDescent="0.15">
      <c r="A60" s="86">
        <f t="shared" si="3"/>
        <v>56</v>
      </c>
      <c r="B60" s="87">
        <f t="shared" si="4"/>
        <v>517.81927497923562</v>
      </c>
      <c r="C60" s="87">
        <f t="shared" si="17"/>
        <v>293.96555814804691</v>
      </c>
      <c r="D60" s="87">
        <f t="shared" si="17"/>
        <v>217.75226529484971</v>
      </c>
      <c r="E60" s="87">
        <f t="shared" si="6"/>
        <v>116.77549619904747</v>
      </c>
      <c r="F60" s="87">
        <f t="shared" si="7"/>
        <v>176.37933488882814</v>
      </c>
      <c r="G60" s="87">
        <f t="shared" si="8"/>
        <v>61.795852020494074</v>
      </c>
      <c r="H60" s="87">
        <v>60</v>
      </c>
      <c r="J60" s="86">
        <f t="shared" si="9"/>
        <v>56</v>
      </c>
      <c r="K60" s="87">
        <f t="shared" si="10"/>
        <v>391.95407753072931</v>
      </c>
      <c r="L60" s="87">
        <f t="shared" si="18"/>
        <v>126.40060640555616</v>
      </c>
      <c r="M60" s="87">
        <f t="shared" si="18"/>
        <v>93.630078818930457</v>
      </c>
      <c r="N60" s="87">
        <f t="shared" si="18"/>
        <v>88.01227408979463</v>
      </c>
      <c r="O60" s="87">
        <f t="shared" si="18"/>
        <v>75.840363843333648</v>
      </c>
      <c r="P60" s="87">
        <v>60</v>
      </c>
      <c r="Q60" s="87">
        <v>60</v>
      </c>
    </row>
    <row r="61" spans="1:17" x14ac:dyDescent="0.15">
      <c r="A61" s="86">
        <f t="shared" si="3"/>
        <v>57</v>
      </c>
      <c r="B61" s="87">
        <f t="shared" si="4"/>
        <v>512.64108222944321</v>
      </c>
      <c r="C61" s="87">
        <f t="shared" si="17"/>
        <v>289.55607477582623</v>
      </c>
      <c r="D61" s="87">
        <f t="shared" si="17"/>
        <v>214.48598131542695</v>
      </c>
      <c r="E61" s="87">
        <f t="shared" si="6"/>
        <v>113.85610879407128</v>
      </c>
      <c r="F61" s="87">
        <f t="shared" si="7"/>
        <v>173.73364486549571</v>
      </c>
      <c r="G61" s="87">
        <v>60</v>
      </c>
      <c r="H61" s="87">
        <v>60</v>
      </c>
      <c r="J61" s="86">
        <f t="shared" si="9"/>
        <v>57</v>
      </c>
      <c r="K61" s="87">
        <f t="shared" si="10"/>
        <v>386.07476636776835</v>
      </c>
      <c r="L61" s="87">
        <f t="shared" si="18"/>
        <v>122.60858821338948</v>
      </c>
      <c r="M61" s="87">
        <f t="shared" si="18"/>
        <v>90.821176454362543</v>
      </c>
      <c r="N61" s="87">
        <f t="shared" si="18"/>
        <v>85.371905867100793</v>
      </c>
      <c r="O61" s="87">
        <f t="shared" si="18"/>
        <v>73.56515292803364</v>
      </c>
      <c r="P61" s="87">
        <v>60</v>
      </c>
      <c r="Q61" s="87">
        <v>60</v>
      </c>
    </row>
    <row r="62" spans="1:17" x14ac:dyDescent="0.15">
      <c r="A62" s="86">
        <f t="shared" si="3"/>
        <v>58</v>
      </c>
      <c r="B62" s="87">
        <f t="shared" si="4"/>
        <v>507.5146714071488</v>
      </c>
      <c r="C62" s="87">
        <f t="shared" si="17"/>
        <v>285.21273365418887</v>
      </c>
      <c r="D62" s="87">
        <f t="shared" si="17"/>
        <v>211.26869159569554</v>
      </c>
      <c r="E62" s="87">
        <f t="shared" si="6"/>
        <v>111.00970607421949</v>
      </c>
      <c r="F62" s="87">
        <f t="shared" si="7"/>
        <v>171.12764019251327</v>
      </c>
      <c r="G62" s="87">
        <v>60</v>
      </c>
      <c r="H62" s="87">
        <v>60</v>
      </c>
      <c r="J62" s="86">
        <f t="shared" si="9"/>
        <v>58</v>
      </c>
      <c r="K62" s="87">
        <f t="shared" si="10"/>
        <v>380.28364487225184</v>
      </c>
      <c r="L62" s="87">
        <f t="shared" si="18"/>
        <v>118.93033056698779</v>
      </c>
      <c r="M62" s="87">
        <f t="shared" si="18"/>
        <v>88.096541160731661</v>
      </c>
      <c r="N62" s="87">
        <f t="shared" si="18"/>
        <v>82.810748691087767</v>
      </c>
      <c r="O62" s="87">
        <f t="shared" si="18"/>
        <v>71.358198340192629</v>
      </c>
      <c r="P62" s="87">
        <v>60</v>
      </c>
      <c r="Q62" s="87">
        <v>60</v>
      </c>
    </row>
    <row r="63" spans="1:17" x14ac:dyDescent="0.15">
      <c r="A63" s="86">
        <f t="shared" si="3"/>
        <v>59</v>
      </c>
      <c r="B63" s="87">
        <f t="shared" si="4"/>
        <v>502.43952469307732</v>
      </c>
      <c r="C63" s="87">
        <f t="shared" si="17"/>
        <v>280.93454264937606</v>
      </c>
      <c r="D63" s="87">
        <f t="shared" si="17"/>
        <v>208.0996612217601</v>
      </c>
      <c r="E63" s="87">
        <f t="shared" si="6"/>
        <v>108.234463422364</v>
      </c>
      <c r="F63" s="87">
        <f t="shared" si="7"/>
        <v>168.56072558962558</v>
      </c>
      <c r="G63" s="87">
        <v>60</v>
      </c>
      <c r="H63" s="87">
        <v>60</v>
      </c>
      <c r="J63" s="86">
        <f t="shared" si="9"/>
        <v>59</v>
      </c>
      <c r="K63" s="87">
        <f t="shared" si="10"/>
        <v>374.57939019916807</v>
      </c>
      <c r="L63" s="87">
        <f t="shared" si="18"/>
        <v>115.36242064997816</v>
      </c>
      <c r="M63" s="87">
        <f t="shared" si="18"/>
        <v>85.453644925909714</v>
      </c>
      <c r="N63" s="87">
        <f t="shared" si="18"/>
        <v>80.326426230355139</v>
      </c>
      <c r="O63" s="87">
        <f t="shared" si="18"/>
        <v>69.217452389986846</v>
      </c>
      <c r="P63" s="87">
        <v>60</v>
      </c>
      <c r="Q63" s="87">
        <v>60</v>
      </c>
    </row>
    <row r="64" spans="1:17" x14ac:dyDescent="0.15">
      <c r="A64" s="86">
        <f t="shared" si="3"/>
        <v>60</v>
      </c>
      <c r="B64" s="87">
        <f t="shared" si="4"/>
        <v>497.41512944614652</v>
      </c>
      <c r="C64" s="87">
        <f t="shared" si="17"/>
        <v>276.72052450963542</v>
      </c>
      <c r="D64" s="87">
        <f t="shared" si="17"/>
        <v>204.97816630343371</v>
      </c>
      <c r="E64" s="87">
        <f t="shared" si="6"/>
        <v>105.5286018368049</v>
      </c>
      <c r="F64" s="87">
        <f t="shared" si="7"/>
        <v>166.0323147057812</v>
      </c>
      <c r="G64" s="87">
        <v>60</v>
      </c>
      <c r="H64" s="87">
        <v>60</v>
      </c>
      <c r="J64" s="86">
        <f t="shared" si="9"/>
        <v>60</v>
      </c>
      <c r="K64" s="87">
        <f t="shared" si="10"/>
        <v>368.96069934618055</v>
      </c>
      <c r="L64" s="87">
        <f t="shared" si="18"/>
        <v>111.90154803047882</v>
      </c>
      <c r="M64" s="87">
        <f t="shared" si="18"/>
        <v>82.890035578132427</v>
      </c>
      <c r="N64" s="87">
        <f t="shared" si="18"/>
        <v>77.916633443444482</v>
      </c>
      <c r="O64" s="87">
        <f t="shared" si="18"/>
        <v>67.140928818287236</v>
      </c>
      <c r="P64" s="87">
        <v>60</v>
      </c>
      <c r="Q64" s="87">
        <v>60</v>
      </c>
    </row>
    <row r="65" spans="1:8" x14ac:dyDescent="0.15">
      <c r="A65" s="86">
        <f t="shared" si="3"/>
        <v>61</v>
      </c>
      <c r="B65" s="87">
        <f t="shared" si="4"/>
        <v>492.44097815168504</v>
      </c>
      <c r="C65" s="87">
        <f t="shared" si="17"/>
        <v>272.56971664199091</v>
      </c>
      <c r="D65" s="87">
        <f t="shared" si="17"/>
        <v>201.90349380888222</v>
      </c>
      <c r="E65" s="87">
        <f t="shared" si="6"/>
        <v>102.89038679088478</v>
      </c>
      <c r="F65" s="87">
        <f t="shared" si="7"/>
        <v>163.54182998519448</v>
      </c>
      <c r="G65" s="87">
        <v>60</v>
      </c>
      <c r="H65" s="87">
        <v>60</v>
      </c>
    </row>
    <row r="66" spans="1:8" x14ac:dyDescent="0.15">
      <c r="A66" s="86">
        <f t="shared" si="3"/>
        <v>62</v>
      </c>
      <c r="B66" s="87">
        <f t="shared" si="4"/>
        <v>487.51656837016822</v>
      </c>
      <c r="C66" s="87">
        <f t="shared" si="17"/>
        <v>268.48117089236104</v>
      </c>
      <c r="D66" s="87">
        <f t="shared" si="17"/>
        <v>198.87494140174897</v>
      </c>
      <c r="E66" s="87">
        <f t="shared" si="6"/>
        <v>100.31812712111265</v>
      </c>
      <c r="F66" s="87">
        <f t="shared" si="7"/>
        <v>161.08870253541656</v>
      </c>
      <c r="G66" s="87">
        <v>60</v>
      </c>
      <c r="H66" s="87">
        <v>60</v>
      </c>
    </row>
    <row r="67" spans="1:8" x14ac:dyDescent="0.15">
      <c r="A67" s="86">
        <f t="shared" si="3"/>
        <v>63</v>
      </c>
      <c r="B67" s="87">
        <f t="shared" si="4"/>
        <v>482.64140268646651</v>
      </c>
      <c r="C67" s="87">
        <f t="shared" si="17"/>
        <v>264.45395332897562</v>
      </c>
      <c r="D67" s="87">
        <f t="shared" si="17"/>
        <v>195.89181728072273</v>
      </c>
      <c r="E67" s="87">
        <f t="shared" si="6"/>
        <v>97.810173943084834</v>
      </c>
      <c r="F67" s="87">
        <f t="shared" si="7"/>
        <v>158.67237199738531</v>
      </c>
      <c r="G67" s="87">
        <v>60</v>
      </c>
      <c r="H67" s="87">
        <v>60</v>
      </c>
    </row>
    <row r="68" spans="1:8" x14ac:dyDescent="0.15">
      <c r="A68" s="86">
        <f t="shared" si="3"/>
        <v>64</v>
      </c>
      <c r="B68" s="87">
        <f t="shared" si="4"/>
        <v>477.81498865960185</v>
      </c>
      <c r="C68" s="87">
        <f t="shared" si="17"/>
        <v>260.48714402904096</v>
      </c>
      <c r="D68" s="87">
        <f t="shared" si="17"/>
        <v>192.95344002151188</v>
      </c>
      <c r="E68" s="87">
        <f t="shared" si="6"/>
        <v>95.364919594507711</v>
      </c>
      <c r="F68" s="87">
        <f t="shared" si="7"/>
        <v>156.29228641742452</v>
      </c>
      <c r="G68" s="87">
        <v>60</v>
      </c>
      <c r="H68" s="87">
        <v>60</v>
      </c>
    </row>
    <row r="69" spans="1:8" x14ac:dyDescent="0.15">
      <c r="A69" s="86">
        <f t="shared" si="3"/>
        <v>65</v>
      </c>
      <c r="B69" s="87">
        <f t="shared" si="4"/>
        <v>473.03683877300585</v>
      </c>
      <c r="C69" s="87">
        <f t="shared" si="17"/>
        <v>256.57983686860535</v>
      </c>
      <c r="D69" s="87">
        <f t="shared" si="17"/>
        <v>190.0591384211892</v>
      </c>
      <c r="E69" s="87">
        <f t="shared" si="6"/>
        <v>92.980796604645022</v>
      </c>
      <c r="F69" s="87">
        <f t="shared" si="7"/>
        <v>153.94790212116314</v>
      </c>
      <c r="G69" s="87">
        <v>60</v>
      </c>
      <c r="H69" s="87">
        <v>60</v>
      </c>
    </row>
    <row r="70" spans="1:8" x14ac:dyDescent="0.15">
      <c r="A70" s="86">
        <f t="shared" si="3"/>
        <v>66</v>
      </c>
      <c r="B70" s="87">
        <f t="shared" si="4"/>
        <v>468.30647038527582</v>
      </c>
      <c r="C70" s="87">
        <f t="shared" si="17"/>
        <v>252.73113931557629</v>
      </c>
      <c r="D70" s="87">
        <f t="shared" si="17"/>
        <v>187.20825134487137</v>
      </c>
      <c r="E70" s="87">
        <f t="shared" si="6"/>
        <v>90.656276689528895</v>
      </c>
      <c r="F70" s="87">
        <f t="shared" si="7"/>
        <v>151.6386835893457</v>
      </c>
      <c r="G70" s="87">
        <v>60</v>
      </c>
      <c r="H70" s="87">
        <v>60</v>
      </c>
    </row>
    <row r="71" spans="1:8" x14ac:dyDescent="0.15">
      <c r="A71" s="86">
        <f t="shared" ref="A71:A79" si="19">A70+1</f>
        <v>67</v>
      </c>
      <c r="B71" s="87">
        <f t="shared" ref="B71:B79" si="20">B70-B70*0.01</f>
        <v>463.62340568142304</v>
      </c>
      <c r="C71" s="87">
        <f t="shared" ref="C71:D79" si="21">C70-C70*0.015</f>
        <v>248.94017222584264</v>
      </c>
      <c r="D71" s="87">
        <f t="shared" si="21"/>
        <v>184.4001275746983</v>
      </c>
      <c r="E71" s="87">
        <f t="shared" ref="E71:E79" si="22">E70-E70*0.025</f>
        <v>88.389869772290666</v>
      </c>
      <c r="F71" s="87">
        <f t="shared" ref="F71:F79" si="23">F70-F70*0.015</f>
        <v>149.36410333550552</v>
      </c>
      <c r="G71" s="87">
        <v>60</v>
      </c>
      <c r="H71" s="87">
        <v>60</v>
      </c>
    </row>
    <row r="72" spans="1:8" x14ac:dyDescent="0.15">
      <c r="A72" s="86">
        <f t="shared" si="19"/>
        <v>68</v>
      </c>
      <c r="B72" s="87">
        <f t="shared" si="20"/>
        <v>458.98717162460883</v>
      </c>
      <c r="C72" s="87">
        <f t="shared" si="21"/>
        <v>245.20606964245499</v>
      </c>
      <c r="D72" s="87">
        <f t="shared" si="21"/>
        <v>181.63412566107783</v>
      </c>
      <c r="E72" s="87">
        <f t="shared" si="22"/>
        <v>86.180123027983399</v>
      </c>
      <c r="F72" s="87">
        <f t="shared" si="23"/>
        <v>147.12364178547293</v>
      </c>
      <c r="G72" s="87">
        <v>60</v>
      </c>
      <c r="H72" s="87">
        <v>60</v>
      </c>
    </row>
    <row r="73" spans="1:8" x14ac:dyDescent="0.15">
      <c r="A73" s="86">
        <f t="shared" si="19"/>
        <v>69</v>
      </c>
      <c r="B73" s="87">
        <f t="shared" si="20"/>
        <v>454.39729990836275</v>
      </c>
      <c r="C73" s="87">
        <f t="shared" si="21"/>
        <v>241.52797859781816</v>
      </c>
      <c r="D73" s="87">
        <f t="shared" si="21"/>
        <v>178.90961377616168</v>
      </c>
      <c r="E73" s="87">
        <f t="shared" si="22"/>
        <v>84.025619952283819</v>
      </c>
      <c r="F73" s="87">
        <f t="shared" si="23"/>
        <v>144.91678715869082</v>
      </c>
      <c r="G73" s="87">
        <v>60</v>
      </c>
      <c r="H73" s="87">
        <v>60</v>
      </c>
    </row>
    <row r="74" spans="1:8" x14ac:dyDescent="0.15">
      <c r="A74" s="86">
        <f t="shared" si="19"/>
        <v>70</v>
      </c>
      <c r="B74" s="87">
        <f t="shared" si="20"/>
        <v>449.85332690927913</v>
      </c>
      <c r="C74" s="87">
        <f t="shared" si="21"/>
        <v>237.9050589188509</v>
      </c>
      <c r="D74" s="87">
        <f t="shared" si="21"/>
        <v>176.22596956951926</v>
      </c>
      <c r="E74" s="87">
        <f t="shared" si="22"/>
        <v>81.924979453476723</v>
      </c>
      <c r="F74" s="87">
        <f t="shared" si="23"/>
        <v>142.74303535131045</v>
      </c>
      <c r="G74" s="87">
        <v>60</v>
      </c>
      <c r="H74" s="87">
        <v>60</v>
      </c>
    </row>
    <row r="75" spans="1:8" x14ac:dyDescent="0.15">
      <c r="A75" s="86">
        <f t="shared" si="19"/>
        <v>71</v>
      </c>
      <c r="B75" s="87">
        <f t="shared" si="20"/>
        <v>445.35479364018636</v>
      </c>
      <c r="C75" s="87">
        <f t="shared" si="21"/>
        <v>234.33648303506814</v>
      </c>
      <c r="D75" s="87">
        <f t="shared" si="21"/>
        <v>173.58258002597648</v>
      </c>
      <c r="E75" s="87">
        <f t="shared" si="22"/>
        <v>79.876854967139806</v>
      </c>
      <c r="F75" s="87">
        <f t="shared" si="23"/>
        <v>140.6018898210408</v>
      </c>
      <c r="G75" s="87">
        <v>60</v>
      </c>
      <c r="H75" s="87">
        <v>60</v>
      </c>
    </row>
    <row r="76" spans="1:8" x14ac:dyDescent="0.15">
      <c r="A76" s="86">
        <f t="shared" si="19"/>
        <v>72</v>
      </c>
      <c r="B76" s="87">
        <f t="shared" si="20"/>
        <v>440.90124570378447</v>
      </c>
      <c r="C76" s="87">
        <f t="shared" si="21"/>
        <v>230.82143578954211</v>
      </c>
      <c r="D76" s="87">
        <f t="shared" si="21"/>
        <v>170.97884132558684</v>
      </c>
      <c r="E76" s="87">
        <f t="shared" si="22"/>
        <v>77.879933592961308</v>
      </c>
      <c r="F76" s="87">
        <f t="shared" si="23"/>
        <v>138.49286147372518</v>
      </c>
      <c r="G76" s="87">
        <v>60</v>
      </c>
      <c r="H76" s="87">
        <v>60</v>
      </c>
    </row>
    <row r="77" spans="1:8" x14ac:dyDescent="0.15">
      <c r="A77" s="86">
        <f t="shared" si="19"/>
        <v>73</v>
      </c>
      <c r="B77" s="87">
        <f t="shared" si="20"/>
        <v>436.49223324674665</v>
      </c>
      <c r="C77" s="87">
        <f t="shared" si="21"/>
        <v>227.35911425269899</v>
      </c>
      <c r="D77" s="87">
        <f t="shared" si="21"/>
        <v>168.41415870570304</v>
      </c>
      <c r="E77" s="87">
        <f t="shared" si="22"/>
        <v>75.932935253137273</v>
      </c>
      <c r="F77" s="87">
        <f t="shared" si="23"/>
        <v>136.41546855161931</v>
      </c>
      <c r="G77" s="87">
        <v>60</v>
      </c>
      <c r="H77" s="87">
        <v>60</v>
      </c>
    </row>
    <row r="78" spans="1:8" x14ac:dyDescent="0.15">
      <c r="A78" s="86">
        <f t="shared" si="19"/>
        <v>74</v>
      </c>
      <c r="B78" s="87">
        <f t="shared" si="20"/>
        <v>432.12731091427918</v>
      </c>
      <c r="C78" s="87">
        <f t="shared" si="21"/>
        <v>223.94872753890851</v>
      </c>
      <c r="D78" s="87">
        <f t="shared" si="21"/>
        <v>165.8879463251175</v>
      </c>
      <c r="E78" s="87">
        <f t="shared" si="22"/>
        <v>74.034611871808835</v>
      </c>
      <c r="F78" s="87">
        <f t="shared" si="23"/>
        <v>134.36923652334502</v>
      </c>
      <c r="G78" s="87">
        <v>60</v>
      </c>
      <c r="H78" s="87">
        <v>60</v>
      </c>
    </row>
    <row r="79" spans="1:8" x14ac:dyDescent="0.15">
      <c r="A79" s="86">
        <f t="shared" si="19"/>
        <v>75</v>
      </c>
      <c r="B79" s="87">
        <f t="shared" si="20"/>
        <v>427.80603780513638</v>
      </c>
      <c r="C79" s="87">
        <f t="shared" si="21"/>
        <v>220.58949662582489</v>
      </c>
      <c r="D79" s="87">
        <f t="shared" si="21"/>
        <v>163.39962713024073</v>
      </c>
      <c r="E79" s="87">
        <f t="shared" si="22"/>
        <v>72.183746575013615</v>
      </c>
      <c r="F79" s="87">
        <f t="shared" si="23"/>
        <v>132.35369797549484</v>
      </c>
      <c r="G79" s="87">
        <v>60</v>
      </c>
      <c r="H79" s="87">
        <v>60</v>
      </c>
    </row>
  </sheetData>
  <mergeCells count="2">
    <mergeCell ref="A1:H1"/>
    <mergeCell ref="J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2077F-7874-7D4E-BEA6-B7C5C9CB39E8}">
  <dimension ref="A1:F25"/>
  <sheetViews>
    <sheetView workbookViewId="0">
      <selection activeCell="E17" sqref="E17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02"/>
      <c r="B1" s="76"/>
      <c r="C1" s="76"/>
      <c r="D1" s="76"/>
      <c r="E1" s="76"/>
      <c r="F1" s="40"/>
    </row>
    <row r="2" spans="1:6" ht="15" customHeight="1" x14ac:dyDescent="0.15">
      <c r="A2" s="202"/>
      <c r="B2" s="203" t="s">
        <v>29</v>
      </c>
      <c r="C2" s="203"/>
      <c r="D2" s="203"/>
      <c r="E2" s="76"/>
      <c r="F2" s="40"/>
    </row>
    <row r="3" spans="1:6" ht="15" customHeight="1" x14ac:dyDescent="0.15">
      <c r="A3" s="202"/>
      <c r="B3" s="76"/>
      <c r="C3" s="76"/>
      <c r="D3" s="76"/>
      <c r="E3" s="76"/>
      <c r="F3" s="40"/>
    </row>
    <row r="4" spans="1:6" ht="15" customHeight="1" x14ac:dyDescent="0.15">
      <c r="A4" s="202"/>
      <c r="B4" s="203" t="s">
        <v>42</v>
      </c>
      <c r="C4" s="203"/>
      <c r="D4" s="203"/>
      <c r="E4" s="76"/>
      <c r="F4" s="40"/>
    </row>
    <row r="5" spans="1:6" ht="15" customHeight="1" x14ac:dyDescent="0.15">
      <c r="A5" s="202"/>
      <c r="B5" s="76"/>
      <c r="C5" s="76"/>
      <c r="D5" s="76"/>
      <c r="E5" s="76"/>
      <c r="F5" s="40"/>
    </row>
    <row r="6" spans="1:6" ht="15" customHeight="1" x14ac:dyDescent="0.15">
      <c r="A6" s="202"/>
      <c r="B6" s="75"/>
      <c r="C6" s="76"/>
      <c r="D6" s="76"/>
      <c r="E6" s="76"/>
      <c r="F6" s="40"/>
    </row>
    <row r="7" spans="1:6" ht="15" customHeight="1" x14ac:dyDescent="0.15">
      <c r="A7" s="202"/>
      <c r="B7" s="76"/>
      <c r="C7" s="76"/>
      <c r="D7" s="76"/>
      <c r="E7" s="76"/>
      <c r="F7" s="40"/>
    </row>
    <row r="8" spans="1:6" ht="15" customHeight="1" x14ac:dyDescent="0.15">
      <c r="A8" s="41" t="s">
        <v>7</v>
      </c>
      <c r="B8" s="42" t="s">
        <v>41</v>
      </c>
      <c r="C8" s="42"/>
      <c r="D8" s="74"/>
      <c r="E8" s="74"/>
      <c r="F8" s="40"/>
    </row>
    <row r="9" spans="1:6" ht="15" customHeight="1" x14ac:dyDescent="0.15">
      <c r="A9" s="41" t="s">
        <v>0</v>
      </c>
      <c r="B9" s="42" t="s">
        <v>36</v>
      </c>
      <c r="C9" s="42"/>
      <c r="D9" s="74"/>
      <c r="E9" s="74"/>
      <c r="F9" s="40"/>
    </row>
    <row r="10" spans="1:6" ht="15" customHeight="1" x14ac:dyDescent="0.15">
      <c r="A10" s="41" t="s">
        <v>9</v>
      </c>
      <c r="B10" s="77">
        <v>43108</v>
      </c>
      <c r="C10" s="43"/>
      <c r="D10" s="44"/>
      <c r="E10" s="44"/>
      <c r="F10" s="40"/>
    </row>
    <row r="11" spans="1:6" ht="15" customHeight="1" x14ac:dyDescent="0.15">
      <c r="A11" s="41" t="s">
        <v>24</v>
      </c>
      <c r="B11" s="42" t="s">
        <v>38</v>
      </c>
      <c r="C11" s="76"/>
      <c r="D11" s="76"/>
      <c r="E11" s="76"/>
      <c r="F11" s="40"/>
    </row>
    <row r="12" spans="1:6" ht="15" customHeight="1" x14ac:dyDescent="0.15">
      <c r="A12" s="41" t="s">
        <v>10</v>
      </c>
      <c r="B12" s="74" t="s">
        <v>30</v>
      </c>
      <c r="C12" s="76"/>
      <c r="D12" s="76"/>
      <c r="E12" s="76"/>
      <c r="F12" s="40"/>
    </row>
    <row r="13" spans="1:6" ht="15" customHeight="1" x14ac:dyDescent="0.15">
      <c r="A13" s="74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</row>
    <row r="14" spans="1:6" ht="15" customHeight="1" x14ac:dyDescent="0.15">
      <c r="A14" s="74" t="s">
        <v>54</v>
      </c>
      <c r="B14" s="47"/>
      <c r="C14" s="49"/>
      <c r="D14" s="49"/>
      <c r="E14" s="48">
        <v>500</v>
      </c>
      <c r="F14" s="50" t="s">
        <v>16</v>
      </c>
    </row>
    <row r="15" spans="1:6" ht="15" customHeight="1" x14ac:dyDescent="0.15">
      <c r="A15" s="74" t="s">
        <v>43</v>
      </c>
      <c r="B15" s="51"/>
      <c r="C15" s="53"/>
      <c r="D15" s="53"/>
      <c r="E15" s="105">
        <v>0.03</v>
      </c>
      <c r="F15" s="50" t="s">
        <v>17</v>
      </c>
    </row>
    <row r="16" spans="1:6" ht="15" customHeight="1" x14ac:dyDescent="0.15">
      <c r="A16" s="74"/>
      <c r="B16" s="54" t="s">
        <v>4</v>
      </c>
      <c r="C16" s="55" t="s">
        <v>4</v>
      </c>
      <c r="D16" s="55" t="s">
        <v>4</v>
      </c>
      <c r="E16" s="56" t="s">
        <v>44</v>
      </c>
      <c r="F16" s="57">
        <v>10</v>
      </c>
    </row>
    <row r="17" spans="1:6" ht="15" customHeight="1" x14ac:dyDescent="0.15">
      <c r="A17" s="64" t="s">
        <v>40</v>
      </c>
      <c r="B17" s="73"/>
      <c r="C17" s="73"/>
      <c r="D17" s="73">
        <v>83.6</v>
      </c>
      <c r="E17" s="101">
        <v>470.45</v>
      </c>
      <c r="F17" s="70">
        <v>3</v>
      </c>
    </row>
    <row r="18" spans="1:6" x14ac:dyDescent="0.15">
      <c r="A18" s="63"/>
      <c r="B18" s="73"/>
      <c r="C18" s="73"/>
      <c r="D18" s="73"/>
      <c r="E18" s="101"/>
      <c r="F18" s="70"/>
    </row>
    <row r="19" spans="1:6" x14ac:dyDescent="0.15">
      <c r="A19" s="63"/>
      <c r="B19" s="73"/>
      <c r="C19" s="73"/>
      <c r="D19" s="73"/>
      <c r="E19" s="101"/>
      <c r="F19" s="70"/>
    </row>
    <row r="20" spans="1:6" x14ac:dyDescent="0.15">
      <c r="A20" s="63"/>
      <c r="B20" s="73"/>
      <c r="C20" s="73"/>
      <c r="D20" s="73"/>
      <c r="E20" s="101"/>
      <c r="F20" s="70"/>
    </row>
    <row r="21" spans="1:6" x14ac:dyDescent="0.15">
      <c r="A21" s="63"/>
      <c r="B21" s="73"/>
      <c r="C21" s="73"/>
      <c r="D21" s="73"/>
      <c r="E21" s="101"/>
      <c r="F21" s="70"/>
    </row>
    <row r="22" spans="1:6" x14ac:dyDescent="0.15">
      <c r="A22" s="63"/>
      <c r="B22" s="73"/>
      <c r="C22" s="73"/>
      <c r="D22" s="73"/>
      <c r="E22" s="101"/>
      <c r="F22" s="70"/>
    </row>
    <row r="23" spans="1:6" x14ac:dyDescent="0.15">
      <c r="A23" s="63"/>
      <c r="B23" s="73"/>
      <c r="C23" s="73"/>
      <c r="D23" s="73"/>
      <c r="E23" s="101"/>
      <c r="F23" s="70"/>
    </row>
    <row r="24" spans="1:6" x14ac:dyDescent="0.15">
      <c r="A24" s="63"/>
      <c r="B24" s="73"/>
      <c r="C24" s="73"/>
      <c r="D24" s="73"/>
      <c r="E24" s="101"/>
      <c r="F24" s="70"/>
    </row>
    <row r="25" spans="1:6" x14ac:dyDescent="0.15">
      <c r="A25" s="63"/>
      <c r="B25" s="73"/>
      <c r="C25" s="73"/>
      <c r="D25" s="73"/>
      <c r="E25" s="101"/>
      <c r="F25" s="70"/>
    </row>
  </sheetData>
  <mergeCells count="3">
    <mergeCell ref="A1:A7"/>
    <mergeCell ref="B2:D2"/>
    <mergeCell ref="B4:D4"/>
  </mergeCells>
  <conditionalFormatting sqref="A22">
    <cfRule type="duplicateValues" dxfId="244" priority="1"/>
  </conditionalFormatting>
  <conditionalFormatting sqref="A22">
    <cfRule type="duplicateValues" dxfId="243" priority="2"/>
  </conditionalFormatting>
  <conditionalFormatting sqref="A18:A21 A23:A25">
    <cfRule type="duplicateValues" dxfId="242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showGridLines="0" workbookViewId="0">
      <selection activeCell="I64" sqref="I64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02"/>
      <c r="B1" s="61"/>
      <c r="C1" s="61"/>
      <c r="D1" s="61"/>
      <c r="E1" s="61"/>
      <c r="F1" s="40"/>
    </row>
    <row r="2" spans="1:6" ht="15" customHeight="1" x14ac:dyDescent="0.15">
      <c r="A2" s="202"/>
      <c r="B2" s="203" t="s">
        <v>29</v>
      </c>
      <c r="C2" s="203"/>
      <c r="D2" s="203"/>
      <c r="E2" s="61"/>
      <c r="F2" s="40"/>
    </row>
    <row r="3" spans="1:6" ht="15" customHeight="1" x14ac:dyDescent="0.15">
      <c r="A3" s="202"/>
      <c r="B3" s="61"/>
      <c r="C3" s="61"/>
      <c r="D3" s="61"/>
      <c r="E3" s="61"/>
      <c r="F3" s="40"/>
    </row>
    <row r="4" spans="1:6" ht="15" customHeight="1" x14ac:dyDescent="0.15">
      <c r="A4" s="202"/>
      <c r="B4" s="203" t="s">
        <v>42</v>
      </c>
      <c r="C4" s="203"/>
      <c r="D4" s="203"/>
      <c r="E4" s="61"/>
      <c r="F4" s="40"/>
    </row>
    <row r="5" spans="1:6" ht="15" customHeight="1" x14ac:dyDescent="0.15">
      <c r="A5" s="202"/>
      <c r="B5" s="61"/>
      <c r="C5" s="61"/>
      <c r="D5" s="61"/>
      <c r="E5" s="61"/>
      <c r="F5" s="40"/>
    </row>
    <row r="6" spans="1:6" ht="15" customHeight="1" x14ac:dyDescent="0.15">
      <c r="A6" s="202"/>
      <c r="B6" s="75"/>
      <c r="C6" s="61"/>
      <c r="D6" s="61"/>
      <c r="E6" s="61"/>
      <c r="F6" s="40"/>
    </row>
    <row r="7" spans="1:6" ht="15" customHeight="1" x14ac:dyDescent="0.15">
      <c r="A7" s="202"/>
      <c r="B7" s="61"/>
      <c r="C7" s="61"/>
      <c r="D7" s="61"/>
      <c r="E7" s="61"/>
      <c r="F7" s="40"/>
    </row>
    <row r="8" spans="1:6" ht="15" customHeight="1" x14ac:dyDescent="0.15">
      <c r="A8" s="41" t="s">
        <v>7</v>
      </c>
      <c r="B8" s="42" t="s">
        <v>41</v>
      </c>
      <c r="C8" s="42"/>
      <c r="D8" s="60"/>
      <c r="E8" s="60"/>
      <c r="F8" s="40"/>
    </row>
    <row r="9" spans="1:6" ht="15" customHeight="1" x14ac:dyDescent="0.15">
      <c r="A9" s="41" t="s">
        <v>0</v>
      </c>
      <c r="B9" s="42" t="s">
        <v>36</v>
      </c>
      <c r="C9" s="42"/>
      <c r="D9" s="60"/>
      <c r="E9" s="60"/>
      <c r="F9" s="40"/>
    </row>
    <row r="10" spans="1:6" ht="15" customHeight="1" x14ac:dyDescent="0.15">
      <c r="A10" s="41" t="s">
        <v>9</v>
      </c>
      <c r="B10" s="77">
        <v>43108</v>
      </c>
      <c r="C10" s="43"/>
      <c r="D10" s="44"/>
      <c r="E10" s="44"/>
      <c r="F10" s="40"/>
    </row>
    <row r="11" spans="1:6" ht="15" customHeight="1" x14ac:dyDescent="0.15">
      <c r="A11" s="41" t="s">
        <v>24</v>
      </c>
      <c r="B11" s="42" t="s">
        <v>39</v>
      </c>
      <c r="C11" s="61"/>
      <c r="D11" s="61"/>
      <c r="E11" s="61"/>
      <c r="F11" s="40"/>
    </row>
    <row r="12" spans="1:6" ht="15" customHeight="1" x14ac:dyDescent="0.15">
      <c r="A12" s="41" t="s">
        <v>10</v>
      </c>
      <c r="B12" s="60" t="s">
        <v>30</v>
      </c>
      <c r="C12" s="61"/>
      <c r="D12" s="61"/>
      <c r="E12" s="61"/>
      <c r="F12" s="40"/>
    </row>
    <row r="13" spans="1:6" ht="15" customHeight="1" x14ac:dyDescent="0.15">
      <c r="A13" s="60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</row>
    <row r="14" spans="1:6" ht="15" customHeight="1" x14ac:dyDescent="0.15">
      <c r="A14" s="60" t="s">
        <v>54</v>
      </c>
      <c r="B14" s="47"/>
      <c r="C14" s="49"/>
      <c r="D14" s="49"/>
      <c r="E14" s="48">
        <v>500</v>
      </c>
      <c r="F14" s="50" t="s">
        <v>16</v>
      </c>
    </row>
    <row r="15" spans="1:6" ht="15" customHeight="1" x14ac:dyDescent="0.15">
      <c r="A15" s="60" t="s">
        <v>43</v>
      </c>
      <c r="B15" s="51"/>
      <c r="C15" s="53"/>
      <c r="D15" s="53"/>
      <c r="E15" s="100">
        <v>1.4999999999999999E-2</v>
      </c>
      <c r="F15" s="50" t="s">
        <v>17</v>
      </c>
    </row>
    <row r="16" spans="1:6" ht="15" customHeight="1" x14ac:dyDescent="0.15">
      <c r="A16" s="60"/>
      <c r="B16" s="54" t="s">
        <v>4</v>
      </c>
      <c r="C16" s="55" t="s">
        <v>4</v>
      </c>
      <c r="D16" s="55" t="s">
        <v>4</v>
      </c>
      <c r="E16" s="56" t="s">
        <v>44</v>
      </c>
      <c r="F16" s="57">
        <v>49</v>
      </c>
    </row>
    <row r="17" spans="1:6" ht="15" customHeight="1" x14ac:dyDescent="0.15">
      <c r="A17" s="116" t="s">
        <v>40</v>
      </c>
      <c r="B17" s="73"/>
      <c r="C17" s="73"/>
      <c r="D17" s="73">
        <v>87</v>
      </c>
      <c r="E17" s="115">
        <v>500</v>
      </c>
      <c r="F17" s="70">
        <v>1</v>
      </c>
    </row>
    <row r="18" spans="1:6" ht="15" customHeight="1" x14ac:dyDescent="0.15">
      <c r="A18" s="117" t="s">
        <v>45</v>
      </c>
      <c r="B18" s="73"/>
      <c r="C18" s="73"/>
      <c r="D18" s="73">
        <v>85.7</v>
      </c>
      <c r="E18" s="115">
        <v>492.5</v>
      </c>
      <c r="F18" s="70">
        <v>2</v>
      </c>
    </row>
    <row r="19" spans="1:6" x14ac:dyDescent="0.15">
      <c r="A19" s="117" t="s">
        <v>46</v>
      </c>
      <c r="B19" s="73"/>
      <c r="C19" s="73"/>
      <c r="D19" s="73">
        <v>77.5</v>
      </c>
      <c r="E19" s="115">
        <v>456.65412741507032</v>
      </c>
      <c r="F19" s="70">
        <v>7</v>
      </c>
    </row>
    <row r="20" spans="1:6" x14ac:dyDescent="0.15">
      <c r="A20" s="117" t="s">
        <v>47</v>
      </c>
      <c r="B20" s="73"/>
      <c r="C20" s="73"/>
      <c r="D20" s="73">
        <v>62.2</v>
      </c>
      <c r="E20" s="115">
        <v>423.41724281262799</v>
      </c>
      <c r="F20" s="70">
        <v>12</v>
      </c>
    </row>
    <row r="21" spans="1:6" x14ac:dyDescent="0.15">
      <c r="A21" s="117" t="s">
        <v>48</v>
      </c>
      <c r="B21" s="73"/>
      <c r="C21" s="73"/>
      <c r="D21" s="73">
        <v>44.2</v>
      </c>
      <c r="E21" s="115">
        <v>404.64784449176381</v>
      </c>
      <c r="F21" s="70">
        <v>15</v>
      </c>
    </row>
    <row r="22" spans="1:6" x14ac:dyDescent="0.15">
      <c r="A22" s="117" t="s">
        <v>49</v>
      </c>
      <c r="B22" s="73"/>
      <c r="C22" s="73"/>
      <c r="D22" s="73">
        <v>18.7</v>
      </c>
      <c r="E22" s="115">
        <v>380.90980615171833</v>
      </c>
      <c r="F22" s="70">
        <v>19</v>
      </c>
    </row>
    <row r="23" spans="1:6" x14ac:dyDescent="0.15">
      <c r="A23" s="117" t="s">
        <v>50</v>
      </c>
      <c r="B23" s="73">
        <v>58.2</v>
      </c>
      <c r="C23" s="73"/>
      <c r="D23" s="73"/>
      <c r="E23" s="115">
        <v>337.52970301080813</v>
      </c>
      <c r="F23" s="70">
        <v>27</v>
      </c>
    </row>
    <row r="24" spans="1:6" x14ac:dyDescent="0.15">
      <c r="A24" s="117" t="s">
        <v>51</v>
      </c>
      <c r="B24" s="73">
        <v>53.5</v>
      </c>
      <c r="C24" s="73"/>
      <c r="D24" s="73"/>
      <c r="E24" s="115">
        <v>308.26866401013683</v>
      </c>
      <c r="F24" s="70">
        <v>33</v>
      </c>
    </row>
    <row r="25" spans="1:6" x14ac:dyDescent="0.15">
      <c r="A25" s="117" t="s">
        <v>52</v>
      </c>
      <c r="B25" s="73">
        <v>26.5</v>
      </c>
      <c r="C25" s="73"/>
      <c r="D25" s="73"/>
      <c r="E25" s="115">
        <v>253.27969627625919</v>
      </c>
      <c r="F25" s="110">
        <v>46</v>
      </c>
    </row>
    <row r="26" spans="1:6" x14ac:dyDescent="0.15">
      <c r="A26" s="117" t="s">
        <v>53</v>
      </c>
      <c r="B26" s="73">
        <v>23.2</v>
      </c>
      <c r="C26" s="73"/>
      <c r="D26" s="73"/>
      <c r="E26" s="115">
        <v>249.48</v>
      </c>
      <c r="F26" s="110">
        <v>47</v>
      </c>
    </row>
    <row r="40" spans="8:8" x14ac:dyDescent="0.15">
      <c r="H40" s="132"/>
    </row>
    <row r="43" spans="8:8" x14ac:dyDescent="0.15">
      <c r="H43" s="132"/>
    </row>
    <row r="45" spans="8:8" x14ac:dyDescent="0.15">
      <c r="H45" s="132"/>
    </row>
    <row r="48" spans="8:8" x14ac:dyDescent="0.15">
      <c r="H48" s="132"/>
    </row>
  </sheetData>
  <mergeCells count="3">
    <mergeCell ref="A1:A7"/>
    <mergeCell ref="B2:D2"/>
    <mergeCell ref="B4:D4"/>
  </mergeCells>
  <phoneticPr fontId="1" type="noConversion"/>
  <conditionalFormatting sqref="A18:A25">
    <cfRule type="duplicateValues" dxfId="241" priority="19"/>
  </conditionalFormatting>
  <conditionalFormatting sqref="A18:A25">
    <cfRule type="duplicateValues" dxfId="240" priority="20"/>
  </conditionalFormatting>
  <conditionalFormatting sqref="A26">
    <cfRule type="duplicateValues" dxfId="239" priority="1"/>
  </conditionalFormatting>
  <conditionalFormatting sqref="A26">
    <cfRule type="duplicateValues" dxfId="238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09ED9-038A-674E-9BBB-CA118AA6A675}">
  <dimension ref="A1:F76"/>
  <sheetViews>
    <sheetView topLeftCell="A10" zoomScale="120" zoomScaleNormal="120" workbookViewId="0">
      <selection activeCell="I34" sqref="I34"/>
    </sheetView>
  </sheetViews>
  <sheetFormatPr baseColWidth="10" defaultColWidth="10.6640625" defaultRowHeight="14" x14ac:dyDescent="0.15"/>
  <cols>
    <col min="1" max="1" width="21.1640625" customWidth="1"/>
    <col min="2" max="2" width="10.6640625" customWidth="1"/>
    <col min="3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02"/>
      <c r="B1" s="79"/>
      <c r="C1" s="79"/>
      <c r="D1" s="79"/>
      <c r="E1" s="79"/>
      <c r="F1" s="40"/>
    </row>
    <row r="2" spans="1:6" ht="15" customHeight="1" x14ac:dyDescent="0.15">
      <c r="A2" s="202"/>
      <c r="B2" s="203" t="s">
        <v>29</v>
      </c>
      <c r="C2" s="203"/>
      <c r="D2" s="203"/>
      <c r="E2" s="79"/>
      <c r="F2" s="40"/>
    </row>
    <row r="3" spans="1:6" ht="15" customHeight="1" x14ac:dyDescent="0.15">
      <c r="A3" s="202"/>
      <c r="B3" s="79"/>
      <c r="C3" s="79"/>
      <c r="D3" s="79"/>
      <c r="E3" s="79"/>
      <c r="F3" s="40"/>
    </row>
    <row r="4" spans="1:6" ht="15" customHeight="1" x14ac:dyDescent="0.15">
      <c r="A4" s="202"/>
      <c r="B4" s="203" t="s">
        <v>42</v>
      </c>
      <c r="C4" s="203"/>
      <c r="D4" s="203"/>
      <c r="E4" s="79"/>
      <c r="F4" s="40"/>
    </row>
    <row r="5" spans="1:6" ht="15" customHeight="1" x14ac:dyDescent="0.15">
      <c r="A5" s="202"/>
      <c r="B5" s="79"/>
      <c r="C5" s="79"/>
      <c r="D5" s="79"/>
      <c r="E5" s="79"/>
      <c r="F5" s="40"/>
    </row>
    <row r="6" spans="1:6" ht="15" customHeight="1" x14ac:dyDescent="0.15">
      <c r="A6" s="202"/>
      <c r="B6" s="75"/>
      <c r="C6" s="79"/>
      <c r="D6" s="79"/>
      <c r="E6" s="79"/>
      <c r="F6" s="40"/>
    </row>
    <row r="7" spans="1:6" ht="15" customHeight="1" x14ac:dyDescent="0.15">
      <c r="A7" s="202"/>
      <c r="B7" s="79"/>
      <c r="C7" s="79"/>
      <c r="D7" s="79"/>
      <c r="E7" s="79"/>
      <c r="F7" s="40"/>
    </row>
    <row r="8" spans="1:6" ht="15" customHeight="1" x14ac:dyDescent="0.15">
      <c r="A8" s="41" t="s">
        <v>7</v>
      </c>
      <c r="B8" s="42" t="s">
        <v>60</v>
      </c>
      <c r="C8" s="42"/>
      <c r="D8" s="78"/>
      <c r="E8" s="78"/>
      <c r="F8" s="40"/>
    </row>
    <row r="9" spans="1:6" ht="15" customHeight="1" x14ac:dyDescent="0.15">
      <c r="A9" s="41" t="s">
        <v>0</v>
      </c>
      <c r="B9" s="42" t="s">
        <v>61</v>
      </c>
      <c r="C9" s="42"/>
      <c r="D9" s="78"/>
      <c r="E9" s="78"/>
      <c r="F9" s="40"/>
    </row>
    <row r="10" spans="1:6" ht="15" customHeight="1" x14ac:dyDescent="0.15">
      <c r="A10" s="41" t="s">
        <v>9</v>
      </c>
      <c r="B10" s="108">
        <v>43114</v>
      </c>
      <c r="C10" s="43"/>
      <c r="D10" s="44"/>
      <c r="E10" s="44"/>
      <c r="F10" s="40"/>
    </row>
    <row r="11" spans="1:6" ht="15" customHeight="1" x14ac:dyDescent="0.15">
      <c r="A11" s="41" t="s">
        <v>24</v>
      </c>
      <c r="B11" s="42" t="s">
        <v>39</v>
      </c>
      <c r="C11" s="79"/>
      <c r="D11" s="79"/>
      <c r="E11" s="79"/>
      <c r="F11" s="40"/>
    </row>
    <row r="12" spans="1:6" ht="15" customHeight="1" x14ac:dyDescent="0.15">
      <c r="A12" s="41" t="s">
        <v>10</v>
      </c>
      <c r="B12" s="78" t="s">
        <v>30</v>
      </c>
      <c r="C12" s="79"/>
      <c r="D12" s="79"/>
      <c r="E12" s="79"/>
      <c r="F12" s="40"/>
    </row>
    <row r="13" spans="1:6" ht="15" customHeight="1" x14ac:dyDescent="0.15">
      <c r="A13" s="78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</row>
    <row r="14" spans="1:6" ht="15" customHeight="1" x14ac:dyDescent="0.15">
      <c r="A14" s="78" t="s">
        <v>62</v>
      </c>
      <c r="B14" s="47"/>
      <c r="C14" s="49"/>
      <c r="D14" s="49"/>
      <c r="E14" s="48">
        <v>300</v>
      </c>
      <c r="F14" s="50" t="s">
        <v>16</v>
      </c>
    </row>
    <row r="15" spans="1:6" ht="15" customHeight="1" x14ac:dyDescent="0.15">
      <c r="A15" s="78" t="s">
        <v>43</v>
      </c>
      <c r="B15" s="51"/>
      <c r="C15" s="53"/>
      <c r="D15" s="53"/>
      <c r="E15" s="52">
        <v>0.03</v>
      </c>
      <c r="F15" s="50" t="s">
        <v>17</v>
      </c>
    </row>
    <row r="16" spans="1:6" ht="15" customHeight="1" x14ac:dyDescent="0.15">
      <c r="A16" s="78"/>
      <c r="B16" s="54" t="s">
        <v>4</v>
      </c>
      <c r="C16" s="55" t="s">
        <v>4</v>
      </c>
      <c r="D16" s="55" t="s">
        <v>4</v>
      </c>
      <c r="E16" s="56" t="s">
        <v>44</v>
      </c>
      <c r="F16" s="57">
        <v>29</v>
      </c>
    </row>
    <row r="17" spans="1:6" ht="15" customHeight="1" x14ac:dyDescent="0.15">
      <c r="A17" s="64" t="s">
        <v>63</v>
      </c>
      <c r="B17" s="73"/>
      <c r="C17" s="73"/>
      <c r="D17" s="73">
        <v>97.67</v>
      </c>
      <c r="E17" s="102">
        <v>300</v>
      </c>
      <c r="F17" s="70">
        <v>1</v>
      </c>
    </row>
    <row r="18" spans="1:6" ht="15" customHeight="1" x14ac:dyDescent="0.15">
      <c r="A18" s="63" t="s">
        <v>64</v>
      </c>
      <c r="B18" s="73"/>
      <c r="C18" s="73"/>
      <c r="D18" s="73">
        <v>92.67</v>
      </c>
      <c r="E18" s="102">
        <v>291</v>
      </c>
      <c r="F18" s="70">
        <v>2</v>
      </c>
    </row>
    <row r="19" spans="1:6" x14ac:dyDescent="0.15">
      <c r="A19" s="63" t="s">
        <v>65</v>
      </c>
      <c r="B19" s="73"/>
      <c r="C19" s="73"/>
      <c r="D19" s="73">
        <v>87</v>
      </c>
      <c r="E19" s="102">
        <v>282.27</v>
      </c>
      <c r="F19" s="70">
        <v>3</v>
      </c>
    </row>
    <row r="20" spans="1:6" x14ac:dyDescent="0.15">
      <c r="A20" s="63" t="s">
        <v>66</v>
      </c>
      <c r="B20" s="73"/>
      <c r="C20" s="73"/>
      <c r="D20" s="73">
        <v>84.67</v>
      </c>
      <c r="E20" s="102">
        <v>273.80189999999999</v>
      </c>
      <c r="F20" s="70">
        <v>4</v>
      </c>
    </row>
    <row r="21" spans="1:6" x14ac:dyDescent="0.15">
      <c r="A21" s="63" t="s">
        <v>67</v>
      </c>
      <c r="B21" s="73"/>
      <c r="C21" s="73"/>
      <c r="D21" s="73">
        <v>83.33</v>
      </c>
      <c r="E21" s="102">
        <v>265.58784299999996</v>
      </c>
      <c r="F21" s="70">
        <v>5</v>
      </c>
    </row>
    <row r="22" spans="1:6" x14ac:dyDescent="0.15">
      <c r="A22" s="63" t="s">
        <v>68</v>
      </c>
      <c r="B22" s="73"/>
      <c r="C22" s="73"/>
      <c r="D22" s="73">
        <v>82.33</v>
      </c>
      <c r="E22" s="102">
        <v>257.62020770999999</v>
      </c>
      <c r="F22" s="70">
        <v>6</v>
      </c>
    </row>
    <row r="23" spans="1:6" x14ac:dyDescent="0.15">
      <c r="A23" s="63" t="s">
        <v>69</v>
      </c>
      <c r="B23" s="73"/>
      <c r="C23" s="73"/>
      <c r="D23" s="73">
        <v>72.67</v>
      </c>
      <c r="E23" s="102">
        <v>249.89160147869998</v>
      </c>
      <c r="F23" s="70">
        <v>7</v>
      </c>
    </row>
    <row r="24" spans="1:6" x14ac:dyDescent="0.15">
      <c r="A24" s="63" t="s">
        <v>70</v>
      </c>
      <c r="B24" s="73"/>
      <c r="C24" s="73"/>
      <c r="D24" s="73">
        <v>71.67</v>
      </c>
      <c r="E24" s="102">
        <v>242.39485343433898</v>
      </c>
      <c r="F24" s="70">
        <v>8</v>
      </c>
    </row>
    <row r="25" spans="1:6" x14ac:dyDescent="0.15">
      <c r="A25" s="63" t="s">
        <v>71</v>
      </c>
      <c r="B25" s="73"/>
      <c r="C25" s="73"/>
      <c r="D25" s="73">
        <v>70</v>
      </c>
      <c r="E25" s="102">
        <v>235.12300783130883</v>
      </c>
      <c r="F25" s="70">
        <v>9</v>
      </c>
    </row>
    <row r="26" spans="1:6" x14ac:dyDescent="0.15">
      <c r="A26" s="63" t="s">
        <v>72</v>
      </c>
      <c r="B26" s="73"/>
      <c r="C26" s="73"/>
      <c r="D26" s="73">
        <v>69</v>
      </c>
      <c r="E26" s="102">
        <v>228.06931759636956</v>
      </c>
      <c r="F26" s="70">
        <v>10</v>
      </c>
    </row>
    <row r="27" spans="1:6" ht="15" customHeight="1" x14ac:dyDescent="0.15">
      <c r="A27" s="83" t="s">
        <v>73</v>
      </c>
      <c r="B27" s="73"/>
      <c r="C27" s="73"/>
      <c r="D27" s="73">
        <v>67</v>
      </c>
      <c r="E27" s="102">
        <v>221.22723806847847</v>
      </c>
      <c r="F27" s="70">
        <v>11</v>
      </c>
    </row>
    <row r="28" spans="1:6" ht="15" customHeight="1" x14ac:dyDescent="0.15">
      <c r="A28" s="83" t="s">
        <v>74</v>
      </c>
      <c r="B28" s="73"/>
      <c r="C28" s="73"/>
      <c r="D28" s="73">
        <v>66</v>
      </c>
      <c r="E28" s="102">
        <v>214.59042092642412</v>
      </c>
      <c r="F28" s="70">
        <v>12</v>
      </c>
    </row>
    <row r="29" spans="1:6" ht="15" customHeight="1" x14ac:dyDescent="0.15">
      <c r="A29" s="83" t="s">
        <v>75</v>
      </c>
      <c r="B29" s="73"/>
      <c r="C29" s="73"/>
      <c r="D29" s="73">
        <v>64.33</v>
      </c>
      <c r="E29" s="102">
        <v>208.15270829863138</v>
      </c>
      <c r="F29" s="70">
        <v>13</v>
      </c>
    </row>
    <row r="30" spans="1:6" ht="15" customHeight="1" x14ac:dyDescent="0.15">
      <c r="A30" s="83" t="s">
        <v>76</v>
      </c>
      <c r="B30" s="73"/>
      <c r="C30" s="73"/>
      <c r="D30" s="73">
        <v>63.33</v>
      </c>
      <c r="E30" s="102">
        <v>201.90812704967243</v>
      </c>
      <c r="F30" s="70">
        <v>14</v>
      </c>
    </row>
    <row r="31" spans="1:6" ht="15" customHeight="1" x14ac:dyDescent="0.15">
      <c r="A31" s="83" t="s">
        <v>77</v>
      </c>
      <c r="B31" s="73"/>
      <c r="C31" s="73"/>
      <c r="D31" s="73">
        <v>59.67</v>
      </c>
      <c r="E31" s="102">
        <v>195.85088323818226</v>
      </c>
      <c r="F31" s="70">
        <v>15</v>
      </c>
    </row>
    <row r="32" spans="1:6" ht="15" customHeight="1" x14ac:dyDescent="0.15">
      <c r="A32" s="83" t="s">
        <v>78</v>
      </c>
      <c r="B32" s="73"/>
      <c r="C32" s="73"/>
      <c r="D32" s="73">
        <v>58.33</v>
      </c>
      <c r="E32" s="102">
        <v>189.97535674103679</v>
      </c>
      <c r="F32" s="70">
        <v>16</v>
      </c>
    </row>
    <row r="33" spans="1:6" ht="15" customHeight="1" x14ac:dyDescent="0.15">
      <c r="A33" s="83" t="s">
        <v>79</v>
      </c>
      <c r="B33" s="73"/>
      <c r="C33" s="73"/>
      <c r="D33" s="73">
        <v>56.67</v>
      </c>
      <c r="E33" s="102">
        <v>184.27609603880569</v>
      </c>
      <c r="F33" s="70">
        <v>17</v>
      </c>
    </row>
    <row r="34" spans="1:6" ht="15" customHeight="1" x14ac:dyDescent="0.15">
      <c r="A34" s="83" t="s">
        <v>107</v>
      </c>
      <c r="B34" s="73"/>
      <c r="C34" s="73"/>
      <c r="D34" s="73">
        <v>56.33</v>
      </c>
      <c r="E34" s="102">
        <v>178.74781315764153</v>
      </c>
      <c r="F34" s="70">
        <v>18</v>
      </c>
    </row>
    <row r="35" spans="1:6" ht="15" customHeight="1" x14ac:dyDescent="0.15">
      <c r="A35" s="83" t="s">
        <v>80</v>
      </c>
      <c r="B35" s="73"/>
      <c r="C35" s="73"/>
      <c r="D35" s="73">
        <v>53.33</v>
      </c>
      <c r="E35" s="102">
        <v>173.3853787629123</v>
      </c>
      <c r="F35" s="70">
        <v>19</v>
      </c>
    </row>
    <row r="36" spans="1:6" ht="15" customHeight="1" x14ac:dyDescent="0.15">
      <c r="A36" s="83" t="s">
        <v>81</v>
      </c>
      <c r="B36" s="73"/>
      <c r="C36" s="73"/>
      <c r="D36" s="73">
        <v>50</v>
      </c>
      <c r="E36" s="102">
        <v>168.18381740002494</v>
      </c>
      <c r="F36" s="70">
        <v>20</v>
      </c>
    </row>
    <row r="37" spans="1:6" ht="15" customHeight="1" x14ac:dyDescent="0.15">
      <c r="A37" s="83" t="s">
        <v>82</v>
      </c>
      <c r="B37" s="73"/>
      <c r="C37" s="73"/>
      <c r="D37" s="73">
        <v>49.67</v>
      </c>
      <c r="E37" s="102">
        <v>163.13830287802418</v>
      </c>
      <c r="F37" s="70">
        <v>21</v>
      </c>
    </row>
    <row r="38" spans="1:6" ht="15" customHeight="1" x14ac:dyDescent="0.15">
      <c r="A38" s="83" t="s">
        <v>83</v>
      </c>
      <c r="B38" s="73"/>
      <c r="C38" s="73"/>
      <c r="D38" s="73">
        <v>45.33</v>
      </c>
      <c r="E38" s="102">
        <v>158.24415379168346</v>
      </c>
      <c r="F38" s="70">
        <v>22</v>
      </c>
    </row>
    <row r="39" spans="1:6" ht="15" customHeight="1" x14ac:dyDescent="0.15">
      <c r="A39" s="83" t="s">
        <v>84</v>
      </c>
      <c r="B39" s="73"/>
      <c r="C39" s="73"/>
      <c r="D39" s="73">
        <v>41</v>
      </c>
      <c r="E39" s="102">
        <v>153.49682917793297</v>
      </c>
      <c r="F39" s="70">
        <v>23</v>
      </c>
    </row>
    <row r="40" spans="1:6" ht="15" customHeight="1" x14ac:dyDescent="0.15">
      <c r="A40" s="83" t="s">
        <v>85</v>
      </c>
      <c r="B40" s="73"/>
      <c r="C40" s="73"/>
      <c r="D40" s="73">
        <v>24.67</v>
      </c>
      <c r="E40" s="102">
        <v>148.89192430259499</v>
      </c>
      <c r="F40" s="70">
        <v>24</v>
      </c>
    </row>
    <row r="41" spans="1:6" ht="15" customHeight="1" x14ac:dyDescent="0.15">
      <c r="A41" s="83" t="s">
        <v>86</v>
      </c>
      <c r="B41" s="73"/>
      <c r="C41" s="73"/>
      <c r="D41" s="73">
        <v>15.33</v>
      </c>
      <c r="E41" s="102">
        <v>144.42516657351715</v>
      </c>
      <c r="F41" s="70">
        <v>25</v>
      </c>
    </row>
    <row r="42" spans="1:6" ht="15" customHeight="1" x14ac:dyDescent="0.15">
      <c r="A42" s="83" t="s">
        <v>87</v>
      </c>
      <c r="B42" s="73"/>
      <c r="C42" s="73"/>
      <c r="D42" s="73">
        <v>12.67</v>
      </c>
      <c r="E42" s="102">
        <v>140.09241157631163</v>
      </c>
      <c r="F42" s="70">
        <v>26</v>
      </c>
    </row>
    <row r="43" spans="1:6" ht="15" customHeight="1" x14ac:dyDescent="0.15">
      <c r="A43" s="83" t="s">
        <v>88</v>
      </c>
      <c r="B43" s="73"/>
      <c r="C43" s="73"/>
      <c r="D43" s="73">
        <v>8</v>
      </c>
      <c r="E43" s="102">
        <v>135.88963922902229</v>
      </c>
      <c r="F43" s="70">
        <v>27</v>
      </c>
    </row>
    <row r="44" spans="1:6" ht="15" customHeight="1" x14ac:dyDescent="0.15">
      <c r="A44" s="83" t="s">
        <v>89</v>
      </c>
      <c r="B44" s="73"/>
      <c r="C44" s="73"/>
      <c r="D44" s="73">
        <v>8</v>
      </c>
      <c r="E44" s="102">
        <v>131.81295005215162</v>
      </c>
      <c r="F44" s="70">
        <v>28</v>
      </c>
    </row>
    <row r="45" spans="1:6" ht="15" customHeight="1" x14ac:dyDescent="0.15">
      <c r="A45" s="83" t="s">
        <v>90</v>
      </c>
      <c r="B45" s="73"/>
      <c r="C45" s="73"/>
      <c r="D45" s="73">
        <v>5.33</v>
      </c>
      <c r="E45" s="102">
        <v>127.85856155058707</v>
      </c>
      <c r="F45" s="70">
        <v>29</v>
      </c>
    </row>
    <row r="46" spans="1:6" ht="15" customHeight="1" x14ac:dyDescent="0.15">
      <c r="A46" s="64"/>
      <c r="B46" s="73"/>
      <c r="C46" s="73"/>
      <c r="D46" s="73"/>
      <c r="E46" s="101"/>
      <c r="F46" s="70"/>
    </row>
    <row r="47" spans="1:6" ht="15" customHeight="1" x14ac:dyDescent="0.15">
      <c r="A47" s="64"/>
      <c r="B47" s="73"/>
      <c r="C47" s="73"/>
      <c r="D47" s="73"/>
      <c r="E47" s="101"/>
      <c r="F47" s="70"/>
    </row>
    <row r="48" spans="1:6" ht="15" customHeight="1" x14ac:dyDescent="0.15">
      <c r="A48" s="64"/>
      <c r="B48" s="73"/>
      <c r="C48" s="73"/>
      <c r="D48" s="73"/>
      <c r="E48" s="101"/>
      <c r="F48" s="70"/>
    </row>
    <row r="49" spans="1:6" ht="15" customHeight="1" x14ac:dyDescent="0.15">
      <c r="A49" s="64"/>
      <c r="B49" s="73"/>
      <c r="C49" s="73"/>
      <c r="D49" s="73"/>
      <c r="E49" s="101"/>
      <c r="F49" s="70"/>
    </row>
    <row r="50" spans="1:6" ht="15" customHeight="1" x14ac:dyDescent="0.15">
      <c r="A50" s="64"/>
      <c r="B50" s="73"/>
      <c r="C50" s="73"/>
      <c r="D50" s="73"/>
      <c r="E50" s="101"/>
      <c r="F50" s="70"/>
    </row>
    <row r="51" spans="1:6" ht="15" customHeight="1" x14ac:dyDescent="0.15">
      <c r="A51" s="64"/>
      <c r="B51" s="73"/>
      <c r="C51" s="73"/>
      <c r="D51" s="73"/>
      <c r="E51" s="101"/>
      <c r="F51" s="70"/>
    </row>
    <row r="52" spans="1:6" ht="15" customHeight="1" x14ac:dyDescent="0.15">
      <c r="A52" s="64"/>
      <c r="B52" s="73"/>
      <c r="C52" s="73"/>
      <c r="D52" s="73"/>
      <c r="E52" s="101"/>
      <c r="F52" s="70"/>
    </row>
    <row r="53" spans="1:6" ht="15" customHeight="1" x14ac:dyDescent="0.15">
      <c r="A53" s="64"/>
      <c r="B53" s="73"/>
      <c r="C53" s="73"/>
      <c r="D53" s="73"/>
      <c r="E53" s="101"/>
      <c r="F53" s="70"/>
    </row>
    <row r="54" spans="1:6" ht="15" customHeight="1" x14ac:dyDescent="0.15">
      <c r="A54" s="64"/>
      <c r="B54" s="73"/>
      <c r="C54" s="73"/>
      <c r="D54" s="73"/>
      <c r="E54" s="101"/>
      <c r="F54" s="70"/>
    </row>
    <row r="55" spans="1:6" ht="15" customHeight="1" x14ac:dyDescent="0.15">
      <c r="A55" s="64"/>
      <c r="B55" s="73"/>
      <c r="C55" s="73"/>
      <c r="D55" s="73"/>
      <c r="E55" s="101"/>
      <c r="F55" s="70"/>
    </row>
    <row r="56" spans="1:6" ht="15" customHeight="1" x14ac:dyDescent="0.15">
      <c r="A56" s="64"/>
      <c r="B56" s="73"/>
      <c r="C56" s="73"/>
      <c r="D56" s="73"/>
      <c r="E56" s="101"/>
      <c r="F56" s="70"/>
    </row>
    <row r="57" spans="1:6" ht="15" customHeight="1" x14ac:dyDescent="0.15">
      <c r="A57" s="64"/>
      <c r="B57" s="73"/>
      <c r="C57" s="73"/>
      <c r="D57" s="73"/>
      <c r="E57" s="101"/>
      <c r="F57" s="70"/>
    </row>
    <row r="58" spans="1:6" ht="15" customHeight="1" x14ac:dyDescent="0.15">
      <c r="A58" s="64"/>
      <c r="B58" s="73"/>
      <c r="C58" s="73"/>
      <c r="D58" s="73"/>
      <c r="E58" s="101"/>
      <c r="F58" s="70"/>
    </row>
    <row r="59" spans="1:6" ht="15" customHeight="1" x14ac:dyDescent="0.15">
      <c r="A59" s="64"/>
      <c r="B59" s="73"/>
      <c r="C59" s="73"/>
      <c r="D59" s="73"/>
      <c r="E59" s="101"/>
      <c r="F59" s="70"/>
    </row>
    <row r="60" spans="1:6" ht="15" customHeight="1" x14ac:dyDescent="0.15">
      <c r="A60" s="64"/>
      <c r="B60" s="73"/>
      <c r="C60" s="73"/>
      <c r="D60" s="73"/>
      <c r="E60" s="101"/>
      <c r="F60" s="70"/>
    </row>
    <row r="61" spans="1:6" ht="15" customHeight="1" x14ac:dyDescent="0.15">
      <c r="A61" s="64"/>
      <c r="B61" s="73"/>
      <c r="C61" s="73"/>
      <c r="D61" s="73"/>
      <c r="E61" s="101"/>
      <c r="F61" s="70"/>
    </row>
    <row r="62" spans="1:6" ht="15" customHeight="1" x14ac:dyDescent="0.15">
      <c r="A62" s="64"/>
      <c r="B62" s="73"/>
      <c r="C62" s="73"/>
      <c r="D62" s="73"/>
      <c r="E62" s="101"/>
      <c r="F62" s="70"/>
    </row>
    <row r="63" spans="1:6" ht="15" customHeight="1" x14ac:dyDescent="0.15">
      <c r="A63" s="64"/>
      <c r="B63" s="73"/>
      <c r="C63" s="73"/>
      <c r="D63" s="73"/>
      <c r="E63" s="101"/>
      <c r="F63" s="70"/>
    </row>
    <row r="64" spans="1:6" ht="15" customHeight="1" x14ac:dyDescent="0.15">
      <c r="A64" s="64"/>
      <c r="B64" s="73"/>
      <c r="C64" s="73"/>
      <c r="D64" s="73"/>
      <c r="E64" s="101"/>
      <c r="F64" s="70"/>
    </row>
    <row r="65" spans="1:6" ht="15" customHeight="1" x14ac:dyDescent="0.15">
      <c r="A65" s="64"/>
      <c r="B65" s="73"/>
      <c r="C65" s="73"/>
      <c r="D65" s="73"/>
      <c r="E65" s="101"/>
      <c r="F65" s="70"/>
    </row>
    <row r="66" spans="1:6" ht="15" customHeight="1" x14ac:dyDescent="0.15">
      <c r="A66" s="64"/>
      <c r="B66" s="73"/>
      <c r="C66" s="73"/>
      <c r="D66" s="73"/>
      <c r="E66" s="101"/>
      <c r="F66" s="70"/>
    </row>
    <row r="67" spans="1:6" ht="15" customHeight="1" x14ac:dyDescent="0.15">
      <c r="A67" s="64"/>
      <c r="B67" s="73"/>
      <c r="C67" s="73"/>
      <c r="D67" s="73"/>
      <c r="E67" s="101"/>
      <c r="F67" s="70"/>
    </row>
    <row r="68" spans="1:6" ht="15" customHeight="1" x14ac:dyDescent="0.15">
      <c r="A68" s="64"/>
      <c r="B68" s="73"/>
      <c r="C68" s="73"/>
      <c r="D68" s="73"/>
      <c r="E68" s="101"/>
      <c r="F68" s="70"/>
    </row>
    <row r="69" spans="1:6" ht="15" customHeight="1" x14ac:dyDescent="0.15">
      <c r="A69" s="64"/>
      <c r="B69" s="73"/>
      <c r="C69" s="73"/>
      <c r="D69" s="73"/>
      <c r="E69" s="101"/>
      <c r="F69" s="70"/>
    </row>
    <row r="70" spans="1:6" ht="15" customHeight="1" x14ac:dyDescent="0.15">
      <c r="A70" s="64"/>
      <c r="B70" s="73"/>
      <c r="C70" s="73"/>
      <c r="D70" s="73"/>
      <c r="E70" s="101"/>
      <c r="F70" s="70"/>
    </row>
    <row r="71" spans="1:6" ht="15" customHeight="1" x14ac:dyDescent="0.15">
      <c r="A71" s="64"/>
      <c r="B71" s="73"/>
      <c r="C71" s="73"/>
      <c r="D71" s="73"/>
      <c r="E71" s="101"/>
      <c r="F71" s="70"/>
    </row>
    <row r="72" spans="1:6" ht="15" customHeight="1" x14ac:dyDescent="0.15">
      <c r="A72" s="64"/>
      <c r="B72" s="73"/>
      <c r="C72" s="73"/>
      <c r="D72" s="73"/>
      <c r="E72" s="101"/>
      <c r="F72" s="70"/>
    </row>
    <row r="73" spans="1:6" ht="15" customHeight="1" x14ac:dyDescent="0.15">
      <c r="A73" s="64"/>
      <c r="B73" s="73"/>
      <c r="C73" s="73"/>
      <c r="D73" s="73"/>
      <c r="E73" s="69"/>
      <c r="F73" s="70"/>
    </row>
    <row r="74" spans="1:6" ht="15" customHeight="1" x14ac:dyDescent="0.15">
      <c r="A74" s="64"/>
      <c r="B74" s="73"/>
      <c r="C74" s="73"/>
      <c r="D74" s="73"/>
      <c r="E74" s="69"/>
      <c r="F74" s="70"/>
    </row>
    <row r="75" spans="1:6" ht="15" customHeight="1" x14ac:dyDescent="0.15">
      <c r="A75" s="64"/>
      <c r="B75" s="73"/>
      <c r="C75" s="73"/>
      <c r="D75" s="73"/>
      <c r="E75" s="69"/>
      <c r="F75" s="70"/>
    </row>
    <row r="76" spans="1:6" ht="15" customHeight="1" x14ac:dyDescent="0.15">
      <c r="A76" s="64"/>
      <c r="B76" s="73"/>
      <c r="C76" s="73"/>
      <c r="D76" s="73"/>
      <c r="E76" s="69"/>
      <c r="F76" s="70"/>
    </row>
  </sheetData>
  <mergeCells count="3">
    <mergeCell ref="A1:A7"/>
    <mergeCell ref="B2:D2"/>
    <mergeCell ref="B4:D4"/>
  </mergeCells>
  <conditionalFormatting sqref="A18:A25">
    <cfRule type="duplicateValues" dxfId="237" priority="3"/>
  </conditionalFormatting>
  <conditionalFormatting sqref="A18:A25">
    <cfRule type="duplicateValues" dxfId="236" priority="4"/>
  </conditionalFormatting>
  <conditionalFormatting sqref="A26">
    <cfRule type="duplicateValues" dxfId="235" priority="1"/>
  </conditionalFormatting>
  <conditionalFormatting sqref="A26">
    <cfRule type="duplicateValues" dxfId="234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E2C62-D170-AA48-A10C-DE60371D8ABB}">
  <dimension ref="A1:F46"/>
  <sheetViews>
    <sheetView zoomScale="110" zoomScaleNormal="110" workbookViewId="0">
      <selection sqref="A1:XFD104857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02"/>
      <c r="B1" s="82"/>
      <c r="C1" s="82"/>
      <c r="D1" s="82"/>
      <c r="E1" s="82"/>
      <c r="F1" s="40"/>
    </row>
    <row r="2" spans="1:6" ht="15" customHeight="1" x14ac:dyDescent="0.15">
      <c r="A2" s="202"/>
      <c r="B2" s="203" t="s">
        <v>29</v>
      </c>
      <c r="C2" s="203"/>
      <c r="D2" s="203"/>
      <c r="E2" s="82"/>
      <c r="F2" s="40"/>
    </row>
    <row r="3" spans="1:6" ht="15" customHeight="1" x14ac:dyDescent="0.15">
      <c r="A3" s="202"/>
      <c r="B3" s="82"/>
      <c r="C3" s="82"/>
      <c r="D3" s="82"/>
      <c r="E3" s="82"/>
      <c r="F3" s="40"/>
    </row>
    <row r="4" spans="1:6" ht="15" customHeight="1" x14ac:dyDescent="0.15">
      <c r="A4" s="202"/>
      <c r="B4" s="203" t="s">
        <v>42</v>
      </c>
      <c r="C4" s="203"/>
      <c r="D4" s="203"/>
      <c r="E4" s="82"/>
      <c r="F4" s="40"/>
    </row>
    <row r="5" spans="1:6" ht="15" customHeight="1" x14ac:dyDescent="0.15">
      <c r="A5" s="202"/>
      <c r="B5" s="82"/>
      <c r="C5" s="82"/>
      <c r="D5" s="82"/>
      <c r="E5" s="82"/>
      <c r="F5" s="40"/>
    </row>
    <row r="6" spans="1:6" ht="15" customHeight="1" x14ac:dyDescent="0.15">
      <c r="A6" s="202"/>
      <c r="B6" s="75"/>
      <c r="C6" s="82"/>
      <c r="D6" s="82"/>
      <c r="E6" s="82"/>
      <c r="F6" s="40"/>
    </row>
    <row r="7" spans="1:6" ht="15" customHeight="1" x14ac:dyDescent="0.15">
      <c r="A7" s="202"/>
      <c r="B7" s="82"/>
      <c r="C7" s="82"/>
      <c r="D7" s="82"/>
      <c r="E7" s="82"/>
      <c r="F7" s="40"/>
    </row>
    <row r="8" spans="1:6" ht="15" customHeight="1" x14ac:dyDescent="0.15">
      <c r="A8" s="41" t="s">
        <v>7</v>
      </c>
      <c r="B8" s="42" t="s">
        <v>105</v>
      </c>
      <c r="C8" s="42"/>
      <c r="D8" s="81"/>
      <c r="E8" s="81"/>
      <c r="F8" s="40"/>
    </row>
    <row r="9" spans="1:6" ht="15" customHeight="1" x14ac:dyDescent="0.15">
      <c r="A9" s="41" t="s">
        <v>0</v>
      </c>
      <c r="B9" s="42" t="s">
        <v>61</v>
      </c>
      <c r="C9" s="42"/>
      <c r="D9" s="81"/>
      <c r="E9" s="81"/>
      <c r="F9" s="40"/>
    </row>
    <row r="10" spans="1:6" ht="15" customHeight="1" x14ac:dyDescent="0.15">
      <c r="A10" s="41" t="s">
        <v>9</v>
      </c>
      <c r="B10" s="108">
        <v>43115</v>
      </c>
      <c r="C10" s="43"/>
      <c r="D10" s="44"/>
      <c r="E10" s="44"/>
      <c r="F10" s="40"/>
    </row>
    <row r="11" spans="1:6" ht="15" customHeight="1" x14ac:dyDescent="0.15">
      <c r="A11" s="41" t="s">
        <v>24</v>
      </c>
      <c r="B11" s="42" t="s">
        <v>39</v>
      </c>
      <c r="C11" s="82"/>
      <c r="D11" s="82"/>
      <c r="E11" s="82"/>
      <c r="F11" s="40"/>
    </row>
    <row r="12" spans="1:6" ht="15" customHeight="1" x14ac:dyDescent="0.15">
      <c r="A12" s="41" t="s">
        <v>10</v>
      </c>
      <c r="B12" s="81" t="s">
        <v>30</v>
      </c>
      <c r="C12" s="82"/>
      <c r="D12" s="82"/>
      <c r="E12" s="82"/>
      <c r="F12" s="40"/>
    </row>
    <row r="13" spans="1:6" ht="15" customHeight="1" x14ac:dyDescent="0.15">
      <c r="A13" s="81" t="s">
        <v>8</v>
      </c>
      <c r="B13" s="93" t="s">
        <v>2</v>
      </c>
      <c r="C13" s="93" t="s">
        <v>11</v>
      </c>
      <c r="D13" s="93" t="s">
        <v>1</v>
      </c>
      <c r="E13" s="45"/>
      <c r="F13" s="46" t="s">
        <v>15</v>
      </c>
    </row>
    <row r="14" spans="1:6" ht="15" customHeight="1" x14ac:dyDescent="0.15">
      <c r="A14" s="81" t="s">
        <v>62</v>
      </c>
      <c r="B14" s="47"/>
      <c r="C14" s="49"/>
      <c r="D14" s="49"/>
      <c r="E14" s="48">
        <v>300</v>
      </c>
      <c r="F14" s="50" t="s">
        <v>16</v>
      </c>
    </row>
    <row r="15" spans="1:6" ht="15" customHeight="1" x14ac:dyDescent="0.15">
      <c r="A15" s="81" t="s">
        <v>43</v>
      </c>
      <c r="B15" s="51"/>
      <c r="C15" s="53"/>
      <c r="D15" s="53"/>
      <c r="E15" s="52">
        <v>0.03</v>
      </c>
      <c r="F15" s="50" t="s">
        <v>17</v>
      </c>
    </row>
    <row r="16" spans="1:6" ht="15" customHeight="1" x14ac:dyDescent="0.15">
      <c r="A16" s="81"/>
      <c r="B16" s="54" t="s">
        <v>4</v>
      </c>
      <c r="C16" s="55" t="s">
        <v>4</v>
      </c>
      <c r="D16" s="55" t="s">
        <v>4</v>
      </c>
      <c r="E16" s="56" t="s">
        <v>44</v>
      </c>
      <c r="F16" s="57">
        <v>30</v>
      </c>
    </row>
    <row r="17" spans="1:6" ht="15" customHeight="1" x14ac:dyDescent="0.15">
      <c r="A17" s="64" t="s">
        <v>63</v>
      </c>
      <c r="B17" s="94"/>
      <c r="C17" s="94"/>
      <c r="D17" s="94">
        <v>95.33</v>
      </c>
      <c r="E17" s="102">
        <v>300</v>
      </c>
      <c r="F17" s="95">
        <v>1</v>
      </c>
    </row>
    <row r="18" spans="1:6" x14ac:dyDescent="0.15">
      <c r="A18" s="83" t="s">
        <v>66</v>
      </c>
      <c r="B18" s="94"/>
      <c r="C18" s="94"/>
      <c r="D18" s="94">
        <v>93.67</v>
      </c>
      <c r="E18" s="102">
        <v>291</v>
      </c>
      <c r="F18" s="95">
        <f>F17+1</f>
        <v>2</v>
      </c>
    </row>
    <row r="19" spans="1:6" ht="15" customHeight="1" x14ac:dyDescent="0.15">
      <c r="A19" s="83" t="s">
        <v>64</v>
      </c>
      <c r="B19" s="94"/>
      <c r="C19" s="94"/>
      <c r="D19" s="94">
        <v>88.67</v>
      </c>
      <c r="E19" s="102">
        <v>282.27</v>
      </c>
      <c r="F19" s="95">
        <f t="shared" ref="F19:F46" si="0">F18+1</f>
        <v>3</v>
      </c>
    </row>
    <row r="20" spans="1:6" ht="15" customHeight="1" x14ac:dyDescent="0.15">
      <c r="A20" s="83" t="s">
        <v>70</v>
      </c>
      <c r="B20" s="94"/>
      <c r="C20" s="94"/>
      <c r="D20" s="94">
        <v>85.33</v>
      </c>
      <c r="E20" s="102">
        <v>273.80189999999999</v>
      </c>
      <c r="F20" s="95">
        <f t="shared" si="0"/>
        <v>4</v>
      </c>
    </row>
    <row r="21" spans="1:6" ht="15" customHeight="1" x14ac:dyDescent="0.15">
      <c r="A21" s="83" t="s">
        <v>106</v>
      </c>
      <c r="B21" s="94"/>
      <c r="C21" s="94"/>
      <c r="D21" s="94">
        <v>83.33</v>
      </c>
      <c r="E21" s="102">
        <v>265.58784299999996</v>
      </c>
      <c r="F21" s="95">
        <f t="shared" si="0"/>
        <v>5</v>
      </c>
    </row>
    <row r="22" spans="1:6" ht="15" customHeight="1" x14ac:dyDescent="0.15">
      <c r="A22" s="83" t="s">
        <v>67</v>
      </c>
      <c r="B22" s="94"/>
      <c r="C22" s="94"/>
      <c r="D22" s="94">
        <v>82.67</v>
      </c>
      <c r="E22" s="102">
        <v>257.62020770999999</v>
      </c>
      <c r="F22" s="95">
        <f t="shared" si="0"/>
        <v>6</v>
      </c>
    </row>
    <row r="23" spans="1:6" ht="15" customHeight="1" x14ac:dyDescent="0.15">
      <c r="A23" s="83" t="s">
        <v>72</v>
      </c>
      <c r="B23" s="94"/>
      <c r="C23" s="94"/>
      <c r="D23" s="94">
        <v>78.67</v>
      </c>
      <c r="E23" s="102">
        <v>249.89160147869998</v>
      </c>
      <c r="F23" s="95">
        <f t="shared" si="0"/>
        <v>7</v>
      </c>
    </row>
    <row r="24" spans="1:6" ht="15" customHeight="1" x14ac:dyDescent="0.15">
      <c r="A24" s="83" t="s">
        <v>65</v>
      </c>
      <c r="B24" s="94"/>
      <c r="C24" s="94"/>
      <c r="D24" s="94">
        <v>78.33</v>
      </c>
      <c r="E24" s="102">
        <v>242.39485343433898</v>
      </c>
      <c r="F24" s="95">
        <f t="shared" si="0"/>
        <v>8</v>
      </c>
    </row>
    <row r="25" spans="1:6" ht="15" customHeight="1" x14ac:dyDescent="0.15">
      <c r="A25" s="83" t="s">
        <v>76</v>
      </c>
      <c r="B25" s="94"/>
      <c r="C25" s="94"/>
      <c r="D25" s="94">
        <v>77</v>
      </c>
      <c r="E25" s="102">
        <v>235.12300783130883</v>
      </c>
      <c r="F25" s="95">
        <f t="shared" si="0"/>
        <v>9</v>
      </c>
    </row>
    <row r="26" spans="1:6" ht="15" customHeight="1" x14ac:dyDescent="0.15">
      <c r="A26" s="83" t="s">
        <v>68</v>
      </c>
      <c r="B26" s="94"/>
      <c r="C26" s="94"/>
      <c r="D26" s="94">
        <v>73.67</v>
      </c>
      <c r="E26" s="102">
        <v>228.06931759636956</v>
      </c>
      <c r="F26" s="95">
        <f t="shared" si="0"/>
        <v>10</v>
      </c>
    </row>
    <row r="27" spans="1:6" ht="15" customHeight="1" x14ac:dyDescent="0.15">
      <c r="A27" s="83" t="s">
        <v>86</v>
      </c>
      <c r="B27" s="94"/>
      <c r="C27" s="94"/>
      <c r="D27" s="94">
        <v>71</v>
      </c>
      <c r="E27" s="102">
        <v>221.22723806847847</v>
      </c>
      <c r="F27" s="95">
        <f t="shared" si="0"/>
        <v>11</v>
      </c>
    </row>
    <row r="28" spans="1:6" x14ac:dyDescent="0.15">
      <c r="A28" s="83" t="s">
        <v>69</v>
      </c>
      <c r="B28" s="94"/>
      <c r="C28" s="94"/>
      <c r="D28" s="94">
        <v>70.33</v>
      </c>
      <c r="E28" s="102">
        <v>214.59042092642412</v>
      </c>
      <c r="F28" s="95">
        <f t="shared" si="0"/>
        <v>12</v>
      </c>
    </row>
    <row r="29" spans="1:6" x14ac:dyDescent="0.15">
      <c r="A29" s="83" t="s">
        <v>75</v>
      </c>
      <c r="B29" s="94"/>
      <c r="C29" s="94"/>
      <c r="D29" s="94">
        <v>69</v>
      </c>
      <c r="E29" s="102">
        <v>208.15270829863138</v>
      </c>
      <c r="F29" s="95">
        <f t="shared" si="0"/>
        <v>13</v>
      </c>
    </row>
    <row r="30" spans="1:6" x14ac:dyDescent="0.15">
      <c r="A30" s="83" t="s">
        <v>82</v>
      </c>
      <c r="B30" s="94"/>
      <c r="C30" s="94"/>
      <c r="D30" s="94">
        <v>65.67</v>
      </c>
      <c r="E30" s="102">
        <v>201.90812704967243</v>
      </c>
      <c r="F30" s="95">
        <f t="shared" si="0"/>
        <v>14</v>
      </c>
    </row>
    <row r="31" spans="1:6" x14ac:dyDescent="0.15">
      <c r="A31" s="83" t="s">
        <v>71</v>
      </c>
      <c r="B31" s="94"/>
      <c r="C31" s="94"/>
      <c r="D31" s="94">
        <v>64</v>
      </c>
      <c r="E31" s="102">
        <v>195.85088323818226</v>
      </c>
      <c r="F31" s="95">
        <f t="shared" si="0"/>
        <v>15</v>
      </c>
    </row>
    <row r="32" spans="1:6" x14ac:dyDescent="0.15">
      <c r="A32" s="83" t="s">
        <v>85</v>
      </c>
      <c r="B32" s="94"/>
      <c r="C32" s="94"/>
      <c r="D32" s="94">
        <v>61.67</v>
      </c>
      <c r="E32" s="102">
        <v>189.97535674103679</v>
      </c>
      <c r="F32" s="95">
        <f t="shared" si="0"/>
        <v>16</v>
      </c>
    </row>
    <row r="33" spans="1:6" x14ac:dyDescent="0.15">
      <c r="A33" s="83" t="s">
        <v>74</v>
      </c>
      <c r="B33" s="94"/>
      <c r="C33" s="94"/>
      <c r="D33" s="94">
        <v>59.33</v>
      </c>
      <c r="E33" s="102">
        <v>184.27609603880569</v>
      </c>
      <c r="F33" s="95">
        <f t="shared" si="0"/>
        <v>17</v>
      </c>
    </row>
    <row r="34" spans="1:6" x14ac:dyDescent="0.15">
      <c r="A34" s="83" t="s">
        <v>79</v>
      </c>
      <c r="B34" s="94"/>
      <c r="C34" s="94"/>
      <c r="D34" s="94">
        <v>55</v>
      </c>
      <c r="E34" s="102">
        <v>178.74781315764153</v>
      </c>
      <c r="F34" s="95">
        <f t="shared" si="0"/>
        <v>18</v>
      </c>
    </row>
    <row r="35" spans="1:6" ht="15" customHeight="1" x14ac:dyDescent="0.15">
      <c r="A35" s="83" t="s">
        <v>77</v>
      </c>
      <c r="B35" s="94"/>
      <c r="C35" s="94"/>
      <c r="D35" s="94">
        <v>53.67</v>
      </c>
      <c r="E35" s="102">
        <v>173.3853787629123</v>
      </c>
      <c r="F35" s="95">
        <f t="shared" si="0"/>
        <v>19</v>
      </c>
    </row>
    <row r="36" spans="1:6" ht="15" customHeight="1" x14ac:dyDescent="0.15">
      <c r="A36" s="83" t="s">
        <v>107</v>
      </c>
      <c r="B36" s="94"/>
      <c r="C36" s="94"/>
      <c r="D36" s="94">
        <v>51.33</v>
      </c>
      <c r="E36" s="102">
        <v>168.18381740002494</v>
      </c>
      <c r="F36" s="95">
        <f t="shared" si="0"/>
        <v>20</v>
      </c>
    </row>
    <row r="37" spans="1:6" ht="15" customHeight="1" x14ac:dyDescent="0.15">
      <c r="A37" s="83" t="s">
        <v>80</v>
      </c>
      <c r="B37" s="94"/>
      <c r="C37" s="94"/>
      <c r="D37" s="94">
        <v>51</v>
      </c>
      <c r="E37" s="102">
        <v>163.13830287802418</v>
      </c>
      <c r="F37" s="95">
        <f t="shared" si="0"/>
        <v>21</v>
      </c>
    </row>
    <row r="38" spans="1:6" ht="15" customHeight="1" x14ac:dyDescent="0.15">
      <c r="A38" s="83" t="s">
        <v>83</v>
      </c>
      <c r="B38" s="94"/>
      <c r="C38" s="94"/>
      <c r="D38" s="94">
        <v>45.67</v>
      </c>
      <c r="E38" s="102">
        <v>158.24415379168346</v>
      </c>
      <c r="F38" s="95">
        <f t="shared" si="0"/>
        <v>22</v>
      </c>
    </row>
    <row r="39" spans="1:6" ht="15" customHeight="1" x14ac:dyDescent="0.15">
      <c r="A39" s="83" t="s">
        <v>81</v>
      </c>
      <c r="B39" s="94"/>
      <c r="C39" s="94"/>
      <c r="D39" s="94">
        <v>42.67</v>
      </c>
      <c r="E39" s="102">
        <v>153.49682917793297</v>
      </c>
      <c r="F39" s="95">
        <f t="shared" si="0"/>
        <v>23</v>
      </c>
    </row>
    <row r="40" spans="1:6" ht="15" customHeight="1" x14ac:dyDescent="0.15">
      <c r="A40" s="83" t="s">
        <v>84</v>
      </c>
      <c r="B40" s="94"/>
      <c r="C40" s="94"/>
      <c r="D40" s="94">
        <v>41.33</v>
      </c>
      <c r="E40" s="102">
        <v>148.89192430259499</v>
      </c>
      <c r="F40" s="95">
        <f t="shared" si="0"/>
        <v>24</v>
      </c>
    </row>
    <row r="41" spans="1:6" ht="15" customHeight="1" x14ac:dyDescent="0.15">
      <c r="A41" s="83" t="s">
        <v>78</v>
      </c>
      <c r="B41" s="94"/>
      <c r="C41" s="94"/>
      <c r="D41" s="94">
        <v>37</v>
      </c>
      <c r="E41" s="102">
        <v>144.42516657351715</v>
      </c>
      <c r="F41" s="95">
        <f t="shared" si="0"/>
        <v>25</v>
      </c>
    </row>
    <row r="42" spans="1:6" ht="15" customHeight="1" x14ac:dyDescent="0.15">
      <c r="A42" s="83" t="s">
        <v>89</v>
      </c>
      <c r="B42" s="94"/>
      <c r="C42" s="94"/>
      <c r="D42" s="94">
        <v>31.67</v>
      </c>
      <c r="E42" s="102">
        <v>140.09241157631163</v>
      </c>
      <c r="F42" s="95">
        <f t="shared" si="0"/>
        <v>26</v>
      </c>
    </row>
    <row r="43" spans="1:6" ht="15" customHeight="1" x14ac:dyDescent="0.15">
      <c r="A43" s="83" t="s">
        <v>90</v>
      </c>
      <c r="B43" s="94"/>
      <c r="C43" s="94"/>
      <c r="D43" s="94">
        <v>30</v>
      </c>
      <c r="E43" s="102">
        <v>135.88963922902229</v>
      </c>
      <c r="F43" s="95">
        <f t="shared" si="0"/>
        <v>27</v>
      </c>
    </row>
    <row r="44" spans="1:6" ht="15" customHeight="1" x14ac:dyDescent="0.15">
      <c r="A44" s="83" t="s">
        <v>73</v>
      </c>
      <c r="B44" s="94"/>
      <c r="C44" s="94"/>
      <c r="D44" s="94">
        <v>16.670000000000002</v>
      </c>
      <c r="E44" s="102">
        <v>131.81295005215162</v>
      </c>
      <c r="F44" s="95">
        <f t="shared" si="0"/>
        <v>28</v>
      </c>
    </row>
    <row r="45" spans="1:6" ht="15" customHeight="1" x14ac:dyDescent="0.15">
      <c r="A45" s="83" t="s">
        <v>87</v>
      </c>
      <c r="B45" s="94"/>
      <c r="C45" s="94"/>
      <c r="D45" s="94">
        <v>7.67</v>
      </c>
      <c r="E45" s="102">
        <v>127.85856155058707</v>
      </c>
      <c r="F45" s="95">
        <f t="shared" si="0"/>
        <v>29</v>
      </c>
    </row>
    <row r="46" spans="1:6" ht="15" customHeight="1" x14ac:dyDescent="0.15">
      <c r="A46" s="83" t="s">
        <v>88</v>
      </c>
      <c r="B46" s="94"/>
      <c r="C46" s="94"/>
      <c r="D46" s="94">
        <v>7.33</v>
      </c>
      <c r="E46" s="102">
        <v>124.02280470406946</v>
      </c>
      <c r="F46" s="95">
        <f t="shared" si="0"/>
        <v>30</v>
      </c>
    </row>
  </sheetData>
  <mergeCells count="3">
    <mergeCell ref="A1:A7"/>
    <mergeCell ref="B2:D2"/>
    <mergeCell ref="B4:D4"/>
  </mergeCells>
  <conditionalFormatting sqref="A23">
    <cfRule type="duplicateValues" dxfId="233" priority="1"/>
  </conditionalFormatting>
  <conditionalFormatting sqref="A23">
    <cfRule type="duplicateValues" dxfId="232" priority="2"/>
  </conditionalFormatting>
  <conditionalFormatting sqref="A31 A28 A18:A22 A26 A24">
    <cfRule type="duplicateValues" dxfId="231" priority="3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23057-C965-964A-A00E-ABF746A9E7D7}">
  <dimension ref="A1:I61"/>
  <sheetViews>
    <sheetView topLeftCell="A5" zoomScale="120" zoomScaleNormal="120" workbookViewId="0">
      <selection activeCell="I23" sqref="I23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02"/>
      <c r="B1" s="104"/>
      <c r="C1" s="104"/>
      <c r="D1" s="104"/>
      <c r="E1" s="104"/>
      <c r="F1" s="40"/>
    </row>
    <row r="2" spans="1:6" ht="15" customHeight="1" x14ac:dyDescent="0.15">
      <c r="A2" s="202"/>
      <c r="B2" s="203" t="s">
        <v>29</v>
      </c>
      <c r="C2" s="203"/>
      <c r="D2" s="203"/>
      <c r="E2" s="104"/>
      <c r="F2" s="40"/>
    </row>
    <row r="3" spans="1:6" ht="15" customHeight="1" x14ac:dyDescent="0.15">
      <c r="A3" s="202"/>
      <c r="B3" s="104"/>
      <c r="C3" s="104"/>
      <c r="D3" s="104"/>
      <c r="E3" s="104"/>
      <c r="F3" s="40"/>
    </row>
    <row r="4" spans="1:6" ht="15" customHeight="1" x14ac:dyDescent="0.15">
      <c r="A4" s="202"/>
      <c r="B4" s="203" t="s">
        <v>42</v>
      </c>
      <c r="C4" s="203"/>
      <c r="D4" s="203"/>
      <c r="E4" s="104"/>
      <c r="F4" s="40"/>
    </row>
    <row r="5" spans="1:6" ht="15" customHeight="1" x14ac:dyDescent="0.15">
      <c r="A5" s="202"/>
      <c r="B5" s="104"/>
      <c r="C5" s="104"/>
      <c r="D5" s="104"/>
      <c r="E5" s="104"/>
      <c r="F5" s="40"/>
    </row>
    <row r="6" spans="1:6" ht="15" customHeight="1" x14ac:dyDescent="0.15">
      <c r="A6" s="202"/>
      <c r="B6" s="75"/>
      <c r="C6" s="104"/>
      <c r="D6" s="104"/>
      <c r="E6" s="104"/>
      <c r="F6" s="40"/>
    </row>
    <row r="7" spans="1:6" ht="15" customHeight="1" x14ac:dyDescent="0.15">
      <c r="A7" s="202"/>
      <c r="B7" s="104"/>
      <c r="C7" s="104"/>
      <c r="D7" s="104"/>
      <c r="E7" s="104"/>
      <c r="F7" s="40"/>
    </row>
    <row r="8" spans="1:6" ht="15" customHeight="1" x14ac:dyDescent="0.15">
      <c r="A8" s="41" t="s">
        <v>7</v>
      </c>
      <c r="B8" s="42" t="s">
        <v>117</v>
      </c>
      <c r="C8" s="42"/>
      <c r="D8" s="103"/>
      <c r="E8" s="103"/>
      <c r="F8" s="40"/>
    </row>
    <row r="9" spans="1:6" ht="15" customHeight="1" x14ac:dyDescent="0.15">
      <c r="A9" s="41" t="s">
        <v>0</v>
      </c>
      <c r="B9" s="42" t="s">
        <v>118</v>
      </c>
      <c r="C9" s="42"/>
      <c r="D9" s="103"/>
      <c r="E9" s="103"/>
      <c r="F9" s="40"/>
    </row>
    <row r="10" spans="1:6" ht="15" customHeight="1" x14ac:dyDescent="0.15">
      <c r="A10" s="41" t="s">
        <v>9</v>
      </c>
      <c r="B10" s="77" t="s">
        <v>124</v>
      </c>
      <c r="C10" s="43"/>
      <c r="D10" s="44"/>
      <c r="E10" s="44"/>
      <c r="F10" s="40"/>
    </row>
    <row r="11" spans="1:6" ht="15" customHeight="1" x14ac:dyDescent="0.15">
      <c r="A11" s="41" t="s">
        <v>24</v>
      </c>
      <c r="B11" s="42" t="s">
        <v>39</v>
      </c>
      <c r="C11" s="104"/>
      <c r="D11" s="104"/>
      <c r="E11" s="104"/>
      <c r="F11" s="40"/>
    </row>
    <row r="12" spans="1:6" ht="15" customHeight="1" x14ac:dyDescent="0.15">
      <c r="A12" s="41" t="s">
        <v>10</v>
      </c>
      <c r="B12" s="103" t="s">
        <v>30</v>
      </c>
      <c r="C12" s="104"/>
      <c r="D12" s="104"/>
      <c r="E12" s="104"/>
      <c r="F12" s="40"/>
    </row>
    <row r="13" spans="1:6" ht="15" customHeight="1" x14ac:dyDescent="0.15">
      <c r="A13" s="103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</row>
    <row r="14" spans="1:6" ht="15" customHeight="1" x14ac:dyDescent="0.15">
      <c r="A14" s="103" t="s">
        <v>54</v>
      </c>
      <c r="B14" s="47"/>
      <c r="C14" s="49"/>
      <c r="D14" s="49"/>
      <c r="E14" s="48">
        <v>500</v>
      </c>
      <c r="F14" s="50" t="s">
        <v>16</v>
      </c>
    </row>
    <row r="15" spans="1:6" ht="15" customHeight="1" x14ac:dyDescent="0.15">
      <c r="A15" s="103" t="s">
        <v>43</v>
      </c>
      <c r="B15" s="51"/>
      <c r="C15" s="53"/>
      <c r="D15" s="53"/>
      <c r="E15" s="100">
        <v>1.4999999999999999E-2</v>
      </c>
      <c r="F15" s="50" t="s">
        <v>17</v>
      </c>
    </row>
    <row r="16" spans="1:6" ht="15" customHeight="1" x14ac:dyDescent="0.15">
      <c r="A16" s="103"/>
      <c r="B16" s="54" t="s">
        <v>4</v>
      </c>
      <c r="C16" s="55" t="s">
        <v>4</v>
      </c>
      <c r="D16" s="55" t="s">
        <v>4</v>
      </c>
      <c r="E16" s="56" t="s">
        <v>44</v>
      </c>
      <c r="F16" s="57">
        <v>64</v>
      </c>
    </row>
    <row r="17" spans="1:8" ht="15" customHeight="1" x14ac:dyDescent="0.15">
      <c r="A17" s="64" t="s">
        <v>40</v>
      </c>
      <c r="B17" s="73">
        <v>89.2</v>
      </c>
      <c r="C17" s="73"/>
      <c r="D17" s="73">
        <v>91.7</v>
      </c>
      <c r="E17" s="109">
        <v>492.5</v>
      </c>
      <c r="F17" s="110">
        <v>2</v>
      </c>
    </row>
    <row r="18" spans="1:8" x14ac:dyDescent="0.15">
      <c r="A18" s="63" t="s">
        <v>46</v>
      </c>
      <c r="B18" s="73">
        <v>80</v>
      </c>
      <c r="C18" s="73"/>
      <c r="D18" s="73">
        <v>90.7</v>
      </c>
      <c r="E18" s="109">
        <v>485.11250000000001</v>
      </c>
      <c r="F18" s="110">
        <v>3</v>
      </c>
    </row>
    <row r="19" spans="1:8" x14ac:dyDescent="0.15">
      <c r="A19" s="63" t="s">
        <v>47</v>
      </c>
      <c r="B19" s="73">
        <v>78</v>
      </c>
      <c r="C19" s="73"/>
      <c r="D19" s="73">
        <v>70.7</v>
      </c>
      <c r="E19" s="109">
        <v>429.86522112957158</v>
      </c>
      <c r="F19" s="110">
        <v>11</v>
      </c>
    </row>
    <row r="20" spans="1:8" x14ac:dyDescent="0.15">
      <c r="A20" s="63" t="s">
        <v>48</v>
      </c>
      <c r="B20" s="73">
        <v>79.2</v>
      </c>
      <c r="C20" s="73"/>
      <c r="D20" s="73">
        <v>66.7</v>
      </c>
      <c r="E20" s="109">
        <v>410.80999440788202</v>
      </c>
      <c r="F20" s="110">
        <v>14</v>
      </c>
    </row>
    <row r="21" spans="1:8" x14ac:dyDescent="0.15">
      <c r="A21" s="63" t="s">
        <v>50</v>
      </c>
      <c r="B21" s="73">
        <v>78.5</v>
      </c>
      <c r="C21" s="73"/>
      <c r="D21" s="73">
        <v>64</v>
      </c>
      <c r="E21" s="109">
        <v>386.71046309819121</v>
      </c>
      <c r="F21" s="110">
        <v>18</v>
      </c>
    </row>
    <row r="22" spans="1:8" x14ac:dyDescent="0.15">
      <c r="A22" s="63" t="s">
        <v>66</v>
      </c>
      <c r="B22" s="73">
        <v>71.5</v>
      </c>
      <c r="C22" s="73"/>
      <c r="D22" s="73">
        <v>57</v>
      </c>
      <c r="E22" s="109">
        <v>369.56821667355092</v>
      </c>
      <c r="F22" s="110">
        <v>21</v>
      </c>
    </row>
    <row r="23" spans="1:8" x14ac:dyDescent="0.15">
      <c r="A23" s="63" t="s">
        <v>51</v>
      </c>
      <c r="B23" s="73">
        <v>70.7</v>
      </c>
      <c r="C23" s="73"/>
      <c r="D23" s="73"/>
      <c r="E23" s="109">
        <v>353.1858581767645</v>
      </c>
      <c r="F23" s="110">
        <v>24</v>
      </c>
    </row>
    <row r="24" spans="1:8" x14ac:dyDescent="0.15">
      <c r="A24" s="150" t="s">
        <v>119</v>
      </c>
      <c r="B24" s="151">
        <v>65.5</v>
      </c>
      <c r="C24" s="151"/>
      <c r="D24" s="151"/>
      <c r="E24" s="152">
        <v>342.66974924955139</v>
      </c>
      <c r="F24" s="153">
        <v>26</v>
      </c>
      <c r="G24" s="154" t="s">
        <v>241</v>
      </c>
      <c r="H24" s="154"/>
    </row>
    <row r="25" spans="1:8" x14ac:dyDescent="0.15">
      <c r="A25" s="63" t="s">
        <v>53</v>
      </c>
      <c r="B25" s="73">
        <v>57</v>
      </c>
      <c r="C25" s="73"/>
      <c r="D25" s="73"/>
      <c r="E25" s="109">
        <v>294.60361507114652</v>
      </c>
      <c r="F25" s="110">
        <v>36</v>
      </c>
    </row>
    <row r="26" spans="1:8" x14ac:dyDescent="0.15">
      <c r="A26" s="63" t="s">
        <v>106</v>
      </c>
      <c r="B26" s="73">
        <v>56.2</v>
      </c>
      <c r="C26" s="73"/>
      <c r="D26" s="73"/>
      <c r="E26" s="109">
        <v>285.83179243240312</v>
      </c>
      <c r="F26" s="110">
        <v>38</v>
      </c>
    </row>
    <row r="27" spans="1:8" x14ac:dyDescent="0.15">
      <c r="A27" s="63" t="s">
        <v>64</v>
      </c>
      <c r="B27" s="73">
        <v>54</v>
      </c>
      <c r="C27" s="73"/>
      <c r="D27" s="73"/>
      <c r="E27" s="109">
        <v>277.32115081272832</v>
      </c>
      <c r="F27" s="110">
        <v>40</v>
      </c>
    </row>
    <row r="28" spans="1:8" x14ac:dyDescent="0.15">
      <c r="A28" s="63" t="s">
        <v>68</v>
      </c>
      <c r="B28" s="73">
        <v>53.5</v>
      </c>
      <c r="C28" s="73"/>
      <c r="D28" s="73"/>
      <c r="E28" s="109">
        <v>269.06391354727936</v>
      </c>
      <c r="F28" s="110">
        <v>42</v>
      </c>
    </row>
    <row r="29" spans="1:8" x14ac:dyDescent="0.15">
      <c r="A29" s="63" t="s">
        <v>63</v>
      </c>
      <c r="B29" s="73">
        <v>53.2</v>
      </c>
      <c r="C29" s="73"/>
      <c r="D29" s="73"/>
      <c r="E29" s="109">
        <v>265.02795484407017</v>
      </c>
      <c r="F29" s="110">
        <v>43</v>
      </c>
    </row>
    <row r="30" spans="1:8" x14ac:dyDescent="0.15">
      <c r="A30" s="63" t="s">
        <v>49</v>
      </c>
      <c r="B30" s="73">
        <v>46.5</v>
      </c>
      <c r="C30" s="73"/>
      <c r="D30" s="73"/>
      <c r="E30" s="109">
        <v>231.32243738997832</v>
      </c>
      <c r="F30" s="110">
        <v>52</v>
      </c>
    </row>
    <row r="31" spans="1:8" x14ac:dyDescent="0.15">
      <c r="A31" s="63" t="s">
        <v>120</v>
      </c>
      <c r="B31" s="73">
        <v>38.700000000000003</v>
      </c>
      <c r="C31" s="73"/>
      <c r="D31" s="73"/>
      <c r="E31" s="109">
        <v>214.48598131542695</v>
      </c>
      <c r="F31" s="110">
        <v>57</v>
      </c>
    </row>
    <row r="32" spans="1:8" x14ac:dyDescent="0.15">
      <c r="A32" s="63" t="s">
        <v>52</v>
      </c>
      <c r="B32" s="73">
        <v>37.700000000000003</v>
      </c>
      <c r="C32" s="73"/>
      <c r="D32" s="73"/>
      <c r="E32" s="109">
        <v>211.26869159569554</v>
      </c>
      <c r="F32" s="110">
        <v>58</v>
      </c>
    </row>
    <row r="33" spans="1:6" x14ac:dyDescent="0.15">
      <c r="A33" s="63" t="s">
        <v>86</v>
      </c>
      <c r="B33" s="73">
        <v>35.5</v>
      </c>
      <c r="C33" s="73"/>
      <c r="D33" s="73"/>
      <c r="E33" s="109">
        <v>204.97816630343371</v>
      </c>
      <c r="F33" s="110">
        <v>60</v>
      </c>
    </row>
    <row r="34" spans="1:6" x14ac:dyDescent="0.15">
      <c r="A34" s="63"/>
      <c r="B34" s="73"/>
      <c r="C34" s="73"/>
      <c r="D34" s="73"/>
      <c r="E34" s="109"/>
      <c r="F34" s="110"/>
    </row>
    <row r="35" spans="1:6" x14ac:dyDescent="0.15">
      <c r="A35" s="63"/>
      <c r="B35" s="73"/>
      <c r="C35" s="73"/>
      <c r="D35" s="73"/>
      <c r="E35" s="109"/>
      <c r="F35" s="110"/>
    </row>
    <row r="55" spans="9:9" x14ac:dyDescent="0.15">
      <c r="I55" s="132"/>
    </row>
    <row r="58" spans="9:9" x14ac:dyDescent="0.15">
      <c r="I58" s="132"/>
    </row>
    <row r="61" spans="9:9" x14ac:dyDescent="0.15">
      <c r="I61" s="132"/>
    </row>
  </sheetData>
  <sortState xmlns:xlrd2="http://schemas.microsoft.com/office/spreadsheetml/2017/richdata2" ref="A17:G33">
    <sortCondition ref="F17:F33"/>
  </sortState>
  <mergeCells count="3">
    <mergeCell ref="A1:A7"/>
    <mergeCell ref="B2:D2"/>
    <mergeCell ref="B4:D4"/>
  </mergeCells>
  <conditionalFormatting sqref="A25">
    <cfRule type="duplicateValues" dxfId="230" priority="17"/>
  </conditionalFormatting>
  <conditionalFormatting sqref="A25">
    <cfRule type="duplicateValues" dxfId="229" priority="18"/>
  </conditionalFormatting>
  <conditionalFormatting sqref="A26:A28">
    <cfRule type="duplicateValues" dxfId="228" priority="15"/>
  </conditionalFormatting>
  <conditionalFormatting sqref="A26:A28">
    <cfRule type="duplicateValues" dxfId="227" priority="16"/>
  </conditionalFormatting>
  <conditionalFormatting sqref="A29">
    <cfRule type="duplicateValues" dxfId="226" priority="13"/>
  </conditionalFormatting>
  <conditionalFormatting sqref="A29">
    <cfRule type="duplicateValues" dxfId="225" priority="14"/>
  </conditionalFormatting>
  <conditionalFormatting sqref="A30">
    <cfRule type="duplicateValues" dxfId="224" priority="11"/>
  </conditionalFormatting>
  <conditionalFormatting sqref="A30">
    <cfRule type="duplicateValues" dxfId="223" priority="12"/>
  </conditionalFormatting>
  <conditionalFormatting sqref="A31">
    <cfRule type="duplicateValues" dxfId="222" priority="9"/>
  </conditionalFormatting>
  <conditionalFormatting sqref="A31">
    <cfRule type="duplicateValues" dxfId="221" priority="10"/>
  </conditionalFormatting>
  <conditionalFormatting sqref="A32">
    <cfRule type="duplicateValues" dxfId="220" priority="7"/>
  </conditionalFormatting>
  <conditionalFormatting sqref="A32">
    <cfRule type="duplicateValues" dxfId="219" priority="8"/>
  </conditionalFormatting>
  <conditionalFormatting sqref="A33">
    <cfRule type="duplicateValues" dxfId="218" priority="5"/>
  </conditionalFormatting>
  <conditionalFormatting sqref="A33">
    <cfRule type="duplicateValues" dxfId="217" priority="6"/>
  </conditionalFormatting>
  <conditionalFormatting sqref="A34">
    <cfRule type="duplicateValues" dxfId="216" priority="3"/>
  </conditionalFormatting>
  <conditionalFormatting sqref="A34">
    <cfRule type="duplicateValues" dxfId="215" priority="4"/>
  </conditionalFormatting>
  <conditionalFormatting sqref="A35">
    <cfRule type="duplicateValues" dxfId="214" priority="1"/>
  </conditionalFormatting>
  <conditionalFormatting sqref="A35">
    <cfRule type="duplicateValues" dxfId="213" priority="2"/>
  </conditionalFormatting>
  <conditionalFormatting sqref="A18:A24">
    <cfRule type="duplicateValues" dxfId="212" priority="43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AD5F9-2718-0048-8BF8-051F975147EF}">
  <dimension ref="A1:G104"/>
  <sheetViews>
    <sheetView topLeftCell="A6" workbookViewId="0">
      <selection activeCell="G19" sqref="G19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02"/>
      <c r="B1" s="104"/>
      <c r="C1" s="104"/>
      <c r="D1" s="104"/>
      <c r="E1" s="104"/>
      <c r="F1" s="40"/>
    </row>
    <row r="2" spans="1:6" ht="15" customHeight="1" x14ac:dyDescent="0.15">
      <c r="A2" s="202"/>
      <c r="B2" s="203" t="s">
        <v>29</v>
      </c>
      <c r="C2" s="203"/>
      <c r="D2" s="203"/>
      <c r="E2" s="104"/>
      <c r="F2" s="40"/>
    </row>
    <row r="3" spans="1:6" ht="15" customHeight="1" x14ac:dyDescent="0.15">
      <c r="A3" s="202"/>
      <c r="B3" s="104"/>
      <c r="C3" s="104"/>
      <c r="D3" s="104"/>
      <c r="E3" s="104"/>
      <c r="F3" s="40"/>
    </row>
    <row r="4" spans="1:6" ht="15" customHeight="1" x14ac:dyDescent="0.15">
      <c r="A4" s="202"/>
      <c r="B4" s="203" t="s">
        <v>42</v>
      </c>
      <c r="C4" s="203"/>
      <c r="D4" s="203"/>
      <c r="E4" s="104"/>
      <c r="F4" s="40"/>
    </row>
    <row r="5" spans="1:6" ht="15" customHeight="1" x14ac:dyDescent="0.15">
      <c r="A5" s="202"/>
      <c r="B5" s="104"/>
      <c r="C5" s="104"/>
      <c r="D5" s="104"/>
      <c r="E5" s="104"/>
      <c r="F5" s="40"/>
    </row>
    <row r="6" spans="1:6" ht="15" customHeight="1" x14ac:dyDescent="0.15">
      <c r="A6" s="202"/>
      <c r="B6" s="75"/>
      <c r="C6" s="104"/>
      <c r="D6" s="104"/>
      <c r="E6" s="104"/>
      <c r="F6" s="40"/>
    </row>
    <row r="7" spans="1:6" ht="15" customHeight="1" x14ac:dyDescent="0.15">
      <c r="A7" s="202"/>
      <c r="B7" s="104"/>
      <c r="C7" s="104"/>
      <c r="D7" s="104"/>
      <c r="E7" s="104"/>
      <c r="F7" s="40"/>
    </row>
    <row r="8" spans="1:6" ht="15" customHeight="1" x14ac:dyDescent="0.15">
      <c r="A8" s="41" t="s">
        <v>7</v>
      </c>
      <c r="B8" s="42" t="s">
        <v>117</v>
      </c>
      <c r="C8" s="42"/>
      <c r="D8" s="103"/>
      <c r="E8" s="103"/>
      <c r="F8" s="40"/>
    </row>
    <row r="9" spans="1:6" ht="15" customHeight="1" x14ac:dyDescent="0.15">
      <c r="A9" s="41" t="s">
        <v>0</v>
      </c>
      <c r="B9" s="42" t="s">
        <v>118</v>
      </c>
      <c r="C9" s="42"/>
      <c r="D9" s="103"/>
      <c r="E9" s="103"/>
      <c r="F9" s="40"/>
    </row>
    <row r="10" spans="1:6" ht="15" customHeight="1" x14ac:dyDescent="0.15">
      <c r="A10" s="41" t="s">
        <v>9</v>
      </c>
      <c r="B10" s="77">
        <v>43133</v>
      </c>
      <c r="C10" s="43"/>
      <c r="D10" s="44"/>
      <c r="E10" s="44"/>
      <c r="F10" s="40"/>
    </row>
    <row r="11" spans="1:6" ht="15" customHeight="1" x14ac:dyDescent="0.15">
      <c r="A11" s="41" t="s">
        <v>24</v>
      </c>
      <c r="B11" s="42" t="s">
        <v>37</v>
      </c>
      <c r="C11" s="104"/>
      <c r="D11" s="104"/>
      <c r="E11" s="104"/>
      <c r="F11" s="40"/>
    </row>
    <row r="12" spans="1:6" ht="15" customHeight="1" x14ac:dyDescent="0.15">
      <c r="A12" s="41" t="s">
        <v>10</v>
      </c>
      <c r="B12" s="103" t="s">
        <v>30</v>
      </c>
      <c r="C12" s="104"/>
      <c r="D12" s="104"/>
      <c r="E12" s="104"/>
      <c r="F12" s="40"/>
    </row>
    <row r="13" spans="1:6" ht="15" customHeight="1" x14ac:dyDescent="0.15">
      <c r="A13" s="103" t="s">
        <v>8</v>
      </c>
      <c r="B13" s="80" t="s">
        <v>2</v>
      </c>
      <c r="C13" s="80" t="s">
        <v>11</v>
      </c>
      <c r="D13" s="80" t="s">
        <v>1</v>
      </c>
      <c r="E13" s="45"/>
      <c r="F13" s="46" t="s">
        <v>15</v>
      </c>
    </row>
    <row r="14" spans="1:6" ht="15" customHeight="1" x14ac:dyDescent="0.15">
      <c r="A14" s="103" t="s">
        <v>54</v>
      </c>
      <c r="B14" s="47"/>
      <c r="C14" s="49"/>
      <c r="D14" s="49"/>
      <c r="E14" s="48">
        <v>500</v>
      </c>
      <c r="F14" s="50" t="s">
        <v>16</v>
      </c>
    </row>
    <row r="15" spans="1:6" ht="15" customHeight="1" x14ac:dyDescent="0.15">
      <c r="A15" s="103" t="s">
        <v>43</v>
      </c>
      <c r="B15" s="51"/>
      <c r="C15" s="53"/>
      <c r="D15" s="53"/>
      <c r="E15" s="100">
        <v>1.4999999999999999E-2</v>
      </c>
      <c r="F15" s="50" t="s">
        <v>17</v>
      </c>
    </row>
    <row r="16" spans="1:6" ht="15" customHeight="1" x14ac:dyDescent="0.15">
      <c r="A16" s="103"/>
      <c r="B16" s="54" t="s">
        <v>4</v>
      </c>
      <c r="C16" s="55" t="s">
        <v>4</v>
      </c>
      <c r="D16" s="55" t="s">
        <v>4</v>
      </c>
      <c r="E16" s="56" t="s">
        <v>44</v>
      </c>
      <c r="F16" s="57">
        <v>64</v>
      </c>
    </row>
    <row r="17" spans="1:7" ht="15" customHeight="1" x14ac:dyDescent="0.15">
      <c r="A17" s="155" t="s">
        <v>40</v>
      </c>
      <c r="B17" s="156">
        <v>88.2</v>
      </c>
      <c r="C17" s="156"/>
      <c r="D17" s="156">
        <v>90.2</v>
      </c>
      <c r="E17" s="157">
        <v>492.5</v>
      </c>
      <c r="F17" s="158">
        <v>2</v>
      </c>
      <c r="G17" s="159"/>
    </row>
    <row r="18" spans="1:7" x14ac:dyDescent="0.15">
      <c r="A18" s="63" t="s">
        <v>86</v>
      </c>
      <c r="B18" s="114">
        <v>73</v>
      </c>
      <c r="C18" s="114"/>
      <c r="D18" s="114">
        <v>14</v>
      </c>
      <c r="E18" s="109">
        <v>375.19615905944255</v>
      </c>
      <c r="F18" s="110">
        <v>20</v>
      </c>
    </row>
    <row r="19" spans="1:7" x14ac:dyDescent="0.15">
      <c r="A19" s="63" t="s">
        <v>47</v>
      </c>
      <c r="B19" s="114">
        <v>69.5</v>
      </c>
      <c r="C19" s="114"/>
      <c r="D19" s="114"/>
      <c r="E19" s="109">
        <v>369.56821667355092</v>
      </c>
      <c r="F19" s="110">
        <v>21</v>
      </c>
      <c r="G19" s="133"/>
    </row>
    <row r="20" spans="1:7" x14ac:dyDescent="0.15">
      <c r="A20" s="63" t="s">
        <v>120</v>
      </c>
      <c r="B20" s="114">
        <v>68.2</v>
      </c>
      <c r="C20" s="114"/>
      <c r="D20" s="114"/>
      <c r="E20" s="109">
        <v>358.56432302209595</v>
      </c>
      <c r="F20" s="110">
        <v>23</v>
      </c>
    </row>
    <row r="21" spans="1:7" x14ac:dyDescent="0.15">
      <c r="A21" s="63" t="s">
        <v>63</v>
      </c>
      <c r="B21" s="114">
        <v>65.2</v>
      </c>
      <c r="C21" s="114"/>
      <c r="D21" s="114"/>
      <c r="E21" s="109">
        <v>353.1858581767645</v>
      </c>
      <c r="F21" s="110">
        <v>24</v>
      </c>
    </row>
    <row r="22" spans="1:7" x14ac:dyDescent="0.15">
      <c r="A22" s="63" t="s">
        <v>66</v>
      </c>
      <c r="B22" s="114">
        <v>62.5</v>
      </c>
      <c r="C22" s="114"/>
      <c r="D22" s="114"/>
      <c r="E22" s="109">
        <v>337.52970301080813</v>
      </c>
      <c r="F22" s="110">
        <v>27</v>
      </c>
    </row>
    <row r="23" spans="1:7" x14ac:dyDescent="0.15">
      <c r="A23" s="63" t="s">
        <v>51</v>
      </c>
      <c r="B23" s="114">
        <v>60.7</v>
      </c>
      <c r="C23" s="114"/>
      <c r="D23" s="114"/>
      <c r="E23" s="109">
        <v>327.47975610366132</v>
      </c>
      <c r="F23" s="110">
        <v>29</v>
      </c>
    </row>
    <row r="24" spans="1:7" x14ac:dyDescent="0.15">
      <c r="A24" s="63" t="s">
        <v>50</v>
      </c>
      <c r="B24" s="114">
        <v>57</v>
      </c>
      <c r="C24" s="114"/>
      <c r="D24" s="114"/>
      <c r="E24" s="109">
        <v>317.72904636567478</v>
      </c>
      <c r="F24" s="110">
        <v>31</v>
      </c>
    </row>
    <row r="25" spans="1:7" x14ac:dyDescent="0.15">
      <c r="A25" s="63" t="s">
        <v>49</v>
      </c>
      <c r="B25" s="114">
        <v>50.5</v>
      </c>
      <c r="C25" s="114"/>
      <c r="D25" s="114"/>
      <c r="E25" s="109">
        <v>281.54431554591707</v>
      </c>
      <c r="F25" s="110">
        <v>39</v>
      </c>
    </row>
    <row r="26" spans="1:7" x14ac:dyDescent="0.15">
      <c r="A26" s="63" t="s">
        <v>64</v>
      </c>
      <c r="B26" s="114">
        <v>48.7</v>
      </c>
      <c r="C26" s="114"/>
      <c r="D26" s="114"/>
      <c r="E26" s="109">
        <v>273.16133355053739</v>
      </c>
      <c r="F26" s="110">
        <v>41</v>
      </c>
    </row>
    <row r="27" spans="1:7" x14ac:dyDescent="0.15">
      <c r="A27" s="63" t="s">
        <v>119</v>
      </c>
      <c r="B27" s="114">
        <v>39</v>
      </c>
      <c r="C27" s="114"/>
      <c r="D27" s="114"/>
      <c r="E27" s="109">
        <v>245.73829331963356</v>
      </c>
      <c r="F27" s="110">
        <v>48</v>
      </c>
    </row>
    <row r="28" spans="1:7" x14ac:dyDescent="0.15">
      <c r="A28" s="63" t="s">
        <v>48</v>
      </c>
      <c r="B28" s="114">
        <v>38.5</v>
      </c>
      <c r="C28" s="114"/>
      <c r="D28" s="114"/>
      <c r="E28" s="109">
        <v>242.05221891983905</v>
      </c>
      <c r="F28" s="110">
        <v>49</v>
      </c>
    </row>
    <row r="29" spans="1:7" x14ac:dyDescent="0.15">
      <c r="A29" s="63" t="s">
        <v>53</v>
      </c>
      <c r="B29" s="114">
        <v>36.5</v>
      </c>
      <c r="C29" s="114"/>
      <c r="D29" s="114"/>
      <c r="E29" s="109">
        <v>234.84511410150083</v>
      </c>
      <c r="F29" s="110">
        <v>51</v>
      </c>
    </row>
    <row r="30" spans="1:7" x14ac:dyDescent="0.15">
      <c r="A30" s="63" t="s">
        <v>52</v>
      </c>
      <c r="B30" s="114">
        <v>28.2</v>
      </c>
      <c r="C30" s="114"/>
      <c r="D30" s="114"/>
      <c r="E30" s="109">
        <v>217.75226529484971</v>
      </c>
      <c r="F30" s="110">
        <v>56</v>
      </c>
    </row>
    <row r="31" spans="1:7" x14ac:dyDescent="0.15">
      <c r="A31" s="63" t="s">
        <v>68</v>
      </c>
      <c r="B31" s="114">
        <v>18</v>
      </c>
      <c r="C31" s="114"/>
      <c r="D31" s="114"/>
      <c r="E31" s="109">
        <v>204.97816630343371</v>
      </c>
      <c r="F31" s="110">
        <v>60</v>
      </c>
    </row>
    <row r="32" spans="1:7" x14ac:dyDescent="0.15">
      <c r="A32" s="63" t="s">
        <v>46</v>
      </c>
      <c r="B32" s="114">
        <v>16</v>
      </c>
      <c r="C32" s="114"/>
      <c r="D32" s="114"/>
      <c r="E32" s="109">
        <v>201.90349380888222</v>
      </c>
      <c r="F32" s="110">
        <v>61</v>
      </c>
    </row>
    <row r="33" spans="1:7" x14ac:dyDescent="0.15">
      <c r="A33" s="63" t="s">
        <v>106</v>
      </c>
      <c r="B33" s="114">
        <v>14</v>
      </c>
      <c r="C33" s="114"/>
      <c r="D33" s="114"/>
      <c r="E33" s="109">
        <v>198.87494140174897</v>
      </c>
      <c r="F33" s="110">
        <v>62</v>
      </c>
    </row>
    <row r="34" spans="1:7" x14ac:dyDescent="0.15">
      <c r="A34" s="63"/>
      <c r="B34" s="114"/>
      <c r="C34" s="114"/>
      <c r="D34" s="114"/>
      <c r="E34" s="109"/>
      <c r="F34" s="110"/>
    </row>
    <row r="35" spans="1:7" x14ac:dyDescent="0.15">
      <c r="A35" s="63"/>
      <c r="B35" s="114"/>
      <c r="C35" s="114"/>
      <c r="D35" s="114"/>
      <c r="E35" s="109"/>
      <c r="F35" s="110"/>
    </row>
    <row r="41" spans="1:7" x14ac:dyDescent="0.15">
      <c r="A41" s="111"/>
      <c r="B41" s="112"/>
      <c r="C41" s="113"/>
      <c r="D41" s="112"/>
      <c r="E41" s="113"/>
      <c r="F41" s="84"/>
      <c r="G41" s="112"/>
    </row>
    <row r="42" spans="1:7" x14ac:dyDescent="0.15">
      <c r="A42" s="111"/>
      <c r="B42" s="112"/>
      <c r="C42" s="113"/>
      <c r="D42" s="112"/>
      <c r="E42" s="113"/>
      <c r="F42" s="84"/>
      <c r="G42" s="112"/>
    </row>
    <row r="43" spans="1:7" x14ac:dyDescent="0.15">
      <c r="A43" s="111"/>
      <c r="B43" s="112"/>
      <c r="C43" s="113"/>
      <c r="D43" s="112"/>
      <c r="E43" s="113"/>
      <c r="F43" s="84"/>
      <c r="G43" s="112"/>
    </row>
    <row r="44" spans="1:7" x14ac:dyDescent="0.15">
      <c r="A44" s="111"/>
      <c r="B44" s="112"/>
      <c r="C44" s="113"/>
      <c r="D44" s="112"/>
      <c r="E44" s="113"/>
      <c r="F44" s="84"/>
      <c r="G44" s="112"/>
    </row>
    <row r="45" spans="1:7" x14ac:dyDescent="0.15">
      <c r="A45" s="111"/>
      <c r="B45" s="112"/>
      <c r="C45" s="113"/>
      <c r="D45" s="112"/>
      <c r="E45" s="113"/>
      <c r="F45" s="84"/>
      <c r="G45" s="112"/>
    </row>
    <row r="46" spans="1:7" x14ac:dyDescent="0.15">
      <c r="A46" s="111"/>
      <c r="B46" s="112"/>
      <c r="C46" s="113"/>
      <c r="D46" s="112"/>
      <c r="E46" s="113"/>
      <c r="F46" s="84"/>
      <c r="G46" s="112"/>
    </row>
    <row r="47" spans="1:7" x14ac:dyDescent="0.15">
      <c r="A47" s="111"/>
      <c r="B47" s="112"/>
      <c r="C47" s="113"/>
      <c r="D47" s="112"/>
      <c r="E47" s="113"/>
      <c r="F47" s="84"/>
      <c r="G47" s="112"/>
    </row>
    <row r="48" spans="1:7" x14ac:dyDescent="0.15">
      <c r="A48" s="111"/>
      <c r="B48" s="112"/>
      <c r="C48" s="113"/>
      <c r="D48" s="112"/>
      <c r="E48" s="113"/>
      <c r="F48" s="84"/>
      <c r="G48" s="112"/>
    </row>
    <row r="49" spans="1:7" x14ac:dyDescent="0.15">
      <c r="A49" s="111"/>
      <c r="B49" s="112"/>
      <c r="C49" s="113"/>
      <c r="D49" s="112"/>
      <c r="E49" s="113"/>
      <c r="F49" s="84"/>
      <c r="G49" s="112"/>
    </row>
    <row r="50" spans="1:7" x14ac:dyDescent="0.15">
      <c r="A50" s="111"/>
      <c r="B50" s="112"/>
      <c r="C50" s="113"/>
      <c r="D50" s="112"/>
      <c r="E50" s="113"/>
      <c r="F50" s="84"/>
      <c r="G50" s="112"/>
    </row>
    <row r="51" spans="1:7" x14ac:dyDescent="0.15">
      <c r="A51" s="111"/>
      <c r="B51" s="112"/>
      <c r="C51" s="113"/>
      <c r="D51" s="112"/>
      <c r="E51" s="113"/>
      <c r="F51" s="84"/>
      <c r="G51" s="112"/>
    </row>
    <row r="52" spans="1:7" x14ac:dyDescent="0.15">
      <c r="A52" s="111"/>
      <c r="B52" s="112"/>
      <c r="C52" s="113"/>
      <c r="D52" s="112"/>
      <c r="E52" s="113"/>
      <c r="F52" s="84"/>
      <c r="G52" s="112"/>
    </row>
    <row r="53" spans="1:7" x14ac:dyDescent="0.15">
      <c r="A53" s="111"/>
      <c r="B53" s="112"/>
      <c r="C53" s="113"/>
      <c r="D53" s="112"/>
      <c r="E53" s="113"/>
      <c r="F53" s="84"/>
      <c r="G53" s="112"/>
    </row>
    <row r="54" spans="1:7" x14ac:dyDescent="0.15">
      <c r="A54" s="111"/>
      <c r="B54" s="112"/>
      <c r="C54" s="113"/>
      <c r="D54" s="112"/>
      <c r="E54" s="113"/>
      <c r="F54" s="84"/>
      <c r="G54" s="112"/>
    </row>
    <row r="55" spans="1:7" x14ac:dyDescent="0.15">
      <c r="A55" s="111"/>
      <c r="B55" s="112"/>
      <c r="C55" s="113"/>
      <c r="D55" s="112"/>
      <c r="E55" s="113"/>
      <c r="F55" s="84"/>
      <c r="G55" s="112"/>
    </row>
    <row r="56" spans="1:7" x14ac:dyDescent="0.15">
      <c r="A56" s="111"/>
      <c r="B56" s="112"/>
      <c r="C56" s="113"/>
      <c r="D56" s="112"/>
      <c r="E56" s="113"/>
      <c r="F56" s="84"/>
      <c r="G56" s="112"/>
    </row>
    <row r="57" spans="1:7" x14ac:dyDescent="0.15">
      <c r="A57" s="111"/>
      <c r="B57" s="112"/>
      <c r="C57" s="113"/>
      <c r="D57" s="112"/>
      <c r="E57" s="113"/>
      <c r="F57" s="84"/>
      <c r="G57" s="112"/>
    </row>
    <row r="58" spans="1:7" x14ac:dyDescent="0.15">
      <c r="A58" s="111"/>
      <c r="B58" s="112"/>
      <c r="C58" s="113"/>
      <c r="D58" s="112"/>
      <c r="E58" s="113"/>
      <c r="F58" s="84"/>
      <c r="G58" s="112"/>
    </row>
    <row r="59" spans="1:7" x14ac:dyDescent="0.15">
      <c r="A59" s="111"/>
      <c r="B59" s="112"/>
      <c r="C59" s="113"/>
      <c r="D59" s="112"/>
      <c r="E59" s="113"/>
      <c r="F59" s="84"/>
      <c r="G59" s="112"/>
    </row>
    <row r="60" spans="1:7" x14ac:dyDescent="0.15">
      <c r="A60" s="111"/>
      <c r="B60" s="112"/>
      <c r="C60" s="113"/>
      <c r="D60" s="112"/>
      <c r="E60" s="113"/>
      <c r="F60" s="84"/>
      <c r="G60" s="112"/>
    </row>
    <row r="61" spans="1:7" x14ac:dyDescent="0.15">
      <c r="A61" s="111"/>
      <c r="B61" s="112"/>
      <c r="C61" s="113"/>
      <c r="D61" s="112"/>
      <c r="E61" s="113"/>
      <c r="F61" s="84"/>
      <c r="G61" s="112"/>
    </row>
    <row r="62" spans="1:7" x14ac:dyDescent="0.15">
      <c r="A62" s="111"/>
      <c r="B62" s="112"/>
      <c r="C62" s="113"/>
      <c r="D62" s="112"/>
      <c r="E62" s="113"/>
      <c r="F62" s="84"/>
      <c r="G62" s="112"/>
    </row>
    <row r="63" spans="1:7" x14ac:dyDescent="0.15">
      <c r="A63" s="111"/>
      <c r="B63" s="112"/>
      <c r="C63" s="113"/>
      <c r="D63" s="112"/>
      <c r="E63" s="113"/>
      <c r="F63" s="84"/>
      <c r="G63" s="112"/>
    </row>
    <row r="64" spans="1:7" x14ac:dyDescent="0.15">
      <c r="A64" s="111"/>
      <c r="B64" s="112"/>
      <c r="C64" s="113"/>
      <c r="D64" s="112"/>
      <c r="E64" s="113"/>
      <c r="F64" s="84"/>
      <c r="G64" s="112"/>
    </row>
    <row r="65" spans="1:7" x14ac:dyDescent="0.15">
      <c r="A65" s="111"/>
      <c r="B65" s="112"/>
      <c r="C65" s="113"/>
      <c r="D65" s="112"/>
      <c r="E65" s="113"/>
      <c r="F65" s="84"/>
      <c r="G65" s="112"/>
    </row>
    <row r="66" spans="1:7" x14ac:dyDescent="0.15">
      <c r="A66" s="111"/>
      <c r="B66" s="112"/>
      <c r="C66" s="113"/>
      <c r="D66" s="112"/>
      <c r="E66" s="113"/>
      <c r="F66" s="84"/>
      <c r="G66" s="112"/>
    </row>
    <row r="67" spans="1:7" x14ac:dyDescent="0.15">
      <c r="A67" s="111"/>
      <c r="B67" s="112"/>
      <c r="C67" s="113"/>
      <c r="D67" s="112"/>
      <c r="E67" s="113"/>
      <c r="F67" s="84"/>
      <c r="G67" s="112"/>
    </row>
    <row r="68" spans="1:7" x14ac:dyDescent="0.15">
      <c r="A68" s="111"/>
      <c r="B68" s="112"/>
      <c r="C68" s="113"/>
      <c r="D68" s="112"/>
      <c r="E68" s="113"/>
      <c r="F68" s="84"/>
      <c r="G68" s="112"/>
    </row>
    <row r="69" spans="1:7" x14ac:dyDescent="0.15">
      <c r="A69" s="111"/>
      <c r="B69" s="112"/>
      <c r="C69" s="113"/>
      <c r="D69" s="112"/>
      <c r="E69" s="113"/>
      <c r="F69" s="84"/>
      <c r="G69" s="112"/>
    </row>
    <row r="70" spans="1:7" x14ac:dyDescent="0.15">
      <c r="A70" s="111"/>
      <c r="B70" s="112"/>
      <c r="C70" s="113"/>
      <c r="D70" s="112"/>
      <c r="E70" s="113"/>
      <c r="F70" s="84"/>
      <c r="G70" s="112"/>
    </row>
    <row r="71" spans="1:7" x14ac:dyDescent="0.15">
      <c r="A71" s="111"/>
      <c r="B71" s="112"/>
      <c r="C71" s="113"/>
      <c r="D71" s="112"/>
      <c r="E71" s="113"/>
      <c r="F71" s="84"/>
      <c r="G71" s="112"/>
    </row>
    <row r="72" spans="1:7" x14ac:dyDescent="0.15">
      <c r="A72" s="111"/>
      <c r="B72" s="112"/>
      <c r="C72" s="113"/>
      <c r="D72" s="112"/>
      <c r="E72" s="113"/>
      <c r="F72" s="84"/>
      <c r="G72" s="112"/>
    </row>
    <row r="73" spans="1:7" x14ac:dyDescent="0.15">
      <c r="A73" s="111"/>
      <c r="B73" s="112"/>
      <c r="C73" s="113"/>
      <c r="D73" s="112"/>
      <c r="E73" s="113"/>
      <c r="F73" s="84"/>
      <c r="G73" s="112"/>
    </row>
    <row r="74" spans="1:7" x14ac:dyDescent="0.15">
      <c r="A74" s="111"/>
      <c r="B74" s="112"/>
      <c r="C74" s="113"/>
      <c r="D74" s="112"/>
      <c r="E74" s="113"/>
      <c r="F74" s="84"/>
      <c r="G74" s="112"/>
    </row>
    <row r="75" spans="1:7" x14ac:dyDescent="0.15">
      <c r="A75" s="111"/>
      <c r="B75" s="112"/>
      <c r="C75" s="113"/>
      <c r="D75" s="112"/>
      <c r="E75" s="113"/>
      <c r="F75" s="84"/>
      <c r="G75" s="112"/>
    </row>
    <row r="76" spans="1:7" x14ac:dyDescent="0.15">
      <c r="A76" s="111"/>
      <c r="B76" s="112"/>
      <c r="C76" s="113"/>
      <c r="D76" s="112"/>
      <c r="E76" s="113"/>
      <c r="F76" s="84"/>
      <c r="G76" s="112"/>
    </row>
    <row r="77" spans="1:7" x14ac:dyDescent="0.15">
      <c r="A77" s="111"/>
      <c r="B77" s="112"/>
      <c r="C77" s="113"/>
      <c r="D77" s="112"/>
      <c r="E77" s="113"/>
      <c r="F77" s="84"/>
      <c r="G77" s="112"/>
    </row>
    <row r="78" spans="1:7" x14ac:dyDescent="0.15">
      <c r="A78" s="111"/>
      <c r="B78" s="112"/>
      <c r="C78" s="113"/>
      <c r="D78" s="112"/>
      <c r="E78" s="113"/>
      <c r="F78" s="84"/>
      <c r="G78" s="112"/>
    </row>
    <row r="79" spans="1:7" x14ac:dyDescent="0.15">
      <c r="A79" s="111"/>
      <c r="B79" s="112"/>
      <c r="C79" s="113"/>
      <c r="D79" s="112"/>
      <c r="E79" s="113"/>
      <c r="F79" s="84"/>
      <c r="G79" s="112"/>
    </row>
    <row r="80" spans="1:7" x14ac:dyDescent="0.15">
      <c r="A80" s="111"/>
      <c r="B80" s="112"/>
      <c r="C80" s="113"/>
      <c r="D80" s="112"/>
      <c r="E80" s="113"/>
      <c r="F80" s="84"/>
      <c r="G80" s="112"/>
    </row>
    <row r="81" spans="1:7" x14ac:dyDescent="0.15">
      <c r="A81" s="111"/>
      <c r="B81" s="112"/>
      <c r="C81" s="113"/>
      <c r="D81" s="112"/>
      <c r="E81" s="113"/>
      <c r="F81" s="84"/>
      <c r="G81" s="112"/>
    </row>
    <row r="82" spans="1:7" x14ac:dyDescent="0.15">
      <c r="A82" s="111"/>
      <c r="B82" s="112"/>
      <c r="C82" s="113"/>
      <c r="D82" s="112"/>
      <c r="E82" s="113"/>
      <c r="F82" s="84"/>
      <c r="G82" s="112"/>
    </row>
    <row r="83" spans="1:7" x14ac:dyDescent="0.15">
      <c r="A83" s="111"/>
      <c r="B83" s="112"/>
      <c r="C83" s="113"/>
      <c r="D83" s="112"/>
      <c r="E83" s="113"/>
      <c r="F83" s="84"/>
      <c r="G83" s="112"/>
    </row>
    <row r="84" spans="1:7" x14ac:dyDescent="0.15">
      <c r="A84" s="111"/>
      <c r="B84" s="112"/>
      <c r="C84" s="113"/>
      <c r="D84" s="112"/>
      <c r="E84" s="113"/>
      <c r="F84" s="84"/>
      <c r="G84" s="112"/>
    </row>
    <row r="85" spans="1:7" x14ac:dyDescent="0.15">
      <c r="A85" s="111"/>
      <c r="B85" s="112"/>
      <c r="C85" s="113"/>
      <c r="D85" s="112"/>
      <c r="E85" s="113"/>
      <c r="F85" s="84"/>
      <c r="G85" s="112"/>
    </row>
    <row r="86" spans="1:7" x14ac:dyDescent="0.15">
      <c r="A86" s="111"/>
      <c r="B86" s="112"/>
      <c r="C86" s="113"/>
      <c r="D86" s="112"/>
      <c r="E86" s="113"/>
      <c r="F86" s="84"/>
      <c r="G86" s="112"/>
    </row>
    <row r="87" spans="1:7" x14ac:dyDescent="0.15">
      <c r="A87" s="111"/>
      <c r="B87" s="112"/>
      <c r="C87" s="113"/>
      <c r="D87" s="112"/>
      <c r="E87" s="113"/>
      <c r="F87" s="84"/>
      <c r="G87" s="112"/>
    </row>
    <row r="88" spans="1:7" x14ac:dyDescent="0.15">
      <c r="A88" s="111"/>
      <c r="B88" s="112"/>
      <c r="C88" s="113"/>
      <c r="D88" s="112"/>
      <c r="E88" s="113"/>
      <c r="F88" s="84"/>
      <c r="G88" s="112"/>
    </row>
    <row r="89" spans="1:7" x14ac:dyDescent="0.15">
      <c r="A89" s="111"/>
      <c r="B89" s="112"/>
      <c r="C89" s="113"/>
      <c r="D89" s="112"/>
      <c r="E89" s="113"/>
      <c r="F89" s="84"/>
      <c r="G89" s="112"/>
    </row>
    <row r="90" spans="1:7" x14ac:dyDescent="0.15">
      <c r="A90" s="111"/>
      <c r="B90" s="112"/>
      <c r="C90" s="113"/>
      <c r="D90" s="112"/>
      <c r="E90" s="113"/>
      <c r="F90" s="84"/>
      <c r="G90" s="112"/>
    </row>
    <row r="91" spans="1:7" x14ac:dyDescent="0.15">
      <c r="A91" s="111"/>
      <c r="B91" s="112"/>
      <c r="C91" s="113"/>
      <c r="D91" s="112"/>
      <c r="E91" s="113"/>
      <c r="F91" s="84"/>
      <c r="G91" s="112"/>
    </row>
    <row r="92" spans="1:7" x14ac:dyDescent="0.15">
      <c r="A92" s="111"/>
      <c r="B92" s="112"/>
      <c r="C92" s="113"/>
      <c r="D92" s="112"/>
      <c r="E92" s="113"/>
      <c r="F92" s="84"/>
      <c r="G92" s="112"/>
    </row>
    <row r="93" spans="1:7" x14ac:dyDescent="0.15">
      <c r="A93" s="111"/>
      <c r="B93" s="112"/>
      <c r="C93" s="113"/>
      <c r="D93" s="112"/>
      <c r="E93" s="113"/>
      <c r="F93" s="84"/>
      <c r="G93" s="112"/>
    </row>
    <row r="94" spans="1:7" x14ac:dyDescent="0.15">
      <c r="A94" s="111"/>
      <c r="B94" s="112"/>
      <c r="C94" s="113"/>
      <c r="D94" s="112"/>
      <c r="E94" s="113"/>
      <c r="F94" s="84"/>
      <c r="G94" s="112"/>
    </row>
    <row r="95" spans="1:7" x14ac:dyDescent="0.15">
      <c r="A95" s="111"/>
      <c r="B95" s="112"/>
      <c r="C95" s="113"/>
      <c r="D95" s="112"/>
      <c r="E95" s="113"/>
      <c r="F95" s="84"/>
      <c r="G95" s="112"/>
    </row>
    <row r="96" spans="1:7" x14ac:dyDescent="0.15">
      <c r="A96" s="111"/>
      <c r="B96" s="112"/>
      <c r="C96" s="113"/>
      <c r="D96" s="112"/>
      <c r="E96" s="113"/>
      <c r="F96" s="84"/>
      <c r="G96" s="112"/>
    </row>
    <row r="97" spans="1:7" x14ac:dyDescent="0.15">
      <c r="A97" s="111"/>
      <c r="B97" s="112"/>
      <c r="C97" s="113"/>
      <c r="D97" s="112"/>
      <c r="E97" s="113"/>
      <c r="F97" s="84"/>
      <c r="G97" s="112"/>
    </row>
    <row r="98" spans="1:7" x14ac:dyDescent="0.15">
      <c r="A98" s="111"/>
      <c r="B98" s="112"/>
      <c r="C98" s="113"/>
      <c r="D98" s="112"/>
      <c r="E98" s="113"/>
      <c r="F98" s="84"/>
      <c r="G98" s="112"/>
    </row>
    <row r="99" spans="1:7" x14ac:dyDescent="0.15">
      <c r="A99" s="111"/>
      <c r="B99" s="112"/>
      <c r="C99" s="113"/>
      <c r="D99" s="112"/>
      <c r="E99" s="113"/>
      <c r="F99" s="84"/>
      <c r="G99" s="112"/>
    </row>
    <row r="100" spans="1:7" x14ac:dyDescent="0.15">
      <c r="A100" s="111"/>
      <c r="B100" s="112"/>
      <c r="C100" s="113"/>
      <c r="D100" s="112"/>
      <c r="E100" s="113"/>
      <c r="F100" s="84"/>
      <c r="G100" s="112"/>
    </row>
    <row r="101" spans="1:7" x14ac:dyDescent="0.15">
      <c r="A101" s="111"/>
      <c r="B101" s="112"/>
      <c r="C101" s="113"/>
      <c r="D101" s="112"/>
      <c r="E101" s="113"/>
      <c r="F101" s="84"/>
      <c r="G101" s="112"/>
    </row>
    <row r="102" spans="1:7" x14ac:dyDescent="0.15">
      <c r="A102" s="111"/>
      <c r="B102" s="112"/>
      <c r="C102" s="113"/>
      <c r="D102" s="112"/>
      <c r="E102" s="113"/>
      <c r="F102" s="84"/>
      <c r="G102" s="112"/>
    </row>
    <row r="103" spans="1:7" x14ac:dyDescent="0.15">
      <c r="A103" s="111"/>
      <c r="B103" s="112"/>
      <c r="C103" s="113"/>
      <c r="D103" s="112"/>
      <c r="E103" s="113"/>
      <c r="F103" s="84"/>
      <c r="G103" s="112"/>
    </row>
    <row r="104" spans="1:7" x14ac:dyDescent="0.15">
      <c r="A104" s="111"/>
      <c r="B104" s="112"/>
      <c r="C104" s="113"/>
      <c r="D104" s="112"/>
      <c r="E104" s="113"/>
      <c r="F104" s="84"/>
      <c r="G104" s="112"/>
    </row>
  </sheetData>
  <sortState xmlns:xlrd2="http://schemas.microsoft.com/office/spreadsheetml/2017/richdata2" ref="A17:G33">
    <sortCondition ref="F17:F33"/>
  </sortState>
  <mergeCells count="3">
    <mergeCell ref="A1:A7"/>
    <mergeCell ref="B2:D2"/>
    <mergeCell ref="B4:D4"/>
  </mergeCells>
  <conditionalFormatting sqref="A25">
    <cfRule type="duplicateValues" dxfId="211" priority="17"/>
  </conditionalFormatting>
  <conditionalFormatting sqref="A25">
    <cfRule type="duplicateValues" dxfId="210" priority="18"/>
  </conditionalFormatting>
  <conditionalFormatting sqref="A26:A28">
    <cfRule type="duplicateValues" dxfId="209" priority="15"/>
  </conditionalFormatting>
  <conditionalFormatting sqref="A26:A28">
    <cfRule type="duplicateValues" dxfId="208" priority="16"/>
  </conditionalFormatting>
  <conditionalFormatting sqref="A29">
    <cfRule type="duplicateValues" dxfId="207" priority="13"/>
  </conditionalFormatting>
  <conditionalFormatting sqref="A29">
    <cfRule type="duplicateValues" dxfId="206" priority="14"/>
  </conditionalFormatting>
  <conditionalFormatting sqref="A30">
    <cfRule type="duplicateValues" dxfId="205" priority="11"/>
  </conditionalFormatting>
  <conditionalFormatting sqref="A30">
    <cfRule type="duplicateValues" dxfId="204" priority="12"/>
  </conditionalFormatting>
  <conditionalFormatting sqref="A31">
    <cfRule type="duplicateValues" dxfId="203" priority="9"/>
  </conditionalFormatting>
  <conditionalFormatting sqref="A31">
    <cfRule type="duplicateValues" dxfId="202" priority="10"/>
  </conditionalFormatting>
  <conditionalFormatting sqref="A32">
    <cfRule type="duplicateValues" dxfId="201" priority="7"/>
  </conditionalFormatting>
  <conditionalFormatting sqref="A32">
    <cfRule type="duplicateValues" dxfId="200" priority="8"/>
  </conditionalFormatting>
  <conditionalFormatting sqref="A33">
    <cfRule type="duplicateValues" dxfId="199" priority="5"/>
  </conditionalFormatting>
  <conditionalFormatting sqref="A33">
    <cfRule type="duplicateValues" dxfId="198" priority="6"/>
  </conditionalFormatting>
  <conditionalFormatting sqref="A34">
    <cfRule type="duplicateValues" dxfId="197" priority="3"/>
  </conditionalFormatting>
  <conditionalFormatting sqref="A34">
    <cfRule type="duplicateValues" dxfId="196" priority="4"/>
  </conditionalFormatting>
  <conditionalFormatting sqref="A35">
    <cfRule type="duplicateValues" dxfId="195" priority="1"/>
  </conditionalFormatting>
  <conditionalFormatting sqref="A35">
    <cfRule type="duplicateValues" dxfId="194" priority="2"/>
  </conditionalFormatting>
  <conditionalFormatting sqref="A18:A24">
    <cfRule type="duplicateValues" dxfId="193" priority="1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Ontario Rankings</vt:lpstr>
      <vt:lpstr>Finish Order</vt:lpstr>
      <vt:lpstr>CC Calgary BA</vt:lpstr>
      <vt:lpstr>CC Calgary HP</vt:lpstr>
      <vt:lpstr>CC Calgary SS</vt:lpstr>
      <vt:lpstr>TT MSLM -1</vt:lpstr>
      <vt:lpstr>TT MSLM -2</vt:lpstr>
      <vt:lpstr>CC SunPeaks SS</vt:lpstr>
      <vt:lpstr>CC SunPeaks BA</vt:lpstr>
      <vt:lpstr>NorAm Mammoth SS -1</vt:lpstr>
      <vt:lpstr>NorAm Mammoth SS -2</vt:lpstr>
      <vt:lpstr>Groms GP</vt:lpstr>
      <vt:lpstr>NorAm Calgary SS</vt:lpstr>
      <vt:lpstr>NorAm Calgary BA</vt:lpstr>
      <vt:lpstr>FzFest CF</vt:lpstr>
      <vt:lpstr>Groms BV</vt:lpstr>
      <vt:lpstr>NorAm Aspen BA</vt:lpstr>
      <vt:lpstr>NorAm Aspen SS</vt:lpstr>
      <vt:lpstr>JJ Evergreen</vt:lpstr>
      <vt:lpstr>TT Horseshoe -1</vt:lpstr>
      <vt:lpstr>TT PROV SS</vt:lpstr>
      <vt:lpstr>TT PROV BA</vt:lpstr>
      <vt:lpstr>CC Horseshoe SS</vt:lpstr>
      <vt:lpstr>CC Horseshoe BA</vt:lpstr>
      <vt:lpstr>NorAm Stoneham SS</vt:lpstr>
      <vt:lpstr>NorAm Stoneham BA</vt:lpstr>
      <vt:lpstr>JrNats HP</vt:lpstr>
      <vt:lpstr>JrNats SS</vt:lpstr>
      <vt:lpstr>JrNats BA</vt:lpstr>
      <vt:lpstr>WC SUI SS</vt:lpstr>
      <vt:lpstr>Charts</vt:lpstr>
      <vt:lpstr>'Ontario Rankings'!Print_Titles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Heather McManus</cp:lastModifiedBy>
  <cp:lastPrinted>2016-01-26T20:24:38Z</cp:lastPrinted>
  <dcterms:created xsi:type="dcterms:W3CDTF">2012-03-02T21:02:09Z</dcterms:created>
  <dcterms:modified xsi:type="dcterms:W3CDTF">2022-04-04T13:30:36Z</dcterms:modified>
</cp:coreProperties>
</file>