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2_Ontario Rankings/"/>
    </mc:Choice>
  </mc:AlternateContent>
  <xr:revisionPtr revIDLastSave="0" documentId="13_ncr:1_{4C3BBE63-5FC3-944E-9D26-9EFB00FDB93F}" xr6:coauthVersionLast="47" xr6:coauthVersionMax="47" xr10:uidLastSave="{00000000-0000-0000-0000-000000000000}"/>
  <bookViews>
    <workbookView xWindow="2320" yWindow="500" windowWidth="25120" windowHeight="16000" tabRatio="1000" xr2:uid="{00000000-000D-0000-FFFF-FFFF00000000}"/>
  </bookViews>
  <sheets>
    <sheet name="Ontario Rankings" sheetId="1" r:id="rId1"/>
    <sheet name="Finish Order" sheetId="71" r:id="rId2"/>
    <sheet name="Tier4+MO Rankings" sheetId="123" r:id="rId3"/>
    <sheet name="Apex Canada Classic" sheetId="4" r:id="rId4"/>
    <sheet name="FIS Apex Canada Classic" sheetId="103" r:id="rId5"/>
    <sheet name="CC Red Deer MO" sheetId="104" r:id="rId6"/>
    <sheet name="CC Red Deer DM" sheetId="105" r:id="rId7"/>
    <sheet name="NorAm DV MO" sheetId="108" r:id="rId8"/>
    <sheet name="NorAm DV DM" sheetId="109" r:id="rId9"/>
    <sheet name="TT BVSC -1" sheetId="106" r:id="rId10"/>
    <sheet name="TT BVSC -2" sheetId="107" r:id="rId11"/>
    <sheet name="NorAm Apex MO" sheetId="111" r:id="rId12"/>
    <sheet name="NorAm Apex DM" sheetId="112" r:id="rId13"/>
    <sheet name="NA VSC MO" sheetId="116" r:id="rId14"/>
    <sheet name="NA VSC DM" sheetId="117" r:id="rId15"/>
    <sheet name="NA Killington MO" sheetId="114" r:id="rId16"/>
    <sheet name="NA Killington DM" sheetId="115" r:id="rId17"/>
    <sheet name="TT CP -1" sheetId="110" r:id="rId18"/>
    <sheet name="TT CP -2" sheetId="113" r:id="rId19"/>
    <sheet name="FzFest CF" sheetId="118" r:id="rId20"/>
    <sheet name="TT Prov MO" sheetId="119" r:id="rId21"/>
    <sheet name="TT Prov DM" sheetId="120" r:id="rId22"/>
    <sheet name="CC MSA MO" sheetId="121" r:id="rId23"/>
    <sheet name="SrNats MO" sheetId="124" r:id="rId24"/>
    <sheet name="SrNats DM" sheetId="125" r:id="rId25"/>
    <sheet name="JrNats MO" sheetId="122" r:id="rId26"/>
  </sheets>
  <definedNames>
    <definedName name="_xlnm.Print_Titles" localSheetId="0">'Ontario Rankings'!$C:$C,'Ontario Rankings'!$1:$5</definedName>
    <definedName name="_xlnm.Print_Titles" localSheetId="2">'Tier4+MO Rankings'!$C:$C,'Tier4+MO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0" i="71" l="1"/>
  <c r="Z69" i="71"/>
  <c r="Z68" i="71"/>
  <c r="Z67" i="71"/>
  <c r="Z66" i="71"/>
  <c r="Z65" i="71"/>
  <c r="Z64" i="71"/>
  <c r="Z63" i="71"/>
  <c r="Z62" i="71"/>
  <c r="Z61" i="71"/>
  <c r="Z60" i="71"/>
  <c r="Z59" i="71"/>
  <c r="Z58" i="71"/>
  <c r="Z57" i="71"/>
  <c r="Z56" i="71"/>
  <c r="Z55" i="71"/>
  <c r="Z54" i="71"/>
  <c r="Z53" i="71"/>
  <c r="Z52" i="71"/>
  <c r="Z51" i="71"/>
  <c r="Z50" i="71"/>
  <c r="Z49" i="71"/>
  <c r="Z48" i="71"/>
  <c r="Z47" i="71"/>
  <c r="Z46" i="71"/>
  <c r="Z45" i="71"/>
  <c r="Z44" i="71"/>
  <c r="Z43" i="71"/>
  <c r="Z42" i="71"/>
  <c r="Z41" i="71"/>
  <c r="Z40" i="71"/>
  <c r="Z39" i="71"/>
  <c r="Z38" i="71"/>
  <c r="Z37" i="71"/>
  <c r="Z36" i="71"/>
  <c r="Z35" i="71"/>
  <c r="Z34" i="71"/>
  <c r="Z33" i="71"/>
  <c r="Z32" i="71"/>
  <c r="Z31" i="71"/>
  <c r="Z30" i="71"/>
  <c r="Z29" i="71"/>
  <c r="Z28" i="71"/>
  <c r="Z27" i="71"/>
  <c r="Z26" i="71"/>
  <c r="Z25" i="71"/>
  <c r="Z24" i="71"/>
  <c r="Z23" i="71"/>
  <c r="Z22" i="71"/>
  <c r="Z21" i="71"/>
  <c r="Z20" i="71"/>
  <c r="Z19" i="71"/>
  <c r="Z18" i="71"/>
  <c r="Z17" i="71"/>
  <c r="Z16" i="71"/>
  <c r="Z15" i="71"/>
  <c r="Z14" i="71"/>
  <c r="Z13" i="71"/>
  <c r="Z12" i="71"/>
  <c r="Z11" i="71"/>
  <c r="Z7" i="71"/>
  <c r="Y7" i="71"/>
  <c r="Y70" i="71"/>
  <c r="Y69" i="71"/>
  <c r="Y68" i="71"/>
  <c r="Y67" i="71"/>
  <c r="Y66" i="71"/>
  <c r="Y65" i="71"/>
  <c r="Y64" i="71"/>
  <c r="Y63" i="71"/>
  <c r="Y62" i="71"/>
  <c r="Y61" i="71"/>
  <c r="Y60" i="71"/>
  <c r="Y59" i="71"/>
  <c r="Y58" i="71"/>
  <c r="Y57" i="71"/>
  <c r="Y56" i="71"/>
  <c r="Y55" i="71"/>
  <c r="Y54" i="71"/>
  <c r="Y53" i="71"/>
  <c r="Y52" i="71"/>
  <c r="Y51" i="71"/>
  <c r="Y50" i="71"/>
  <c r="Y49" i="71"/>
  <c r="Y48" i="71"/>
  <c r="Y47" i="71"/>
  <c r="Y46" i="71"/>
  <c r="Y45" i="71"/>
  <c r="Y44" i="71"/>
  <c r="Y43" i="71"/>
  <c r="Y42" i="71"/>
  <c r="Y41" i="71"/>
  <c r="Y40" i="71"/>
  <c r="Y39" i="71"/>
  <c r="Y38" i="71"/>
  <c r="Y37" i="71"/>
  <c r="Y36" i="71"/>
  <c r="Y35" i="71"/>
  <c r="Y34" i="71"/>
  <c r="Y33" i="71"/>
  <c r="Y32" i="71"/>
  <c r="Y31" i="71"/>
  <c r="Y30" i="71"/>
  <c r="Y29" i="71"/>
  <c r="Y28" i="71"/>
  <c r="Y27" i="71"/>
  <c r="Y26" i="71"/>
  <c r="Y25" i="71"/>
  <c r="Y24" i="71"/>
  <c r="Y23" i="71"/>
  <c r="Y22" i="71"/>
  <c r="Y21" i="71"/>
  <c r="Y20" i="71"/>
  <c r="Y19" i="71"/>
  <c r="Y18" i="71"/>
  <c r="Y17" i="71"/>
  <c r="Y16" i="71"/>
  <c r="Y15" i="71"/>
  <c r="Y14" i="71"/>
  <c r="Y13" i="71"/>
  <c r="Y12" i="71"/>
  <c r="Y11" i="71"/>
  <c r="Y10" i="7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6" i="1"/>
  <c r="E17" i="125"/>
  <c r="H28" i="125"/>
  <c r="G28" i="125"/>
  <c r="C28" i="125"/>
  <c r="G27" i="125"/>
  <c r="H27" i="125" s="1"/>
  <c r="C27" i="125"/>
  <c r="G26" i="125"/>
  <c r="C26" i="125"/>
  <c r="H26" i="125" s="1"/>
  <c r="G25" i="125"/>
  <c r="C25" i="125"/>
  <c r="H25" i="125" s="1"/>
  <c r="G24" i="125"/>
  <c r="C24" i="125"/>
  <c r="H24" i="125" s="1"/>
  <c r="G23" i="125"/>
  <c r="H23" i="125" s="1"/>
  <c r="C23" i="125"/>
  <c r="G22" i="125"/>
  <c r="C22" i="125"/>
  <c r="H22" i="125" s="1"/>
  <c r="G21" i="125"/>
  <c r="C21" i="125"/>
  <c r="G20" i="125"/>
  <c r="C20" i="125"/>
  <c r="H20" i="125" s="1"/>
  <c r="G19" i="125"/>
  <c r="C19" i="125"/>
  <c r="G18" i="125"/>
  <c r="H18" i="125" s="1"/>
  <c r="C18" i="125"/>
  <c r="G17" i="125"/>
  <c r="H17" i="125" s="1"/>
  <c r="C17" i="125"/>
  <c r="T19" i="123"/>
  <c r="T18" i="123"/>
  <c r="T17" i="123"/>
  <c r="T16" i="123"/>
  <c r="T15" i="123"/>
  <c r="T14" i="123"/>
  <c r="T13" i="123"/>
  <c r="T12" i="123"/>
  <c r="T11" i="123"/>
  <c r="T10" i="123"/>
  <c r="T9" i="123"/>
  <c r="T8" i="123"/>
  <c r="T6" i="123"/>
  <c r="AA70" i="71"/>
  <c r="AA69" i="71"/>
  <c r="AA68" i="71"/>
  <c r="AA67" i="71"/>
  <c r="AA66" i="71"/>
  <c r="AA65" i="71"/>
  <c r="AA64" i="71"/>
  <c r="AA63" i="71"/>
  <c r="AA62" i="71"/>
  <c r="AA61" i="71"/>
  <c r="AA60" i="71"/>
  <c r="AA59" i="71"/>
  <c r="AA58" i="71"/>
  <c r="AA57" i="71"/>
  <c r="AA56" i="71"/>
  <c r="AA55" i="71"/>
  <c r="AA54" i="71"/>
  <c r="AA53" i="71"/>
  <c r="AA52" i="71"/>
  <c r="AA51" i="71"/>
  <c r="AA50" i="71"/>
  <c r="AA49" i="71"/>
  <c r="AA48" i="71"/>
  <c r="AA47" i="71"/>
  <c r="AA46" i="71"/>
  <c r="AA45" i="71"/>
  <c r="AA44" i="71"/>
  <c r="AA43" i="71"/>
  <c r="AA42" i="71"/>
  <c r="AA41" i="71"/>
  <c r="AA40" i="71"/>
  <c r="AA39" i="71"/>
  <c r="AA38" i="71"/>
  <c r="AA37" i="71"/>
  <c r="AA36" i="71"/>
  <c r="AA35" i="71"/>
  <c r="AA34" i="71"/>
  <c r="AA33" i="71"/>
  <c r="AA32" i="71"/>
  <c r="AA31" i="71"/>
  <c r="AA30" i="71"/>
  <c r="AA29" i="71"/>
  <c r="AA28" i="71"/>
  <c r="AA27" i="71"/>
  <c r="AA26" i="71"/>
  <c r="AA25" i="71"/>
  <c r="AA24" i="71"/>
  <c r="AA23" i="71"/>
  <c r="AA22" i="71"/>
  <c r="AA21" i="71"/>
  <c r="AA20" i="71"/>
  <c r="AA19" i="71"/>
  <c r="AA18" i="71"/>
  <c r="AA17" i="71"/>
  <c r="AA16" i="71"/>
  <c r="AA15" i="71"/>
  <c r="AA14" i="71"/>
  <c r="AA13" i="71"/>
  <c r="AA12" i="71"/>
  <c r="Z10" i="71"/>
  <c r="AG7" i="1" l="1"/>
  <c r="H19" i="125"/>
  <c r="H21" i="125"/>
  <c r="Y8" i="71"/>
  <c r="Y9" i="71"/>
  <c r="Z8" i="71"/>
  <c r="Z9" i="71"/>
  <c r="G28" i="124"/>
  <c r="C28" i="124"/>
  <c r="H28" i="124" s="1"/>
  <c r="G27" i="124"/>
  <c r="C27" i="124"/>
  <c r="G26" i="124"/>
  <c r="C26" i="124"/>
  <c r="H26" i="124" s="1"/>
  <c r="G25" i="124"/>
  <c r="C25" i="124"/>
  <c r="G24" i="124"/>
  <c r="C24" i="124"/>
  <c r="H24" i="124" s="1"/>
  <c r="G23" i="124"/>
  <c r="C23" i="124"/>
  <c r="G22" i="124"/>
  <c r="C22" i="124"/>
  <c r="G21" i="124"/>
  <c r="C21" i="124"/>
  <c r="G20" i="124"/>
  <c r="C20" i="124"/>
  <c r="G19" i="124"/>
  <c r="C19" i="124"/>
  <c r="G18" i="124"/>
  <c r="C18" i="124"/>
  <c r="G17" i="124"/>
  <c r="H17" i="124" s="1"/>
  <c r="C17" i="124"/>
  <c r="AA11" i="71"/>
  <c r="AA7" i="71"/>
  <c r="X7" i="71"/>
  <c r="X10" i="71" s="1"/>
  <c r="X70" i="71"/>
  <c r="X69" i="71"/>
  <c r="X68" i="71"/>
  <c r="X67" i="71"/>
  <c r="X66" i="71"/>
  <c r="X65" i="71"/>
  <c r="X64" i="71"/>
  <c r="X63" i="71"/>
  <c r="X62" i="71"/>
  <c r="X61" i="71"/>
  <c r="X60" i="71"/>
  <c r="X59" i="71"/>
  <c r="X58" i="71"/>
  <c r="X57" i="71"/>
  <c r="X56" i="71"/>
  <c r="X55" i="71"/>
  <c r="X54" i="71"/>
  <c r="X53" i="71"/>
  <c r="X52" i="71"/>
  <c r="X51" i="71"/>
  <c r="X50" i="71"/>
  <c r="X49" i="71"/>
  <c r="X48" i="71"/>
  <c r="X47" i="71"/>
  <c r="X46" i="71"/>
  <c r="X45" i="71"/>
  <c r="X44" i="71"/>
  <c r="X43" i="71"/>
  <c r="X42" i="71"/>
  <c r="X41" i="71"/>
  <c r="X40" i="71"/>
  <c r="X39" i="71"/>
  <c r="X38" i="71"/>
  <c r="X37" i="71"/>
  <c r="X36" i="71"/>
  <c r="X35" i="71"/>
  <c r="X34" i="71"/>
  <c r="X33" i="71"/>
  <c r="X32" i="71"/>
  <c r="X31" i="71"/>
  <c r="X30" i="71"/>
  <c r="X29" i="71"/>
  <c r="X28" i="71"/>
  <c r="X27" i="71"/>
  <c r="X26" i="71"/>
  <c r="X25" i="71"/>
  <c r="X24" i="71"/>
  <c r="X23" i="71"/>
  <c r="X22" i="71"/>
  <c r="X21" i="71"/>
  <c r="X20" i="71"/>
  <c r="X19" i="71"/>
  <c r="X18" i="71"/>
  <c r="X17" i="71"/>
  <c r="X16" i="71"/>
  <c r="X15" i="71"/>
  <c r="X14" i="71"/>
  <c r="X13" i="71"/>
  <c r="X12" i="71"/>
  <c r="X11" i="71"/>
  <c r="T7" i="123" l="1"/>
  <c r="AF7" i="1"/>
  <c r="H19" i="124"/>
  <c r="H23" i="124"/>
  <c r="H27" i="124"/>
  <c r="H20" i="124"/>
  <c r="H18" i="124"/>
  <c r="H21" i="124"/>
  <c r="H25" i="124"/>
  <c r="H22" i="124"/>
  <c r="X8" i="71"/>
  <c r="X9" i="71"/>
  <c r="U17" i="123" l="1"/>
  <c r="S17" i="123"/>
  <c r="R17" i="123"/>
  <c r="Q17" i="123"/>
  <c r="P17" i="123"/>
  <c r="O17" i="123"/>
  <c r="N17" i="123"/>
  <c r="U18" i="123"/>
  <c r="S18" i="123"/>
  <c r="R18" i="123"/>
  <c r="Q18" i="123"/>
  <c r="P18" i="123"/>
  <c r="O18" i="123"/>
  <c r="N18" i="123"/>
  <c r="U15" i="123"/>
  <c r="S15" i="123"/>
  <c r="R15" i="123"/>
  <c r="Q15" i="123"/>
  <c r="P15" i="123"/>
  <c r="O15" i="123"/>
  <c r="N15" i="123"/>
  <c r="U14" i="123"/>
  <c r="S14" i="123"/>
  <c r="R14" i="123"/>
  <c r="Q14" i="123"/>
  <c r="P14" i="123"/>
  <c r="O14" i="123"/>
  <c r="N14" i="123"/>
  <c r="U16" i="123"/>
  <c r="S16" i="123"/>
  <c r="R16" i="123"/>
  <c r="Q16" i="123"/>
  <c r="P16" i="123"/>
  <c r="O16" i="123"/>
  <c r="N16" i="123"/>
  <c r="U19" i="123"/>
  <c r="S19" i="123"/>
  <c r="R19" i="123"/>
  <c r="Q19" i="123"/>
  <c r="P19" i="123"/>
  <c r="O19" i="123"/>
  <c r="N19" i="123"/>
  <c r="U13" i="123"/>
  <c r="S13" i="123"/>
  <c r="R13" i="123"/>
  <c r="Q13" i="123"/>
  <c r="P13" i="123"/>
  <c r="O13" i="123"/>
  <c r="N13" i="123"/>
  <c r="L13" i="123"/>
  <c r="U12" i="123"/>
  <c r="S12" i="123"/>
  <c r="R12" i="123"/>
  <c r="Q12" i="123"/>
  <c r="P12" i="123"/>
  <c r="O12" i="123"/>
  <c r="N12" i="123"/>
  <c r="L12" i="123"/>
  <c r="U11" i="123"/>
  <c r="S11" i="123"/>
  <c r="R11" i="123"/>
  <c r="Q11" i="123"/>
  <c r="P11" i="123"/>
  <c r="O11" i="123"/>
  <c r="N11" i="123"/>
  <c r="L11" i="123"/>
  <c r="U10" i="123"/>
  <c r="S10" i="123"/>
  <c r="R10" i="123"/>
  <c r="Q10" i="123"/>
  <c r="P10" i="123"/>
  <c r="O10" i="123"/>
  <c r="N10" i="123"/>
  <c r="M10" i="123"/>
  <c r="L10" i="123"/>
  <c r="U9" i="123"/>
  <c r="S9" i="123"/>
  <c r="R9" i="123"/>
  <c r="Q9" i="123"/>
  <c r="P9" i="123"/>
  <c r="O9" i="123"/>
  <c r="N9" i="123"/>
  <c r="M9" i="123"/>
  <c r="L9" i="123"/>
  <c r="U8" i="123"/>
  <c r="S8" i="123"/>
  <c r="R8" i="123"/>
  <c r="Q8" i="123"/>
  <c r="P8" i="123"/>
  <c r="O8" i="123"/>
  <c r="N8" i="123"/>
  <c r="M8" i="123"/>
  <c r="L8" i="123"/>
  <c r="U7" i="123"/>
  <c r="S7" i="123"/>
  <c r="R7" i="123"/>
  <c r="Q7" i="123"/>
  <c r="P7" i="123"/>
  <c r="O7" i="123"/>
  <c r="N7" i="123"/>
  <c r="M7" i="123"/>
  <c r="L7" i="123"/>
  <c r="U6" i="123"/>
  <c r="S6" i="123"/>
  <c r="R6" i="123"/>
  <c r="Q6" i="123"/>
  <c r="P6" i="123"/>
  <c r="O6" i="123"/>
  <c r="N6" i="123"/>
  <c r="M6" i="123"/>
  <c r="L6" i="123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H12" i="123" l="1"/>
  <c r="I19" i="123"/>
  <c r="H18" i="123"/>
  <c r="I14" i="123"/>
  <c r="G15" i="123"/>
  <c r="G13" i="123"/>
  <c r="I17" i="123"/>
  <c r="H16" i="123"/>
  <c r="G17" i="123"/>
  <c r="H6" i="123"/>
  <c r="I9" i="123"/>
  <c r="G11" i="123"/>
  <c r="H19" i="123"/>
  <c r="G14" i="123"/>
  <c r="H13" i="123"/>
  <c r="H15" i="123"/>
  <c r="G7" i="123"/>
  <c r="H8" i="123"/>
  <c r="G9" i="123"/>
  <c r="G10" i="123"/>
  <c r="H11" i="123"/>
  <c r="G19" i="123"/>
  <c r="J19" i="123" s="1"/>
  <c r="G16" i="123"/>
  <c r="H14" i="123"/>
  <c r="G18" i="123"/>
  <c r="H17" i="123"/>
  <c r="I6" i="123"/>
  <c r="I7" i="123"/>
  <c r="G8" i="123"/>
  <c r="I11" i="123"/>
  <c r="I12" i="123"/>
  <c r="H9" i="123"/>
  <c r="I10" i="123"/>
  <c r="H7" i="123"/>
  <c r="I8" i="123"/>
  <c r="H10" i="123"/>
  <c r="G6" i="123"/>
  <c r="G12" i="123"/>
  <c r="I13" i="123"/>
  <c r="I16" i="123"/>
  <c r="I15" i="123"/>
  <c r="I18" i="123"/>
  <c r="C19" i="122"/>
  <c r="G25" i="122"/>
  <c r="C25" i="122"/>
  <c r="G27" i="122"/>
  <c r="C27" i="122"/>
  <c r="G23" i="122"/>
  <c r="C23" i="122"/>
  <c r="H23" i="122" s="1"/>
  <c r="G22" i="122"/>
  <c r="C22" i="122"/>
  <c r="G24" i="122"/>
  <c r="C24" i="122"/>
  <c r="H24" i="122" s="1"/>
  <c r="G28" i="122"/>
  <c r="C28" i="122"/>
  <c r="G19" i="122"/>
  <c r="G20" i="122"/>
  <c r="C20" i="122"/>
  <c r="G21" i="122"/>
  <c r="C21" i="122"/>
  <c r="G18" i="122"/>
  <c r="C18" i="122"/>
  <c r="G26" i="122"/>
  <c r="C26" i="122"/>
  <c r="G17" i="122"/>
  <c r="C17" i="122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W7" i="71"/>
  <c r="W9" i="71" s="1"/>
  <c r="W70" i="71"/>
  <c r="W69" i="71"/>
  <c r="W68" i="71"/>
  <c r="W67" i="71"/>
  <c r="W66" i="71"/>
  <c r="W65" i="71"/>
  <c r="W64" i="71"/>
  <c r="W63" i="71"/>
  <c r="W62" i="71"/>
  <c r="W61" i="71"/>
  <c r="W60" i="71"/>
  <c r="W59" i="71"/>
  <c r="W58" i="71"/>
  <c r="W57" i="71"/>
  <c r="W56" i="71"/>
  <c r="W55" i="71"/>
  <c r="W54" i="71"/>
  <c r="W53" i="71"/>
  <c r="W52" i="71"/>
  <c r="W51" i="71"/>
  <c r="W50" i="71"/>
  <c r="W49" i="71"/>
  <c r="W48" i="71"/>
  <c r="W47" i="71"/>
  <c r="W46" i="71"/>
  <c r="W45" i="71"/>
  <c r="W44" i="71"/>
  <c r="W43" i="71"/>
  <c r="W42" i="71"/>
  <c r="W41" i="71"/>
  <c r="W40" i="71"/>
  <c r="W39" i="71"/>
  <c r="W38" i="71"/>
  <c r="W37" i="71"/>
  <c r="W36" i="71"/>
  <c r="W35" i="71"/>
  <c r="W34" i="71"/>
  <c r="W33" i="71"/>
  <c r="W32" i="71"/>
  <c r="W31" i="71"/>
  <c r="W30" i="71"/>
  <c r="W29" i="71"/>
  <c r="W28" i="71"/>
  <c r="W27" i="71"/>
  <c r="W26" i="71"/>
  <c r="W25" i="71"/>
  <c r="W24" i="71"/>
  <c r="W23" i="71"/>
  <c r="W22" i="71"/>
  <c r="W21" i="71"/>
  <c r="W20" i="71"/>
  <c r="W19" i="71"/>
  <c r="W18" i="71"/>
  <c r="W17" i="71"/>
  <c r="W16" i="71"/>
  <c r="W15" i="71"/>
  <c r="W14" i="71"/>
  <c r="W13" i="71"/>
  <c r="W12" i="71"/>
  <c r="W11" i="7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1" i="1"/>
  <c r="AD13" i="1"/>
  <c r="AD12" i="1"/>
  <c r="AD10" i="1"/>
  <c r="AD9" i="1"/>
  <c r="AD8" i="1"/>
  <c r="AD7" i="1"/>
  <c r="AD6" i="1"/>
  <c r="C23" i="121"/>
  <c r="C22" i="121"/>
  <c r="C21" i="121"/>
  <c r="C20" i="121"/>
  <c r="C19" i="121"/>
  <c r="C18" i="121"/>
  <c r="C17" i="121"/>
  <c r="G23" i="121"/>
  <c r="G18" i="121"/>
  <c r="H18" i="121" s="1"/>
  <c r="G19" i="121"/>
  <c r="G21" i="121"/>
  <c r="H21" i="121" s="1"/>
  <c r="G22" i="121"/>
  <c r="H22" i="121" s="1"/>
  <c r="G24" i="121"/>
  <c r="H24" i="121" s="1"/>
  <c r="G20" i="121"/>
  <c r="H20" i="121" s="1"/>
  <c r="G17" i="121"/>
  <c r="H17" i="121" s="1"/>
  <c r="AC20" i="1"/>
  <c r="AA20" i="1"/>
  <c r="Z20" i="1"/>
  <c r="AC17" i="1"/>
  <c r="AC18" i="1"/>
  <c r="AC19" i="1"/>
  <c r="AA19" i="1"/>
  <c r="Z19" i="1"/>
  <c r="AA17" i="1"/>
  <c r="Z17" i="1"/>
  <c r="S20" i="1"/>
  <c r="R20" i="1"/>
  <c r="R19" i="1"/>
  <c r="R14" i="1"/>
  <c r="J17" i="123" l="1"/>
  <c r="J15" i="123"/>
  <c r="J7" i="123"/>
  <c r="J14" i="123"/>
  <c r="J12" i="123"/>
  <c r="J9" i="123"/>
  <c r="J6" i="123"/>
  <c r="J16" i="123"/>
  <c r="J10" i="123"/>
  <c r="J13" i="123"/>
  <c r="J11" i="123"/>
  <c r="J18" i="123"/>
  <c r="J8" i="123"/>
  <c r="H26" i="122"/>
  <c r="H28" i="122"/>
  <c r="H25" i="122"/>
  <c r="H18" i="122"/>
  <c r="H27" i="122"/>
  <c r="H17" i="122"/>
  <c r="H19" i="122"/>
  <c r="H22" i="122"/>
  <c r="H20" i="122"/>
  <c r="H21" i="122"/>
  <c r="W10" i="71"/>
  <c r="W8" i="71"/>
  <c r="H23" i="121"/>
  <c r="H19" i="121"/>
  <c r="I20" i="120"/>
  <c r="I19" i="120"/>
  <c r="I18" i="120"/>
  <c r="D70" i="71"/>
  <c r="D69" i="71"/>
  <c r="D68" i="71"/>
  <c r="D67" i="71"/>
  <c r="D66" i="71"/>
  <c r="D65" i="71"/>
  <c r="D64" i="71"/>
  <c r="D63" i="71"/>
  <c r="D62" i="71"/>
  <c r="D61" i="71"/>
  <c r="D60" i="71"/>
  <c r="D59" i="71"/>
  <c r="D58" i="71"/>
  <c r="D57" i="71"/>
  <c r="D56" i="71"/>
  <c r="D55" i="71"/>
  <c r="D54" i="71"/>
  <c r="V69" i="71"/>
  <c r="U69" i="71"/>
  <c r="T69" i="71"/>
  <c r="S69" i="71"/>
  <c r="R69" i="71"/>
  <c r="Q69" i="71"/>
  <c r="P69" i="71"/>
  <c r="O69" i="71"/>
  <c r="N69" i="71"/>
  <c r="M69" i="71"/>
  <c r="L69" i="71"/>
  <c r="K69" i="71"/>
  <c r="J69" i="71"/>
  <c r="I69" i="71"/>
  <c r="H69" i="71"/>
  <c r="G69" i="71"/>
  <c r="F69" i="71"/>
  <c r="E69" i="71"/>
  <c r="V7" i="71"/>
  <c r="V10" i="71" s="1"/>
  <c r="V70" i="71"/>
  <c r="U70" i="71"/>
  <c r="V68" i="71"/>
  <c r="U68" i="71"/>
  <c r="V67" i="71"/>
  <c r="U67" i="71"/>
  <c r="V66" i="71"/>
  <c r="U66" i="71"/>
  <c r="V65" i="71"/>
  <c r="U65" i="71"/>
  <c r="V64" i="71"/>
  <c r="U64" i="71"/>
  <c r="V63" i="71"/>
  <c r="U63" i="71"/>
  <c r="V62" i="71"/>
  <c r="U62" i="71"/>
  <c r="V61" i="71"/>
  <c r="U61" i="71"/>
  <c r="V60" i="71"/>
  <c r="U60" i="71"/>
  <c r="V59" i="71"/>
  <c r="U59" i="71"/>
  <c r="V58" i="71"/>
  <c r="U58" i="71"/>
  <c r="V57" i="71"/>
  <c r="U57" i="71"/>
  <c r="V56" i="71"/>
  <c r="U56" i="71"/>
  <c r="V55" i="71"/>
  <c r="U55" i="71"/>
  <c r="V54" i="71"/>
  <c r="U54" i="71"/>
  <c r="V53" i="71"/>
  <c r="U53" i="71"/>
  <c r="V52" i="71"/>
  <c r="U52" i="71"/>
  <c r="V51" i="71"/>
  <c r="U51" i="71"/>
  <c r="V50" i="71"/>
  <c r="U50" i="71"/>
  <c r="V49" i="71"/>
  <c r="U49" i="71"/>
  <c r="V48" i="71"/>
  <c r="U48" i="71"/>
  <c r="V47" i="71"/>
  <c r="U47" i="71"/>
  <c r="V46" i="71"/>
  <c r="U46" i="71"/>
  <c r="V45" i="71"/>
  <c r="U45" i="71"/>
  <c r="V44" i="71"/>
  <c r="U44" i="71"/>
  <c r="V43" i="71"/>
  <c r="U43" i="71"/>
  <c r="V42" i="71"/>
  <c r="U42" i="71"/>
  <c r="V41" i="71"/>
  <c r="U41" i="71"/>
  <c r="V40" i="71"/>
  <c r="U40" i="71"/>
  <c r="V39" i="71"/>
  <c r="U39" i="71"/>
  <c r="V38" i="71"/>
  <c r="U38" i="71"/>
  <c r="V37" i="71"/>
  <c r="U37" i="71"/>
  <c r="V36" i="71"/>
  <c r="U36" i="71"/>
  <c r="V35" i="71"/>
  <c r="U35" i="71"/>
  <c r="V34" i="71"/>
  <c r="U34" i="71"/>
  <c r="V33" i="71"/>
  <c r="U33" i="71"/>
  <c r="V32" i="71"/>
  <c r="U32" i="71"/>
  <c r="V31" i="71"/>
  <c r="U31" i="71"/>
  <c r="V30" i="71"/>
  <c r="U30" i="71"/>
  <c r="V29" i="71"/>
  <c r="U29" i="71"/>
  <c r="V28" i="71"/>
  <c r="U28" i="71"/>
  <c r="V27" i="71"/>
  <c r="U27" i="71"/>
  <c r="V26" i="71"/>
  <c r="U26" i="71"/>
  <c r="V25" i="71"/>
  <c r="U25" i="71"/>
  <c r="V24" i="71"/>
  <c r="U24" i="71"/>
  <c r="V23" i="71"/>
  <c r="U23" i="71"/>
  <c r="V22" i="71"/>
  <c r="U22" i="71"/>
  <c r="V21" i="71"/>
  <c r="U21" i="71"/>
  <c r="V20" i="71"/>
  <c r="U20" i="71"/>
  <c r="V19" i="71"/>
  <c r="U19" i="71"/>
  <c r="V18" i="71"/>
  <c r="U18" i="71"/>
  <c r="V17" i="71"/>
  <c r="U17" i="71"/>
  <c r="V16" i="71"/>
  <c r="U16" i="71"/>
  <c r="V15" i="71"/>
  <c r="U15" i="71"/>
  <c r="V14" i="71"/>
  <c r="U14" i="71"/>
  <c r="V13" i="71"/>
  <c r="U13" i="71"/>
  <c r="V12" i="71"/>
  <c r="U12" i="71"/>
  <c r="U7" i="71"/>
  <c r="U9" i="71" s="1"/>
  <c r="AB6" i="1"/>
  <c r="H47" i="120"/>
  <c r="H46" i="120"/>
  <c r="H45" i="120"/>
  <c r="H44" i="120"/>
  <c r="H43" i="120"/>
  <c r="H42" i="120"/>
  <c r="H41" i="120"/>
  <c r="H40" i="120"/>
  <c r="H39" i="120"/>
  <c r="H38" i="120"/>
  <c r="H37" i="120"/>
  <c r="H36" i="120"/>
  <c r="H35" i="120"/>
  <c r="H34" i="120"/>
  <c r="H33" i="120"/>
  <c r="H32" i="120"/>
  <c r="H31" i="120"/>
  <c r="H30" i="120"/>
  <c r="H29" i="120"/>
  <c r="H28" i="120"/>
  <c r="H27" i="120"/>
  <c r="H26" i="120"/>
  <c r="H25" i="120"/>
  <c r="H24" i="120"/>
  <c r="H23" i="120"/>
  <c r="H22" i="120"/>
  <c r="H21" i="120"/>
  <c r="H20" i="120"/>
  <c r="H19" i="120"/>
  <c r="H18" i="120"/>
  <c r="H17" i="120"/>
  <c r="V11" i="71"/>
  <c r="U11" i="7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3" i="1"/>
  <c r="AC42" i="1"/>
  <c r="AC41" i="1"/>
  <c r="AC34" i="1"/>
  <c r="AC38" i="1"/>
  <c r="AC40" i="1"/>
  <c r="AC39" i="1"/>
  <c r="AC36" i="1"/>
  <c r="AC33" i="1"/>
  <c r="AC29" i="1"/>
  <c r="AC27" i="1"/>
  <c r="AC37" i="1"/>
  <c r="AC30" i="1"/>
  <c r="AC32" i="1"/>
  <c r="AC31" i="1"/>
  <c r="AC26" i="1"/>
  <c r="AC25" i="1"/>
  <c r="AC28" i="1"/>
  <c r="AC24" i="1"/>
  <c r="AC21" i="1"/>
  <c r="AC22" i="1"/>
  <c r="AC23" i="1"/>
  <c r="AC14" i="1"/>
  <c r="AC16" i="1"/>
  <c r="AC11" i="1"/>
  <c r="AC13" i="1"/>
  <c r="AC12" i="1"/>
  <c r="AC10" i="1"/>
  <c r="AC9" i="1"/>
  <c r="AC8" i="1"/>
  <c r="AC7" i="1"/>
  <c r="AC6" i="1"/>
  <c r="I19" i="119"/>
  <c r="I20" i="119" s="1"/>
  <c r="I21" i="119" s="1"/>
  <c r="I22" i="119" s="1"/>
  <c r="I23" i="119" s="1"/>
  <c r="I24" i="119" s="1"/>
  <c r="I25" i="119" s="1"/>
  <c r="I26" i="119" s="1"/>
  <c r="I27" i="119" s="1"/>
  <c r="I28" i="119" s="1"/>
  <c r="I29" i="119" s="1"/>
  <c r="I30" i="119" s="1"/>
  <c r="I31" i="119" s="1"/>
  <c r="I32" i="119" s="1"/>
  <c r="I33" i="119" s="1"/>
  <c r="I34" i="119" s="1"/>
  <c r="I35" i="119" s="1"/>
  <c r="I36" i="119" s="1"/>
  <c r="I37" i="119" s="1"/>
  <c r="I38" i="119" s="1"/>
  <c r="I39" i="119" s="1"/>
  <c r="I40" i="119" s="1"/>
  <c r="I41" i="119" s="1"/>
  <c r="I42" i="119" s="1"/>
  <c r="I43" i="119" s="1"/>
  <c r="I44" i="119" s="1"/>
  <c r="I45" i="119" s="1"/>
  <c r="I46" i="119" s="1"/>
  <c r="I47" i="119" s="1"/>
  <c r="I18" i="119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H47" i="119"/>
  <c r="AC44" i="1" s="1"/>
  <c r="G46" i="119"/>
  <c r="H46" i="119" s="1"/>
  <c r="G45" i="119"/>
  <c r="H45" i="119" s="1"/>
  <c r="AC35" i="1" s="1"/>
  <c r="G44" i="119"/>
  <c r="H44" i="119" s="1"/>
  <c r="G43" i="119"/>
  <c r="H43" i="119" s="1"/>
  <c r="G42" i="119"/>
  <c r="H42" i="119" s="1"/>
  <c r="G41" i="119"/>
  <c r="H41" i="119" s="1"/>
  <c r="G40" i="119"/>
  <c r="H40" i="119" s="1"/>
  <c r="G39" i="119"/>
  <c r="H39" i="119" s="1"/>
  <c r="G38" i="119"/>
  <c r="H38" i="119" s="1"/>
  <c r="G37" i="119"/>
  <c r="H37" i="119" s="1"/>
  <c r="G36" i="119"/>
  <c r="H36" i="119" s="1"/>
  <c r="G35" i="119"/>
  <c r="H35" i="119" s="1"/>
  <c r="G34" i="119"/>
  <c r="H34" i="119" s="1"/>
  <c r="G33" i="119"/>
  <c r="H33" i="119" s="1"/>
  <c r="G32" i="119"/>
  <c r="H32" i="119" s="1"/>
  <c r="G31" i="119"/>
  <c r="H31" i="119" s="1"/>
  <c r="G30" i="119"/>
  <c r="H30" i="119" s="1"/>
  <c r="G29" i="119"/>
  <c r="H29" i="119" s="1"/>
  <c r="G28" i="119"/>
  <c r="H28" i="119" s="1"/>
  <c r="G27" i="119"/>
  <c r="H27" i="119" s="1"/>
  <c r="G26" i="119"/>
  <c r="H26" i="119" s="1"/>
  <c r="G25" i="119"/>
  <c r="H25" i="119" s="1"/>
  <c r="G24" i="119"/>
  <c r="H24" i="119" s="1"/>
  <c r="G23" i="119"/>
  <c r="H23" i="119" s="1"/>
  <c r="G22" i="119"/>
  <c r="H22" i="119" s="1"/>
  <c r="G21" i="119"/>
  <c r="H21" i="119" s="1"/>
  <c r="AC15" i="1" s="1"/>
  <c r="G20" i="119"/>
  <c r="H20" i="119" s="1"/>
  <c r="G19" i="119"/>
  <c r="H19" i="119" s="1"/>
  <c r="G18" i="119"/>
  <c r="H18" i="119" s="1"/>
  <c r="G17" i="119"/>
  <c r="H17" i="119" s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35" i="1"/>
  <c r="AA35" i="1"/>
  <c r="AB42" i="1"/>
  <c r="AA42" i="1"/>
  <c r="AB41" i="1"/>
  <c r="AA41" i="1"/>
  <c r="AB34" i="1"/>
  <c r="AA34" i="1"/>
  <c r="AB38" i="1"/>
  <c r="AA38" i="1"/>
  <c r="AB40" i="1"/>
  <c r="AA40" i="1"/>
  <c r="AB20" i="1"/>
  <c r="AB39" i="1"/>
  <c r="AA39" i="1"/>
  <c r="AB36" i="1"/>
  <c r="AA36" i="1"/>
  <c r="AB33" i="1"/>
  <c r="AA33" i="1"/>
  <c r="AB29" i="1"/>
  <c r="AA29" i="1"/>
  <c r="AB27" i="1"/>
  <c r="AA27" i="1"/>
  <c r="AB37" i="1"/>
  <c r="AA37" i="1"/>
  <c r="AB30" i="1"/>
  <c r="AA30" i="1"/>
  <c r="AB32" i="1"/>
  <c r="AA32" i="1"/>
  <c r="AB31" i="1"/>
  <c r="AA31" i="1"/>
  <c r="AB26" i="1"/>
  <c r="AA26" i="1"/>
  <c r="AB25" i="1"/>
  <c r="AA25" i="1"/>
  <c r="AB28" i="1"/>
  <c r="AA28" i="1"/>
  <c r="AB24" i="1"/>
  <c r="AA24" i="1"/>
  <c r="AB21" i="1"/>
  <c r="AA21" i="1"/>
  <c r="AB22" i="1"/>
  <c r="AA22" i="1"/>
  <c r="AB19" i="1"/>
  <c r="AB23" i="1"/>
  <c r="AA23" i="1"/>
  <c r="AB18" i="1"/>
  <c r="AA18" i="1"/>
  <c r="AB14" i="1"/>
  <c r="AA14" i="1"/>
  <c r="AB17" i="1"/>
  <c r="AB16" i="1"/>
  <c r="AA16" i="1"/>
  <c r="AB15" i="1"/>
  <c r="AA15" i="1"/>
  <c r="AB11" i="1"/>
  <c r="AA11" i="1"/>
  <c r="AB13" i="1"/>
  <c r="AA13" i="1"/>
  <c r="AB12" i="1"/>
  <c r="AA12" i="1"/>
  <c r="AB10" i="1"/>
  <c r="AA10" i="1"/>
  <c r="AB9" i="1"/>
  <c r="AA9" i="1"/>
  <c r="AB8" i="1"/>
  <c r="AA8" i="1"/>
  <c r="AB7" i="1"/>
  <c r="AA7" i="1"/>
  <c r="AA6" i="1"/>
  <c r="T70" i="71"/>
  <c r="S70" i="71"/>
  <c r="R70" i="71"/>
  <c r="Q70" i="71"/>
  <c r="P70" i="71"/>
  <c r="O70" i="71"/>
  <c r="N70" i="71"/>
  <c r="M70" i="71"/>
  <c r="L70" i="71"/>
  <c r="K70" i="71"/>
  <c r="J70" i="71"/>
  <c r="I70" i="71"/>
  <c r="H70" i="71"/>
  <c r="G70" i="71"/>
  <c r="F70" i="71"/>
  <c r="E70" i="71"/>
  <c r="T68" i="71"/>
  <c r="S68" i="71"/>
  <c r="R68" i="71"/>
  <c r="Q68" i="71"/>
  <c r="P68" i="71"/>
  <c r="O68" i="71"/>
  <c r="N68" i="71"/>
  <c r="M68" i="71"/>
  <c r="L68" i="71"/>
  <c r="K68" i="71"/>
  <c r="J68" i="71"/>
  <c r="I68" i="71"/>
  <c r="H68" i="71"/>
  <c r="G68" i="71"/>
  <c r="F68" i="71"/>
  <c r="E68" i="71"/>
  <c r="T67" i="71"/>
  <c r="S67" i="71"/>
  <c r="R67" i="71"/>
  <c r="Q67" i="71"/>
  <c r="P67" i="71"/>
  <c r="O67" i="71"/>
  <c r="N67" i="71"/>
  <c r="M67" i="71"/>
  <c r="L67" i="71"/>
  <c r="K67" i="71"/>
  <c r="J67" i="71"/>
  <c r="I67" i="71"/>
  <c r="H67" i="71"/>
  <c r="G67" i="71"/>
  <c r="F67" i="71"/>
  <c r="E67" i="71"/>
  <c r="T66" i="71"/>
  <c r="S66" i="71"/>
  <c r="R66" i="71"/>
  <c r="Q66" i="71"/>
  <c r="P66" i="71"/>
  <c r="O66" i="71"/>
  <c r="N66" i="71"/>
  <c r="M66" i="71"/>
  <c r="L66" i="71"/>
  <c r="K66" i="71"/>
  <c r="J66" i="71"/>
  <c r="I66" i="71"/>
  <c r="H66" i="71"/>
  <c r="G66" i="71"/>
  <c r="F66" i="71"/>
  <c r="E66" i="71"/>
  <c r="T65" i="71"/>
  <c r="S65" i="71"/>
  <c r="R65" i="71"/>
  <c r="Q65" i="71"/>
  <c r="P65" i="71"/>
  <c r="O65" i="71"/>
  <c r="N65" i="71"/>
  <c r="M65" i="71"/>
  <c r="L65" i="71"/>
  <c r="K65" i="71"/>
  <c r="J65" i="71"/>
  <c r="I65" i="71"/>
  <c r="H65" i="71"/>
  <c r="G65" i="71"/>
  <c r="F65" i="71"/>
  <c r="E65" i="71"/>
  <c r="T64" i="71"/>
  <c r="S64" i="71"/>
  <c r="R64" i="71"/>
  <c r="Q64" i="71"/>
  <c r="P64" i="71"/>
  <c r="O64" i="71"/>
  <c r="N64" i="71"/>
  <c r="M64" i="71"/>
  <c r="L64" i="71"/>
  <c r="K64" i="71"/>
  <c r="J64" i="71"/>
  <c r="I64" i="71"/>
  <c r="H64" i="71"/>
  <c r="G64" i="71"/>
  <c r="F64" i="71"/>
  <c r="E64" i="71"/>
  <c r="T63" i="71"/>
  <c r="S63" i="71"/>
  <c r="R63" i="71"/>
  <c r="Q63" i="71"/>
  <c r="P63" i="71"/>
  <c r="O63" i="71"/>
  <c r="N63" i="71"/>
  <c r="M63" i="71"/>
  <c r="L63" i="71"/>
  <c r="K63" i="71"/>
  <c r="J63" i="71"/>
  <c r="I63" i="71"/>
  <c r="H63" i="71"/>
  <c r="G63" i="71"/>
  <c r="F63" i="71"/>
  <c r="E63" i="71"/>
  <c r="T62" i="71"/>
  <c r="S62" i="71"/>
  <c r="R62" i="71"/>
  <c r="Q62" i="71"/>
  <c r="P62" i="71"/>
  <c r="O62" i="71"/>
  <c r="N62" i="71"/>
  <c r="M62" i="71"/>
  <c r="L62" i="71"/>
  <c r="K62" i="71"/>
  <c r="J62" i="71"/>
  <c r="I62" i="71"/>
  <c r="H62" i="71"/>
  <c r="G62" i="71"/>
  <c r="F62" i="71"/>
  <c r="E62" i="71"/>
  <c r="T61" i="71"/>
  <c r="S61" i="71"/>
  <c r="R61" i="71"/>
  <c r="Q61" i="71"/>
  <c r="P61" i="71"/>
  <c r="O61" i="71"/>
  <c r="N61" i="71"/>
  <c r="M61" i="71"/>
  <c r="L61" i="71"/>
  <c r="K61" i="71"/>
  <c r="J61" i="71"/>
  <c r="I61" i="71"/>
  <c r="H61" i="71"/>
  <c r="G61" i="71"/>
  <c r="F61" i="71"/>
  <c r="E61" i="71"/>
  <c r="T60" i="71"/>
  <c r="S60" i="71"/>
  <c r="R60" i="71"/>
  <c r="Q60" i="71"/>
  <c r="P60" i="71"/>
  <c r="O60" i="71"/>
  <c r="N60" i="71"/>
  <c r="M60" i="71"/>
  <c r="L60" i="71"/>
  <c r="K60" i="71"/>
  <c r="J60" i="71"/>
  <c r="I60" i="71"/>
  <c r="H60" i="71"/>
  <c r="G60" i="71"/>
  <c r="F60" i="71"/>
  <c r="E60" i="71"/>
  <c r="T59" i="71"/>
  <c r="S59" i="71"/>
  <c r="R59" i="71"/>
  <c r="Q59" i="71"/>
  <c r="P59" i="71"/>
  <c r="O59" i="71"/>
  <c r="N59" i="71"/>
  <c r="M59" i="71"/>
  <c r="L59" i="71"/>
  <c r="K59" i="71"/>
  <c r="J59" i="71"/>
  <c r="I59" i="71"/>
  <c r="H59" i="71"/>
  <c r="G59" i="71"/>
  <c r="F59" i="71"/>
  <c r="E59" i="71"/>
  <c r="T58" i="71"/>
  <c r="S58" i="71"/>
  <c r="R58" i="71"/>
  <c r="Q58" i="71"/>
  <c r="P58" i="71"/>
  <c r="O58" i="71"/>
  <c r="N58" i="71"/>
  <c r="M58" i="71"/>
  <c r="L58" i="71"/>
  <c r="K58" i="71"/>
  <c r="J58" i="71"/>
  <c r="I58" i="71"/>
  <c r="H58" i="71"/>
  <c r="G58" i="71"/>
  <c r="F58" i="71"/>
  <c r="E58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T56" i="71"/>
  <c r="S56" i="71"/>
  <c r="R56" i="71"/>
  <c r="Q56" i="71"/>
  <c r="P56" i="71"/>
  <c r="O56" i="71"/>
  <c r="N56" i="71"/>
  <c r="M56" i="71"/>
  <c r="L56" i="71"/>
  <c r="K56" i="71"/>
  <c r="J56" i="71"/>
  <c r="I56" i="71"/>
  <c r="H56" i="71"/>
  <c r="G56" i="71"/>
  <c r="F56" i="71"/>
  <c r="E56" i="71"/>
  <c r="T55" i="71"/>
  <c r="S55" i="71"/>
  <c r="R55" i="71"/>
  <c r="Q55" i="71"/>
  <c r="P55" i="71"/>
  <c r="O55" i="71"/>
  <c r="N55" i="71"/>
  <c r="M55" i="71"/>
  <c r="L55" i="71"/>
  <c r="K55" i="71"/>
  <c r="J55" i="71"/>
  <c r="I55" i="71"/>
  <c r="H55" i="71"/>
  <c r="G55" i="71"/>
  <c r="F55" i="71"/>
  <c r="E55" i="71"/>
  <c r="T54" i="71"/>
  <c r="S54" i="71"/>
  <c r="R54" i="71"/>
  <c r="Q54" i="71"/>
  <c r="P54" i="71"/>
  <c r="O54" i="71"/>
  <c r="N54" i="71"/>
  <c r="M54" i="71"/>
  <c r="L54" i="71"/>
  <c r="K54" i="71"/>
  <c r="J54" i="71"/>
  <c r="I54" i="71"/>
  <c r="H54" i="71"/>
  <c r="G54" i="71"/>
  <c r="F54" i="71"/>
  <c r="E54" i="71"/>
  <c r="T53" i="71"/>
  <c r="S53" i="71"/>
  <c r="R53" i="71"/>
  <c r="Q53" i="71"/>
  <c r="P53" i="71"/>
  <c r="O53" i="71"/>
  <c r="N53" i="71"/>
  <c r="M53" i="71"/>
  <c r="L53" i="71"/>
  <c r="K53" i="71"/>
  <c r="J53" i="71"/>
  <c r="I53" i="71"/>
  <c r="H53" i="71"/>
  <c r="G53" i="71"/>
  <c r="F53" i="71"/>
  <c r="E53" i="71"/>
  <c r="T52" i="71"/>
  <c r="S52" i="71"/>
  <c r="R52" i="71"/>
  <c r="Q52" i="71"/>
  <c r="P52" i="71"/>
  <c r="O52" i="71"/>
  <c r="N52" i="71"/>
  <c r="M52" i="71"/>
  <c r="L52" i="71"/>
  <c r="K52" i="71"/>
  <c r="J52" i="71"/>
  <c r="I52" i="71"/>
  <c r="H52" i="71"/>
  <c r="G52" i="71"/>
  <c r="F52" i="71"/>
  <c r="E52" i="71"/>
  <c r="T51" i="71"/>
  <c r="S51" i="71"/>
  <c r="R51" i="71"/>
  <c r="Q51" i="71"/>
  <c r="P51" i="71"/>
  <c r="O51" i="71"/>
  <c r="N51" i="71"/>
  <c r="M51" i="71"/>
  <c r="L51" i="71"/>
  <c r="K51" i="71"/>
  <c r="J51" i="71"/>
  <c r="I51" i="71"/>
  <c r="H51" i="71"/>
  <c r="G51" i="71"/>
  <c r="F51" i="71"/>
  <c r="E51" i="71"/>
  <c r="T7" i="71"/>
  <c r="T50" i="71"/>
  <c r="T49" i="71"/>
  <c r="T48" i="71"/>
  <c r="T47" i="71"/>
  <c r="T46" i="71"/>
  <c r="T45" i="71"/>
  <c r="T44" i="71"/>
  <c r="T43" i="71"/>
  <c r="T42" i="71"/>
  <c r="T41" i="71"/>
  <c r="T40" i="71"/>
  <c r="T39" i="71"/>
  <c r="T38" i="71"/>
  <c r="T37" i="71"/>
  <c r="T36" i="71"/>
  <c r="T35" i="71"/>
  <c r="T34" i="71"/>
  <c r="T33" i="71"/>
  <c r="T32" i="71"/>
  <c r="T31" i="71"/>
  <c r="T30" i="71"/>
  <c r="T29" i="71"/>
  <c r="T28" i="71"/>
  <c r="T27" i="71"/>
  <c r="T26" i="71"/>
  <c r="T25" i="71"/>
  <c r="T24" i="71"/>
  <c r="T23" i="71"/>
  <c r="T22" i="71"/>
  <c r="T21" i="71"/>
  <c r="T20" i="71"/>
  <c r="T19" i="71"/>
  <c r="T18" i="71"/>
  <c r="T17" i="71"/>
  <c r="T16" i="71"/>
  <c r="T15" i="71"/>
  <c r="T14" i="71"/>
  <c r="T13" i="71"/>
  <c r="T12" i="71"/>
  <c r="T11" i="71"/>
  <c r="T10" i="7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F15" i="123" l="1"/>
  <c r="E15" i="123" s="1"/>
  <c r="F18" i="123"/>
  <c r="E18" i="123" s="1"/>
  <c r="F14" i="123"/>
  <c r="E14" i="123" s="1"/>
  <c r="F11" i="123"/>
  <c r="E11" i="123" s="1"/>
  <c r="F12" i="123"/>
  <c r="E12" i="123" s="1"/>
  <c r="F13" i="123"/>
  <c r="E13" i="123" s="1"/>
  <c r="F17" i="123"/>
  <c r="E17" i="123" s="1"/>
  <c r="F7" i="123"/>
  <c r="E7" i="123" s="1"/>
  <c r="F16" i="123"/>
  <c r="E16" i="123" s="1"/>
  <c r="F19" i="123"/>
  <c r="E19" i="123" s="1"/>
  <c r="F6" i="123"/>
  <c r="E6" i="123" s="1"/>
  <c r="F9" i="123"/>
  <c r="E9" i="123" s="1"/>
  <c r="F8" i="123"/>
  <c r="E8" i="123" s="1"/>
  <c r="F10" i="123"/>
  <c r="E10" i="123" s="1"/>
  <c r="G61" i="1"/>
  <c r="H61" i="1"/>
  <c r="I61" i="1"/>
  <c r="I65" i="1"/>
  <c r="H65" i="1"/>
  <c r="G65" i="1"/>
  <c r="I44" i="1"/>
  <c r="G44" i="1"/>
  <c r="H44" i="1"/>
  <c r="H47" i="1"/>
  <c r="I47" i="1"/>
  <c r="G47" i="1"/>
  <c r="G49" i="1"/>
  <c r="H49" i="1"/>
  <c r="I49" i="1"/>
  <c r="G53" i="1"/>
  <c r="H53" i="1"/>
  <c r="I53" i="1"/>
  <c r="G57" i="1"/>
  <c r="H57" i="1"/>
  <c r="I57" i="1"/>
  <c r="G50" i="1"/>
  <c r="H50" i="1"/>
  <c r="I50" i="1"/>
  <c r="G54" i="1"/>
  <c r="H54" i="1"/>
  <c r="I54" i="1"/>
  <c r="G58" i="1"/>
  <c r="H58" i="1"/>
  <c r="I58" i="1"/>
  <c r="G62" i="1"/>
  <c r="H62" i="1"/>
  <c r="I62" i="1"/>
  <c r="H55" i="1"/>
  <c r="I55" i="1"/>
  <c r="G55" i="1"/>
  <c r="H59" i="1"/>
  <c r="I59" i="1"/>
  <c r="G59" i="1"/>
  <c r="H63" i="1"/>
  <c r="I63" i="1"/>
  <c r="G63" i="1"/>
  <c r="H51" i="1"/>
  <c r="I51" i="1"/>
  <c r="G51" i="1"/>
  <c r="I48" i="1"/>
  <c r="G48" i="1"/>
  <c r="H48" i="1"/>
  <c r="I52" i="1"/>
  <c r="G52" i="1"/>
  <c r="H52" i="1"/>
  <c r="I56" i="1"/>
  <c r="G56" i="1"/>
  <c r="H56" i="1"/>
  <c r="I60" i="1"/>
  <c r="G60" i="1"/>
  <c r="H60" i="1"/>
  <c r="I64" i="1"/>
  <c r="G64" i="1"/>
  <c r="H64" i="1"/>
  <c r="U10" i="71"/>
  <c r="I21" i="120"/>
  <c r="V8" i="71"/>
  <c r="V9" i="71"/>
  <c r="U8" i="71"/>
  <c r="T8" i="71"/>
  <c r="T9" i="71"/>
  <c r="G35" i="118"/>
  <c r="H35" i="118" s="1"/>
  <c r="G34" i="118"/>
  <c r="H34" i="118" s="1"/>
  <c r="G33" i="118"/>
  <c r="H33" i="118" s="1"/>
  <c r="G32" i="118"/>
  <c r="H32" i="118" s="1"/>
  <c r="G31" i="118"/>
  <c r="H31" i="118" s="1"/>
  <c r="G30" i="118"/>
  <c r="H30" i="118" s="1"/>
  <c r="G29" i="118"/>
  <c r="H29" i="118" s="1"/>
  <c r="G28" i="118"/>
  <c r="H28" i="118" s="1"/>
  <c r="G27" i="118"/>
  <c r="H27" i="118" s="1"/>
  <c r="G26" i="118"/>
  <c r="H26" i="118" s="1"/>
  <c r="G25" i="118"/>
  <c r="H25" i="118" s="1"/>
  <c r="G24" i="118"/>
  <c r="H24" i="118" s="1"/>
  <c r="G23" i="118"/>
  <c r="H23" i="118" s="1"/>
  <c r="G22" i="118"/>
  <c r="H22" i="118" s="1"/>
  <c r="G21" i="118"/>
  <c r="H21" i="118" s="1"/>
  <c r="G20" i="118"/>
  <c r="H20" i="118" s="1"/>
  <c r="G19" i="118"/>
  <c r="H19" i="118" s="1"/>
  <c r="G18" i="118"/>
  <c r="H18" i="118" s="1"/>
  <c r="G17" i="118"/>
  <c r="H17" i="118" s="1"/>
  <c r="G23" i="105"/>
  <c r="G22" i="105"/>
  <c r="G21" i="105"/>
  <c r="G20" i="105"/>
  <c r="G19" i="105"/>
  <c r="G18" i="105"/>
  <c r="G17" i="105"/>
  <c r="I22" i="120" l="1"/>
  <c r="J44" i="1"/>
  <c r="S47" i="71"/>
  <c r="R47" i="71"/>
  <c r="Q47" i="71"/>
  <c r="P47" i="71"/>
  <c r="O47" i="71"/>
  <c r="N47" i="71"/>
  <c r="M47" i="71"/>
  <c r="L47" i="71"/>
  <c r="K47" i="71"/>
  <c r="J47" i="71"/>
  <c r="I47" i="71"/>
  <c r="H47" i="71"/>
  <c r="G47" i="71"/>
  <c r="F47" i="71"/>
  <c r="E47" i="71"/>
  <c r="S46" i="71"/>
  <c r="R46" i="71"/>
  <c r="Q46" i="71"/>
  <c r="P46" i="71"/>
  <c r="O46" i="71"/>
  <c r="N46" i="71"/>
  <c r="M46" i="71"/>
  <c r="L46" i="71"/>
  <c r="K46" i="71"/>
  <c r="J46" i="71"/>
  <c r="I46" i="71"/>
  <c r="H46" i="71"/>
  <c r="G46" i="71"/>
  <c r="F46" i="71"/>
  <c r="E46" i="71"/>
  <c r="S45" i="71"/>
  <c r="R45" i="71"/>
  <c r="Q45" i="71"/>
  <c r="P45" i="71"/>
  <c r="O45" i="71"/>
  <c r="N45" i="71"/>
  <c r="M45" i="71"/>
  <c r="L45" i="71"/>
  <c r="K45" i="71"/>
  <c r="J45" i="71"/>
  <c r="I45" i="71"/>
  <c r="H45" i="71"/>
  <c r="G45" i="71"/>
  <c r="F45" i="71"/>
  <c r="E45" i="71"/>
  <c r="R50" i="71"/>
  <c r="Q50" i="71"/>
  <c r="P50" i="71"/>
  <c r="O50" i="71"/>
  <c r="R49" i="71"/>
  <c r="Q49" i="71"/>
  <c r="P49" i="71"/>
  <c r="O49" i="71"/>
  <c r="R48" i="71"/>
  <c r="Q48" i="71"/>
  <c r="P48" i="71"/>
  <c r="O48" i="71"/>
  <c r="R44" i="71"/>
  <c r="Q44" i="71"/>
  <c r="P44" i="71"/>
  <c r="O44" i="71"/>
  <c r="R43" i="71"/>
  <c r="Q43" i="71"/>
  <c r="P43" i="71"/>
  <c r="O43" i="71"/>
  <c r="R42" i="71"/>
  <c r="Q42" i="71"/>
  <c r="P42" i="71"/>
  <c r="O42" i="71"/>
  <c r="R41" i="71"/>
  <c r="Q41" i="71"/>
  <c r="P41" i="71"/>
  <c r="O41" i="71"/>
  <c r="R40" i="71"/>
  <c r="Q40" i="71"/>
  <c r="P40" i="71"/>
  <c r="O40" i="71"/>
  <c r="R39" i="71"/>
  <c r="Q39" i="71"/>
  <c r="P39" i="71"/>
  <c r="O39" i="71"/>
  <c r="R38" i="71"/>
  <c r="Q38" i="71"/>
  <c r="P38" i="71"/>
  <c r="O38" i="71"/>
  <c r="R37" i="71"/>
  <c r="Q37" i="71"/>
  <c r="P37" i="71"/>
  <c r="O37" i="71"/>
  <c r="R36" i="71"/>
  <c r="Q36" i="71"/>
  <c r="P36" i="71"/>
  <c r="O36" i="71"/>
  <c r="R35" i="71"/>
  <c r="Q35" i="71"/>
  <c r="P35" i="71"/>
  <c r="O35" i="71"/>
  <c r="R34" i="71"/>
  <c r="Q34" i="71"/>
  <c r="P34" i="71"/>
  <c r="O34" i="71"/>
  <c r="R33" i="71"/>
  <c r="Q33" i="71"/>
  <c r="P33" i="71"/>
  <c r="O33" i="71"/>
  <c r="R32" i="71"/>
  <c r="Q32" i="71"/>
  <c r="P32" i="71"/>
  <c r="O32" i="71"/>
  <c r="R31" i="71"/>
  <c r="Q31" i="71"/>
  <c r="P31" i="71"/>
  <c r="O31" i="71"/>
  <c r="R30" i="71"/>
  <c r="Q30" i="71"/>
  <c r="P30" i="71"/>
  <c r="O30" i="71"/>
  <c r="R29" i="71"/>
  <c r="Q29" i="71"/>
  <c r="P29" i="71"/>
  <c r="O29" i="71"/>
  <c r="R28" i="71"/>
  <c r="Q28" i="71"/>
  <c r="P28" i="71"/>
  <c r="O28" i="71"/>
  <c r="R27" i="71"/>
  <c r="Q27" i="71"/>
  <c r="P27" i="71"/>
  <c r="O27" i="71"/>
  <c r="R26" i="71"/>
  <c r="Q26" i="71"/>
  <c r="P26" i="71"/>
  <c r="O26" i="71"/>
  <c r="R25" i="71"/>
  <c r="Q25" i="71"/>
  <c r="P25" i="71"/>
  <c r="O25" i="71"/>
  <c r="R24" i="71"/>
  <c r="Q24" i="71"/>
  <c r="P24" i="71"/>
  <c r="O24" i="71"/>
  <c r="R23" i="71"/>
  <c r="Q23" i="71"/>
  <c r="P23" i="71"/>
  <c r="O23" i="71"/>
  <c r="R22" i="71"/>
  <c r="Q22" i="71"/>
  <c r="P22" i="71"/>
  <c r="O22" i="71"/>
  <c r="R21" i="71"/>
  <c r="Q21" i="71"/>
  <c r="P21" i="71"/>
  <c r="O21" i="71"/>
  <c r="R20" i="71"/>
  <c r="Q20" i="71"/>
  <c r="P20" i="71"/>
  <c r="O20" i="71"/>
  <c r="R19" i="71"/>
  <c r="Q19" i="71"/>
  <c r="P19" i="71"/>
  <c r="O19" i="71"/>
  <c r="R18" i="71"/>
  <c r="Q18" i="71"/>
  <c r="P18" i="71"/>
  <c r="O18" i="71"/>
  <c r="R17" i="71"/>
  <c r="Q17" i="71"/>
  <c r="P17" i="71"/>
  <c r="O17" i="71"/>
  <c r="R16" i="71"/>
  <c r="Q16" i="71"/>
  <c r="P16" i="71"/>
  <c r="O16" i="71"/>
  <c r="R15" i="71"/>
  <c r="Q15" i="71"/>
  <c r="P15" i="71"/>
  <c r="O15" i="71"/>
  <c r="R14" i="71"/>
  <c r="Q14" i="71"/>
  <c r="P14" i="71"/>
  <c r="O14" i="71"/>
  <c r="R13" i="71"/>
  <c r="Q13" i="71"/>
  <c r="P13" i="71"/>
  <c r="O13" i="71"/>
  <c r="R12" i="71"/>
  <c r="Q12" i="71"/>
  <c r="P12" i="71"/>
  <c r="O12" i="71"/>
  <c r="R11" i="71"/>
  <c r="Q11" i="71"/>
  <c r="P11" i="71"/>
  <c r="O11" i="71"/>
  <c r="R7" i="71"/>
  <c r="R8" i="71" s="1"/>
  <c r="Q7" i="71"/>
  <c r="Q10" i="71" s="1"/>
  <c r="P7" i="71"/>
  <c r="P10" i="71" s="1"/>
  <c r="O7" i="71"/>
  <c r="O9" i="71" s="1"/>
  <c r="S50" i="71"/>
  <c r="S49" i="71"/>
  <c r="S48" i="71"/>
  <c r="S44" i="71"/>
  <c r="S43" i="71"/>
  <c r="S42" i="71"/>
  <c r="S41" i="71"/>
  <c r="S40" i="71"/>
  <c r="S39" i="71"/>
  <c r="S38" i="71"/>
  <c r="S37" i="71"/>
  <c r="S36" i="71"/>
  <c r="S35" i="71"/>
  <c r="S34" i="71"/>
  <c r="S33" i="71"/>
  <c r="S32" i="71"/>
  <c r="S31" i="71"/>
  <c r="S30" i="71"/>
  <c r="S29" i="71"/>
  <c r="S28" i="71"/>
  <c r="S27" i="71"/>
  <c r="S26" i="71"/>
  <c r="S25" i="71"/>
  <c r="S24" i="71"/>
  <c r="S23" i="71"/>
  <c r="S22" i="71"/>
  <c r="S21" i="71"/>
  <c r="S20" i="71"/>
  <c r="S19" i="71"/>
  <c r="S18" i="71"/>
  <c r="S17" i="71"/>
  <c r="S16" i="71"/>
  <c r="S15" i="71"/>
  <c r="S14" i="71"/>
  <c r="S13" i="71"/>
  <c r="S12" i="71"/>
  <c r="S11" i="71"/>
  <c r="AA10" i="71"/>
  <c r="S7" i="71"/>
  <c r="S9" i="71" s="1"/>
  <c r="N7" i="71"/>
  <c r="N9" i="71" s="1"/>
  <c r="M7" i="71"/>
  <c r="M10" i="71" s="1"/>
  <c r="N50" i="71"/>
  <c r="M50" i="71"/>
  <c r="N49" i="71"/>
  <c r="M49" i="71"/>
  <c r="N48" i="71"/>
  <c r="M48" i="71"/>
  <c r="N44" i="71"/>
  <c r="M44" i="71"/>
  <c r="N43" i="71"/>
  <c r="M43" i="71"/>
  <c r="N42" i="71"/>
  <c r="M42" i="71"/>
  <c r="N41" i="71"/>
  <c r="M41" i="71"/>
  <c r="N40" i="71"/>
  <c r="M40" i="71"/>
  <c r="N39" i="71"/>
  <c r="M39" i="71"/>
  <c r="N38" i="71"/>
  <c r="M38" i="71"/>
  <c r="N37" i="71"/>
  <c r="M37" i="71"/>
  <c r="N36" i="71"/>
  <c r="M36" i="71"/>
  <c r="N35" i="71"/>
  <c r="M35" i="71"/>
  <c r="N34" i="71"/>
  <c r="M34" i="71"/>
  <c r="N33" i="71"/>
  <c r="M33" i="71"/>
  <c r="N32" i="71"/>
  <c r="M32" i="71"/>
  <c r="N31" i="71"/>
  <c r="M31" i="71"/>
  <c r="N30" i="71"/>
  <c r="M30" i="71"/>
  <c r="N29" i="71"/>
  <c r="M29" i="71"/>
  <c r="N28" i="71"/>
  <c r="M28" i="71"/>
  <c r="N27" i="71"/>
  <c r="M27" i="71"/>
  <c r="N26" i="71"/>
  <c r="M26" i="71"/>
  <c r="N25" i="71"/>
  <c r="M25" i="71"/>
  <c r="N24" i="71"/>
  <c r="M24" i="71"/>
  <c r="N23" i="71"/>
  <c r="M23" i="71"/>
  <c r="N22" i="71"/>
  <c r="M22" i="71"/>
  <c r="N21" i="71"/>
  <c r="M21" i="71"/>
  <c r="N20" i="71"/>
  <c r="M20" i="71"/>
  <c r="N19" i="71"/>
  <c r="M19" i="71"/>
  <c r="N18" i="71"/>
  <c r="M18" i="71"/>
  <c r="N17" i="71"/>
  <c r="M17" i="71"/>
  <c r="N16" i="71"/>
  <c r="M16" i="71"/>
  <c r="N15" i="71"/>
  <c r="M15" i="71"/>
  <c r="N14" i="71"/>
  <c r="M14" i="71"/>
  <c r="N13" i="71"/>
  <c r="M13" i="71"/>
  <c r="N12" i="71"/>
  <c r="M12" i="71"/>
  <c r="N11" i="71"/>
  <c r="M11" i="71"/>
  <c r="Y46" i="1"/>
  <c r="X46" i="1"/>
  <c r="W46" i="1"/>
  <c r="V46" i="1"/>
  <c r="Y45" i="1"/>
  <c r="X45" i="1"/>
  <c r="W45" i="1"/>
  <c r="V45" i="1"/>
  <c r="Y43" i="1"/>
  <c r="X43" i="1"/>
  <c r="W43" i="1"/>
  <c r="V43" i="1"/>
  <c r="Y35" i="1"/>
  <c r="X35" i="1"/>
  <c r="W35" i="1"/>
  <c r="V35" i="1"/>
  <c r="Y42" i="1"/>
  <c r="X42" i="1"/>
  <c r="W42" i="1"/>
  <c r="V42" i="1"/>
  <c r="Y41" i="1"/>
  <c r="X41" i="1"/>
  <c r="W41" i="1"/>
  <c r="V41" i="1"/>
  <c r="Y34" i="1"/>
  <c r="X34" i="1"/>
  <c r="W34" i="1"/>
  <c r="V34" i="1"/>
  <c r="Y38" i="1"/>
  <c r="X38" i="1"/>
  <c r="W38" i="1"/>
  <c r="V38" i="1"/>
  <c r="Y40" i="1"/>
  <c r="X40" i="1"/>
  <c r="W40" i="1"/>
  <c r="V40" i="1"/>
  <c r="Y20" i="1"/>
  <c r="X20" i="1"/>
  <c r="W20" i="1"/>
  <c r="V20" i="1"/>
  <c r="Y39" i="1"/>
  <c r="X39" i="1"/>
  <c r="W39" i="1"/>
  <c r="V39" i="1"/>
  <c r="Y36" i="1"/>
  <c r="X36" i="1"/>
  <c r="W36" i="1"/>
  <c r="V36" i="1"/>
  <c r="Y33" i="1"/>
  <c r="X33" i="1"/>
  <c r="W33" i="1"/>
  <c r="V33" i="1"/>
  <c r="Y29" i="1"/>
  <c r="X29" i="1"/>
  <c r="W29" i="1"/>
  <c r="V29" i="1"/>
  <c r="Y27" i="1"/>
  <c r="X27" i="1"/>
  <c r="W27" i="1"/>
  <c r="V27" i="1"/>
  <c r="Y37" i="1"/>
  <c r="X37" i="1"/>
  <c r="W37" i="1"/>
  <c r="V37" i="1"/>
  <c r="Y30" i="1"/>
  <c r="X30" i="1"/>
  <c r="W30" i="1"/>
  <c r="V30" i="1"/>
  <c r="Y32" i="1"/>
  <c r="X32" i="1"/>
  <c r="W32" i="1"/>
  <c r="V32" i="1"/>
  <c r="Y31" i="1"/>
  <c r="X31" i="1"/>
  <c r="W31" i="1"/>
  <c r="V31" i="1"/>
  <c r="Y26" i="1"/>
  <c r="X26" i="1"/>
  <c r="W26" i="1"/>
  <c r="V26" i="1"/>
  <c r="Y25" i="1"/>
  <c r="X25" i="1"/>
  <c r="W25" i="1"/>
  <c r="V25" i="1"/>
  <c r="Y28" i="1"/>
  <c r="X28" i="1"/>
  <c r="W28" i="1"/>
  <c r="V28" i="1"/>
  <c r="Y24" i="1"/>
  <c r="X24" i="1"/>
  <c r="W24" i="1"/>
  <c r="V24" i="1"/>
  <c r="Y21" i="1"/>
  <c r="X21" i="1"/>
  <c r="W21" i="1"/>
  <c r="V21" i="1"/>
  <c r="Y22" i="1"/>
  <c r="X22" i="1"/>
  <c r="W22" i="1"/>
  <c r="V22" i="1"/>
  <c r="Y19" i="1"/>
  <c r="X19" i="1"/>
  <c r="W19" i="1"/>
  <c r="V19" i="1"/>
  <c r="Y23" i="1"/>
  <c r="X23" i="1"/>
  <c r="W23" i="1"/>
  <c r="V23" i="1"/>
  <c r="Y18" i="1"/>
  <c r="X18" i="1"/>
  <c r="W18" i="1"/>
  <c r="V18" i="1"/>
  <c r="Y14" i="1"/>
  <c r="X14" i="1"/>
  <c r="W14" i="1"/>
  <c r="V14" i="1"/>
  <c r="Y17" i="1"/>
  <c r="X17" i="1"/>
  <c r="W17" i="1"/>
  <c r="V17" i="1"/>
  <c r="Y16" i="1"/>
  <c r="X16" i="1"/>
  <c r="W16" i="1"/>
  <c r="V16" i="1"/>
  <c r="Y15" i="1"/>
  <c r="X15" i="1"/>
  <c r="W15" i="1"/>
  <c r="V15" i="1"/>
  <c r="Y11" i="1"/>
  <c r="X11" i="1"/>
  <c r="W11" i="1"/>
  <c r="V11" i="1"/>
  <c r="Y13" i="1"/>
  <c r="X13" i="1"/>
  <c r="W13" i="1"/>
  <c r="V13" i="1"/>
  <c r="Y12" i="1"/>
  <c r="X12" i="1"/>
  <c r="W12" i="1"/>
  <c r="V12" i="1"/>
  <c r="Y10" i="1"/>
  <c r="X10" i="1"/>
  <c r="W10" i="1"/>
  <c r="V10" i="1"/>
  <c r="Y9" i="1"/>
  <c r="X9" i="1"/>
  <c r="W9" i="1"/>
  <c r="V9" i="1"/>
  <c r="Y8" i="1"/>
  <c r="X8" i="1"/>
  <c r="W8" i="1"/>
  <c r="V8" i="1"/>
  <c r="G18" i="117"/>
  <c r="E18" i="117"/>
  <c r="C18" i="117"/>
  <c r="G17" i="117"/>
  <c r="E17" i="117"/>
  <c r="C17" i="117"/>
  <c r="G18" i="116"/>
  <c r="E18" i="116"/>
  <c r="C18" i="116"/>
  <c r="G17" i="116"/>
  <c r="E17" i="116"/>
  <c r="C17" i="116"/>
  <c r="E18" i="115"/>
  <c r="C18" i="115"/>
  <c r="G17" i="115"/>
  <c r="E17" i="115"/>
  <c r="C17" i="115"/>
  <c r="C18" i="114"/>
  <c r="H18" i="114" s="1"/>
  <c r="X7" i="1" s="1"/>
  <c r="G17" i="114"/>
  <c r="E17" i="114"/>
  <c r="C17" i="114"/>
  <c r="U46" i="1"/>
  <c r="T46" i="1"/>
  <c r="U45" i="1"/>
  <c r="T45" i="1"/>
  <c r="U43" i="1"/>
  <c r="T43" i="1"/>
  <c r="U35" i="1"/>
  <c r="T35" i="1"/>
  <c r="U42" i="1"/>
  <c r="T42" i="1"/>
  <c r="U41" i="1"/>
  <c r="T41" i="1"/>
  <c r="U34" i="1"/>
  <c r="T34" i="1"/>
  <c r="U38" i="1"/>
  <c r="T38" i="1"/>
  <c r="U40" i="1"/>
  <c r="T40" i="1"/>
  <c r="U20" i="1"/>
  <c r="T20" i="1"/>
  <c r="U39" i="1"/>
  <c r="T39" i="1"/>
  <c r="U36" i="1"/>
  <c r="T36" i="1"/>
  <c r="U33" i="1"/>
  <c r="T33" i="1"/>
  <c r="U29" i="1"/>
  <c r="T29" i="1"/>
  <c r="U27" i="1"/>
  <c r="T27" i="1"/>
  <c r="U37" i="1"/>
  <c r="T37" i="1"/>
  <c r="U30" i="1"/>
  <c r="T30" i="1"/>
  <c r="U32" i="1"/>
  <c r="T32" i="1"/>
  <c r="U31" i="1"/>
  <c r="T31" i="1"/>
  <c r="U26" i="1"/>
  <c r="T26" i="1"/>
  <c r="U25" i="1"/>
  <c r="T25" i="1"/>
  <c r="U28" i="1"/>
  <c r="T28" i="1"/>
  <c r="U24" i="1"/>
  <c r="T24" i="1"/>
  <c r="U21" i="1"/>
  <c r="T21" i="1"/>
  <c r="U22" i="1"/>
  <c r="T22" i="1"/>
  <c r="U19" i="1"/>
  <c r="T19" i="1"/>
  <c r="U23" i="1"/>
  <c r="T23" i="1"/>
  <c r="U18" i="1"/>
  <c r="T18" i="1"/>
  <c r="U14" i="1"/>
  <c r="T14" i="1"/>
  <c r="U17" i="1"/>
  <c r="T17" i="1"/>
  <c r="U16" i="1"/>
  <c r="T16" i="1"/>
  <c r="U15" i="1"/>
  <c r="T15" i="1"/>
  <c r="U11" i="1"/>
  <c r="T11" i="1"/>
  <c r="U13" i="1"/>
  <c r="T13" i="1"/>
  <c r="U12" i="1"/>
  <c r="T12" i="1"/>
  <c r="U10" i="1"/>
  <c r="T10" i="1"/>
  <c r="U9" i="1"/>
  <c r="T9" i="1"/>
  <c r="U8" i="1"/>
  <c r="T8" i="1"/>
  <c r="U7" i="1"/>
  <c r="T7" i="1"/>
  <c r="T6" i="1"/>
  <c r="Z45" i="1"/>
  <c r="S45" i="1"/>
  <c r="R45" i="1"/>
  <c r="Q45" i="1"/>
  <c r="P45" i="1"/>
  <c r="O45" i="1"/>
  <c r="N45" i="1"/>
  <c r="Z46" i="1"/>
  <c r="S46" i="1"/>
  <c r="R46" i="1"/>
  <c r="Q46" i="1"/>
  <c r="P46" i="1"/>
  <c r="O46" i="1"/>
  <c r="N46" i="1"/>
  <c r="Z41" i="1"/>
  <c r="S41" i="1"/>
  <c r="R41" i="1"/>
  <c r="Q41" i="1"/>
  <c r="P41" i="1"/>
  <c r="O41" i="1"/>
  <c r="N41" i="1"/>
  <c r="Q20" i="1"/>
  <c r="P20" i="1"/>
  <c r="O20" i="1"/>
  <c r="N20" i="1"/>
  <c r="Z43" i="1"/>
  <c r="Z35" i="1"/>
  <c r="Z36" i="1"/>
  <c r="Z42" i="1"/>
  <c r="Z38" i="1"/>
  <c r="Z40" i="1"/>
  <c r="Z39" i="1"/>
  <c r="Z33" i="1"/>
  <c r="Z27" i="1"/>
  <c r="Z30" i="1"/>
  <c r="Z29" i="1"/>
  <c r="Z34" i="1"/>
  <c r="Z37" i="1"/>
  <c r="Z32" i="1"/>
  <c r="Z26" i="1"/>
  <c r="Z31" i="1"/>
  <c r="Z25" i="1"/>
  <c r="Z21" i="1"/>
  <c r="Z23" i="1"/>
  <c r="Z28" i="1"/>
  <c r="Z24" i="1"/>
  <c r="Z18" i="1"/>
  <c r="Z22" i="1"/>
  <c r="Z14" i="1"/>
  <c r="Z15" i="1"/>
  <c r="Z16" i="1"/>
  <c r="Z11" i="1"/>
  <c r="Z13" i="1"/>
  <c r="Z10" i="1"/>
  <c r="Z12" i="1"/>
  <c r="Z9" i="1"/>
  <c r="Z8" i="1"/>
  <c r="Z7" i="1"/>
  <c r="Z6" i="1"/>
  <c r="I48" i="113"/>
  <c r="H48" i="113"/>
  <c r="G48" i="113"/>
  <c r="G50" i="113"/>
  <c r="H50" i="113" s="1"/>
  <c r="H49" i="113"/>
  <c r="G47" i="113"/>
  <c r="H47" i="113" s="1"/>
  <c r="G46" i="113"/>
  <c r="H46" i="113" s="1"/>
  <c r="G45" i="113"/>
  <c r="H45" i="113" s="1"/>
  <c r="G44" i="113"/>
  <c r="H44" i="113" s="1"/>
  <c r="G43" i="113"/>
  <c r="H43" i="113" s="1"/>
  <c r="G42" i="113"/>
  <c r="H42" i="113" s="1"/>
  <c r="G41" i="113"/>
  <c r="H41" i="113" s="1"/>
  <c r="G40" i="113"/>
  <c r="H40" i="113" s="1"/>
  <c r="G39" i="113"/>
  <c r="H39" i="113" s="1"/>
  <c r="G38" i="113"/>
  <c r="H38" i="113" s="1"/>
  <c r="G37" i="113"/>
  <c r="H37" i="113" s="1"/>
  <c r="G36" i="113"/>
  <c r="H36" i="113" s="1"/>
  <c r="G35" i="113"/>
  <c r="H35" i="113" s="1"/>
  <c r="G34" i="113"/>
  <c r="H34" i="113" s="1"/>
  <c r="G33" i="113"/>
  <c r="H33" i="113" s="1"/>
  <c r="G32" i="113"/>
  <c r="H32" i="113" s="1"/>
  <c r="G31" i="113"/>
  <c r="H31" i="113" s="1"/>
  <c r="G30" i="113"/>
  <c r="H30" i="113" s="1"/>
  <c r="G29" i="113"/>
  <c r="H29" i="113" s="1"/>
  <c r="G28" i="113"/>
  <c r="H28" i="113" s="1"/>
  <c r="G27" i="113"/>
  <c r="H27" i="113" s="1"/>
  <c r="G26" i="113"/>
  <c r="H26" i="113" s="1"/>
  <c r="G25" i="113"/>
  <c r="H25" i="113" s="1"/>
  <c r="G24" i="113"/>
  <c r="H24" i="113" s="1"/>
  <c r="G23" i="113"/>
  <c r="H23" i="113" s="1"/>
  <c r="G22" i="113"/>
  <c r="H22" i="113" s="1"/>
  <c r="G21" i="113"/>
  <c r="H21" i="113" s="1"/>
  <c r="G20" i="113"/>
  <c r="H20" i="113" s="1"/>
  <c r="G19" i="113"/>
  <c r="H19" i="113" s="1"/>
  <c r="I18" i="113"/>
  <c r="I19" i="113" s="1"/>
  <c r="I20" i="113" s="1"/>
  <c r="I21" i="113" s="1"/>
  <c r="I22" i="113" s="1"/>
  <c r="I23" i="113" s="1"/>
  <c r="I24" i="113" s="1"/>
  <c r="I25" i="113" s="1"/>
  <c r="I26" i="113" s="1"/>
  <c r="I27" i="113" s="1"/>
  <c r="I28" i="113" s="1"/>
  <c r="I29" i="113" s="1"/>
  <c r="I30" i="113" s="1"/>
  <c r="I31" i="113" s="1"/>
  <c r="I32" i="113" s="1"/>
  <c r="I33" i="113" s="1"/>
  <c r="I34" i="113" s="1"/>
  <c r="I35" i="113" s="1"/>
  <c r="I36" i="113" s="1"/>
  <c r="I37" i="113" s="1"/>
  <c r="I38" i="113" s="1"/>
  <c r="I39" i="113" s="1"/>
  <c r="I40" i="113" s="1"/>
  <c r="I41" i="113" s="1"/>
  <c r="I42" i="113" s="1"/>
  <c r="I43" i="113" s="1"/>
  <c r="I44" i="113" s="1"/>
  <c r="I45" i="113" s="1"/>
  <c r="I46" i="113" s="1"/>
  <c r="I47" i="113" s="1"/>
  <c r="G18" i="113"/>
  <c r="H18" i="113" s="1"/>
  <c r="G17" i="113"/>
  <c r="H17" i="113" s="1"/>
  <c r="G50" i="110"/>
  <c r="H50" i="110" s="1"/>
  <c r="G49" i="110"/>
  <c r="H49" i="110" s="1"/>
  <c r="H48" i="110"/>
  <c r="G47" i="110"/>
  <c r="H47" i="110" s="1"/>
  <c r="G46" i="110"/>
  <c r="H46" i="110" s="1"/>
  <c r="G45" i="110"/>
  <c r="H45" i="110" s="1"/>
  <c r="G44" i="110"/>
  <c r="H44" i="110" s="1"/>
  <c r="G43" i="110"/>
  <c r="H43" i="110" s="1"/>
  <c r="G42" i="110"/>
  <c r="H42" i="110" s="1"/>
  <c r="G41" i="110"/>
  <c r="H41" i="110" s="1"/>
  <c r="G40" i="110"/>
  <c r="H40" i="110" s="1"/>
  <c r="G39" i="110"/>
  <c r="H39" i="110" s="1"/>
  <c r="G38" i="110"/>
  <c r="H38" i="110" s="1"/>
  <c r="G37" i="110"/>
  <c r="H37" i="110" s="1"/>
  <c r="G36" i="110"/>
  <c r="H36" i="110" s="1"/>
  <c r="G35" i="110"/>
  <c r="H35" i="110" s="1"/>
  <c r="G34" i="110"/>
  <c r="H34" i="110" s="1"/>
  <c r="G33" i="110"/>
  <c r="H33" i="110" s="1"/>
  <c r="G32" i="110"/>
  <c r="H32" i="110" s="1"/>
  <c r="G31" i="110"/>
  <c r="H31" i="110" s="1"/>
  <c r="G30" i="110"/>
  <c r="H30" i="110" s="1"/>
  <c r="G29" i="110"/>
  <c r="H29" i="110" s="1"/>
  <c r="G28" i="110"/>
  <c r="H28" i="110" s="1"/>
  <c r="G27" i="110"/>
  <c r="H27" i="110" s="1"/>
  <c r="G26" i="110"/>
  <c r="H26" i="110" s="1"/>
  <c r="G25" i="110"/>
  <c r="H25" i="110" s="1"/>
  <c r="G24" i="110"/>
  <c r="H24" i="110" s="1"/>
  <c r="G23" i="110"/>
  <c r="H23" i="110" s="1"/>
  <c r="G22" i="110"/>
  <c r="H22" i="110" s="1"/>
  <c r="G21" i="110"/>
  <c r="H21" i="110" s="1"/>
  <c r="G20" i="110"/>
  <c r="H20" i="110" s="1"/>
  <c r="G19" i="110"/>
  <c r="H19" i="110" s="1"/>
  <c r="I18" i="110"/>
  <c r="I19" i="110" s="1"/>
  <c r="I20" i="110" s="1"/>
  <c r="I21" i="110" s="1"/>
  <c r="I22" i="110" s="1"/>
  <c r="I23" i="110" s="1"/>
  <c r="I24" i="110" s="1"/>
  <c r="I25" i="110" s="1"/>
  <c r="I26" i="110" s="1"/>
  <c r="I27" i="110" s="1"/>
  <c r="I28" i="110" s="1"/>
  <c r="I29" i="110" s="1"/>
  <c r="I30" i="110" s="1"/>
  <c r="I31" i="110" s="1"/>
  <c r="I32" i="110" s="1"/>
  <c r="I33" i="110" s="1"/>
  <c r="I34" i="110" s="1"/>
  <c r="I35" i="110" s="1"/>
  <c r="I36" i="110" s="1"/>
  <c r="I37" i="110" s="1"/>
  <c r="I38" i="110" s="1"/>
  <c r="I39" i="110" s="1"/>
  <c r="I40" i="110" s="1"/>
  <c r="I41" i="110" s="1"/>
  <c r="I42" i="110" s="1"/>
  <c r="I43" i="110" s="1"/>
  <c r="I44" i="110" s="1"/>
  <c r="I45" i="110" s="1"/>
  <c r="I46" i="110" s="1"/>
  <c r="I47" i="110" s="1"/>
  <c r="G18" i="110"/>
  <c r="H18" i="110" s="1"/>
  <c r="G17" i="110"/>
  <c r="H17" i="110" s="1"/>
  <c r="G17" i="107"/>
  <c r="G17" i="106"/>
  <c r="L50" i="71"/>
  <c r="K50" i="71"/>
  <c r="J50" i="71"/>
  <c r="I50" i="71"/>
  <c r="H50" i="71"/>
  <c r="G50" i="71"/>
  <c r="F50" i="71"/>
  <c r="E50" i="71"/>
  <c r="L49" i="71"/>
  <c r="K49" i="71"/>
  <c r="J49" i="71"/>
  <c r="I49" i="71"/>
  <c r="H49" i="71"/>
  <c r="G49" i="71"/>
  <c r="F49" i="71"/>
  <c r="E49" i="71"/>
  <c r="L48" i="71"/>
  <c r="K48" i="71"/>
  <c r="J48" i="71"/>
  <c r="I48" i="71"/>
  <c r="H48" i="71"/>
  <c r="G48" i="71"/>
  <c r="F48" i="71"/>
  <c r="E48" i="71"/>
  <c r="L44" i="71"/>
  <c r="K44" i="71"/>
  <c r="J44" i="71"/>
  <c r="I44" i="71"/>
  <c r="H44" i="71"/>
  <c r="G44" i="71"/>
  <c r="F44" i="71"/>
  <c r="E44" i="71"/>
  <c r="L43" i="71"/>
  <c r="K43" i="71"/>
  <c r="J43" i="71"/>
  <c r="I43" i="71"/>
  <c r="H43" i="71"/>
  <c r="G43" i="71"/>
  <c r="F43" i="71"/>
  <c r="E43" i="71"/>
  <c r="L42" i="71"/>
  <c r="K42" i="71"/>
  <c r="J42" i="71"/>
  <c r="I42" i="71"/>
  <c r="H42" i="71"/>
  <c r="G42" i="71"/>
  <c r="F42" i="71"/>
  <c r="E42" i="71"/>
  <c r="L41" i="71"/>
  <c r="K41" i="71"/>
  <c r="J41" i="71"/>
  <c r="I41" i="71"/>
  <c r="H41" i="71"/>
  <c r="G41" i="71"/>
  <c r="F41" i="71"/>
  <c r="E41" i="71"/>
  <c r="L40" i="71"/>
  <c r="K40" i="71"/>
  <c r="J40" i="71"/>
  <c r="I40" i="71"/>
  <c r="H40" i="71"/>
  <c r="G40" i="71"/>
  <c r="F40" i="71"/>
  <c r="E40" i="71"/>
  <c r="L39" i="71"/>
  <c r="K39" i="71"/>
  <c r="J39" i="71"/>
  <c r="I39" i="71"/>
  <c r="H39" i="71"/>
  <c r="G39" i="71"/>
  <c r="F39" i="71"/>
  <c r="E39" i="71"/>
  <c r="L38" i="71"/>
  <c r="K38" i="71"/>
  <c r="J38" i="71"/>
  <c r="I38" i="71"/>
  <c r="H38" i="71"/>
  <c r="G38" i="71"/>
  <c r="F38" i="71"/>
  <c r="E38" i="71"/>
  <c r="L37" i="71"/>
  <c r="K37" i="71"/>
  <c r="J37" i="71"/>
  <c r="I37" i="71"/>
  <c r="H37" i="71"/>
  <c r="G37" i="71"/>
  <c r="F37" i="71"/>
  <c r="E37" i="71"/>
  <c r="L36" i="71"/>
  <c r="K36" i="71"/>
  <c r="J36" i="71"/>
  <c r="I36" i="71"/>
  <c r="H36" i="71"/>
  <c r="G36" i="71"/>
  <c r="F36" i="71"/>
  <c r="E36" i="71"/>
  <c r="L35" i="71"/>
  <c r="K35" i="71"/>
  <c r="J35" i="71"/>
  <c r="I35" i="71"/>
  <c r="H35" i="71"/>
  <c r="G35" i="71"/>
  <c r="F35" i="71"/>
  <c r="E35" i="71"/>
  <c r="L34" i="71"/>
  <c r="K34" i="71"/>
  <c r="J34" i="71"/>
  <c r="I34" i="71"/>
  <c r="H34" i="71"/>
  <c r="G34" i="71"/>
  <c r="F34" i="71"/>
  <c r="E34" i="71"/>
  <c r="L33" i="71"/>
  <c r="K33" i="71"/>
  <c r="J33" i="71"/>
  <c r="I33" i="71"/>
  <c r="H33" i="71"/>
  <c r="G33" i="71"/>
  <c r="F33" i="71"/>
  <c r="E33" i="71"/>
  <c r="L32" i="71"/>
  <c r="K32" i="71"/>
  <c r="J32" i="71"/>
  <c r="I32" i="71"/>
  <c r="H32" i="71"/>
  <c r="G32" i="71"/>
  <c r="F32" i="71"/>
  <c r="E32" i="71"/>
  <c r="L31" i="71"/>
  <c r="K31" i="71"/>
  <c r="J31" i="71"/>
  <c r="I31" i="71"/>
  <c r="H31" i="71"/>
  <c r="G31" i="71"/>
  <c r="F31" i="71"/>
  <c r="E31" i="71"/>
  <c r="L30" i="71"/>
  <c r="K30" i="71"/>
  <c r="J30" i="71"/>
  <c r="I30" i="71"/>
  <c r="H30" i="71"/>
  <c r="G30" i="71"/>
  <c r="F30" i="71"/>
  <c r="E30" i="71"/>
  <c r="L29" i="71"/>
  <c r="K29" i="71"/>
  <c r="J29" i="71"/>
  <c r="I29" i="71"/>
  <c r="H29" i="71"/>
  <c r="G29" i="71"/>
  <c r="F29" i="71"/>
  <c r="E29" i="71"/>
  <c r="L28" i="71"/>
  <c r="K28" i="71"/>
  <c r="J28" i="71"/>
  <c r="I28" i="71"/>
  <c r="H28" i="71"/>
  <c r="G28" i="71"/>
  <c r="F28" i="71"/>
  <c r="E28" i="71"/>
  <c r="L27" i="71"/>
  <c r="K27" i="71"/>
  <c r="J27" i="71"/>
  <c r="I27" i="71"/>
  <c r="H27" i="71"/>
  <c r="G27" i="71"/>
  <c r="F27" i="71"/>
  <c r="E27" i="71"/>
  <c r="L26" i="71"/>
  <c r="K26" i="71"/>
  <c r="J26" i="71"/>
  <c r="I26" i="71"/>
  <c r="H26" i="71"/>
  <c r="G26" i="71"/>
  <c r="F26" i="71"/>
  <c r="E26" i="71"/>
  <c r="L25" i="71"/>
  <c r="K25" i="71"/>
  <c r="J25" i="71"/>
  <c r="I25" i="71"/>
  <c r="H25" i="71"/>
  <c r="G25" i="71"/>
  <c r="F25" i="71"/>
  <c r="E25" i="71"/>
  <c r="L24" i="71"/>
  <c r="K24" i="71"/>
  <c r="J24" i="71"/>
  <c r="I24" i="71"/>
  <c r="H24" i="71"/>
  <c r="G24" i="71"/>
  <c r="F24" i="71"/>
  <c r="E24" i="71"/>
  <c r="L23" i="71"/>
  <c r="K23" i="71"/>
  <c r="J23" i="71"/>
  <c r="I23" i="71"/>
  <c r="H23" i="71"/>
  <c r="G23" i="71"/>
  <c r="F23" i="71"/>
  <c r="E23" i="71"/>
  <c r="L22" i="71"/>
  <c r="K22" i="71"/>
  <c r="J22" i="71"/>
  <c r="I22" i="71"/>
  <c r="H22" i="71"/>
  <c r="G22" i="71"/>
  <c r="F22" i="71"/>
  <c r="E22" i="71"/>
  <c r="L21" i="71"/>
  <c r="K21" i="71"/>
  <c r="J21" i="71"/>
  <c r="I21" i="71"/>
  <c r="H21" i="71"/>
  <c r="G21" i="71"/>
  <c r="F21" i="71"/>
  <c r="E21" i="71"/>
  <c r="L20" i="71"/>
  <c r="K20" i="71"/>
  <c r="J20" i="71"/>
  <c r="I20" i="71"/>
  <c r="H20" i="71"/>
  <c r="G20" i="71"/>
  <c r="F20" i="71"/>
  <c r="E20" i="71"/>
  <c r="L19" i="71"/>
  <c r="K19" i="71"/>
  <c r="J19" i="71"/>
  <c r="I19" i="71"/>
  <c r="H19" i="71"/>
  <c r="G19" i="71"/>
  <c r="F19" i="71"/>
  <c r="E19" i="71"/>
  <c r="L18" i="71"/>
  <c r="K18" i="71"/>
  <c r="J18" i="71"/>
  <c r="I18" i="71"/>
  <c r="H18" i="71"/>
  <c r="G18" i="71"/>
  <c r="F18" i="71"/>
  <c r="E18" i="71"/>
  <c r="L17" i="71"/>
  <c r="K17" i="71"/>
  <c r="J17" i="71"/>
  <c r="I17" i="71"/>
  <c r="H17" i="71"/>
  <c r="G17" i="71"/>
  <c r="F17" i="71"/>
  <c r="E17" i="71"/>
  <c r="L16" i="71"/>
  <c r="K16" i="71"/>
  <c r="J16" i="71"/>
  <c r="I16" i="71"/>
  <c r="H16" i="71"/>
  <c r="G16" i="71"/>
  <c r="F16" i="71"/>
  <c r="E16" i="71"/>
  <c r="L15" i="71"/>
  <c r="K15" i="71"/>
  <c r="J15" i="71"/>
  <c r="I15" i="71"/>
  <c r="H15" i="71"/>
  <c r="G15" i="71"/>
  <c r="F15" i="71"/>
  <c r="E15" i="71"/>
  <c r="L14" i="71"/>
  <c r="K14" i="71"/>
  <c r="J14" i="71"/>
  <c r="I14" i="71"/>
  <c r="H14" i="71"/>
  <c r="G14" i="71"/>
  <c r="F14" i="71"/>
  <c r="E14" i="71"/>
  <c r="L13" i="71"/>
  <c r="K13" i="71"/>
  <c r="J13" i="71"/>
  <c r="I13" i="71"/>
  <c r="H13" i="71"/>
  <c r="G13" i="71"/>
  <c r="F13" i="71"/>
  <c r="E13" i="71"/>
  <c r="L12" i="71"/>
  <c r="K12" i="71"/>
  <c r="J12" i="71"/>
  <c r="I12" i="71"/>
  <c r="H12" i="71"/>
  <c r="G12" i="71"/>
  <c r="F12" i="71"/>
  <c r="E12" i="71"/>
  <c r="L11" i="71"/>
  <c r="K11" i="71"/>
  <c r="J11" i="71"/>
  <c r="I11" i="71"/>
  <c r="L7" i="71"/>
  <c r="L10" i="71" s="1"/>
  <c r="K7" i="71"/>
  <c r="K9" i="71" s="1"/>
  <c r="J7" i="71"/>
  <c r="J9" i="71" s="1"/>
  <c r="I7" i="71"/>
  <c r="I10" i="71" s="1"/>
  <c r="E17" i="105"/>
  <c r="E18" i="105"/>
  <c r="E19" i="105"/>
  <c r="E20" i="105"/>
  <c r="E21" i="105"/>
  <c r="E22" i="105"/>
  <c r="E23" i="105"/>
  <c r="G19" i="112"/>
  <c r="G18" i="112"/>
  <c r="G17" i="112"/>
  <c r="E19" i="112"/>
  <c r="H19" i="112" s="1"/>
  <c r="E18" i="112"/>
  <c r="E17" i="112"/>
  <c r="C19" i="112"/>
  <c r="C18" i="112"/>
  <c r="C17" i="112"/>
  <c r="C19" i="111"/>
  <c r="H19" i="111" s="1"/>
  <c r="C18" i="111"/>
  <c r="H18" i="111" s="1"/>
  <c r="G17" i="111"/>
  <c r="E17" i="111"/>
  <c r="C17" i="111"/>
  <c r="G17" i="109"/>
  <c r="E17" i="109"/>
  <c r="C17" i="109"/>
  <c r="H17" i="109" s="1"/>
  <c r="Q6" i="1" s="1"/>
  <c r="G17" i="108"/>
  <c r="E17" i="108"/>
  <c r="C17" i="108"/>
  <c r="H17" i="108" s="1"/>
  <c r="H17" i="107"/>
  <c r="H17" i="106"/>
  <c r="R10" i="1" s="1"/>
  <c r="R7" i="1"/>
  <c r="I20" i="107"/>
  <c r="I21" i="107" s="1"/>
  <c r="I22" i="107" s="1"/>
  <c r="I23" i="107" s="1"/>
  <c r="I24" i="107" s="1"/>
  <c r="I25" i="107" s="1"/>
  <c r="I26" i="107" s="1"/>
  <c r="I27" i="107" s="1"/>
  <c r="I28" i="107" s="1"/>
  <c r="I29" i="107" s="1"/>
  <c r="I30" i="107" s="1"/>
  <c r="I31" i="107" s="1"/>
  <c r="I32" i="107" s="1"/>
  <c r="I33" i="107" s="1"/>
  <c r="I34" i="107" s="1"/>
  <c r="I35" i="107" s="1"/>
  <c r="I36" i="107" s="1"/>
  <c r="I37" i="107" s="1"/>
  <c r="I38" i="107" s="1"/>
  <c r="I39" i="107" s="1"/>
  <c r="I40" i="107" s="1"/>
  <c r="I41" i="107" s="1"/>
  <c r="I42" i="107" s="1"/>
  <c r="I43" i="107" s="1"/>
  <c r="I44" i="107" s="1"/>
  <c r="I45" i="107" s="1"/>
  <c r="I46" i="107" s="1"/>
  <c r="I47" i="107" s="1"/>
  <c r="I48" i="107" s="1"/>
  <c r="I49" i="107" s="1"/>
  <c r="I19" i="107"/>
  <c r="I18" i="107"/>
  <c r="I19" i="106"/>
  <c r="I20" i="106" s="1"/>
  <c r="I21" i="106" s="1"/>
  <c r="I22" i="106" s="1"/>
  <c r="I23" i="106" s="1"/>
  <c r="I24" i="106" s="1"/>
  <c r="I25" i="106" s="1"/>
  <c r="I26" i="106" s="1"/>
  <c r="I27" i="106" s="1"/>
  <c r="I28" i="106" s="1"/>
  <c r="I29" i="106" s="1"/>
  <c r="I30" i="106" s="1"/>
  <c r="I31" i="106" s="1"/>
  <c r="I32" i="106" s="1"/>
  <c r="I33" i="106" s="1"/>
  <c r="I34" i="106" s="1"/>
  <c r="I35" i="106" s="1"/>
  <c r="I36" i="106" s="1"/>
  <c r="I37" i="106" s="1"/>
  <c r="I38" i="106" s="1"/>
  <c r="I39" i="106" s="1"/>
  <c r="I40" i="106" s="1"/>
  <c r="I41" i="106" s="1"/>
  <c r="I42" i="106" s="1"/>
  <c r="I43" i="106" s="1"/>
  <c r="I44" i="106" s="1"/>
  <c r="I45" i="106" s="1"/>
  <c r="I46" i="106" s="1"/>
  <c r="I47" i="106" s="1"/>
  <c r="I48" i="106" s="1"/>
  <c r="I49" i="106" s="1"/>
  <c r="I18" i="106"/>
  <c r="G42" i="107"/>
  <c r="H42" i="107" s="1"/>
  <c r="S26" i="1" s="1"/>
  <c r="G33" i="107"/>
  <c r="H33" i="107" s="1"/>
  <c r="S43" i="1" s="1"/>
  <c r="G45" i="107"/>
  <c r="H45" i="107" s="1"/>
  <c r="S42" i="1" s="1"/>
  <c r="G37" i="107"/>
  <c r="H37" i="107" s="1"/>
  <c r="S27" i="1" s="1"/>
  <c r="G38" i="107"/>
  <c r="H38" i="107" s="1"/>
  <c r="S30" i="1" s="1"/>
  <c r="G44" i="107"/>
  <c r="H44" i="107" s="1"/>
  <c r="S39" i="1" s="1"/>
  <c r="G36" i="107"/>
  <c r="H36" i="107" s="1"/>
  <c r="S37" i="1" s="1"/>
  <c r="G39" i="107"/>
  <c r="H39" i="107" s="1"/>
  <c r="S32" i="1" s="1"/>
  <c r="G27" i="107"/>
  <c r="H27" i="107" s="1"/>
  <c r="S19" i="1" s="1"/>
  <c r="G35" i="107"/>
  <c r="H35" i="107" s="1"/>
  <c r="S31" i="1" s="1"/>
  <c r="G29" i="107"/>
  <c r="H29" i="107" s="1"/>
  <c r="S23" i="1" s="1"/>
  <c r="G26" i="107"/>
  <c r="H26" i="107" s="1"/>
  <c r="S18" i="1" s="1"/>
  <c r="G34" i="107"/>
  <c r="H34" i="107" s="1"/>
  <c r="S25" i="1" s="1"/>
  <c r="G30" i="107"/>
  <c r="H30" i="107" s="1"/>
  <c r="S24" i="1" s="1"/>
  <c r="G32" i="107"/>
  <c r="H32" i="107" s="1"/>
  <c r="S28" i="1" s="1"/>
  <c r="G28" i="107"/>
  <c r="H28" i="107" s="1"/>
  <c r="S22" i="1" s="1"/>
  <c r="G24" i="107"/>
  <c r="H24" i="107" s="1"/>
  <c r="S14" i="1" s="1"/>
  <c r="G22" i="107"/>
  <c r="H22" i="107" s="1"/>
  <c r="S17" i="1" s="1"/>
  <c r="G21" i="107"/>
  <c r="H21" i="107" s="1"/>
  <c r="S16" i="1" s="1"/>
  <c r="G49" i="107"/>
  <c r="H49" i="107" s="1"/>
  <c r="S35" i="1" s="1"/>
  <c r="G46" i="107"/>
  <c r="H46" i="107" s="1"/>
  <c r="S36" i="1" s="1"/>
  <c r="G47" i="107"/>
  <c r="H47" i="107" s="1"/>
  <c r="S38" i="1" s="1"/>
  <c r="G48" i="107"/>
  <c r="H48" i="107" s="1"/>
  <c r="S40" i="1" s="1"/>
  <c r="G41" i="107"/>
  <c r="H41" i="107" s="1"/>
  <c r="S33" i="1" s="1"/>
  <c r="G40" i="107"/>
  <c r="H40" i="107" s="1"/>
  <c r="S34" i="1" s="1"/>
  <c r="G43" i="107"/>
  <c r="H43" i="107" s="1"/>
  <c r="S29" i="1" s="1"/>
  <c r="G31" i="107"/>
  <c r="H31" i="107" s="1"/>
  <c r="S21" i="1" s="1"/>
  <c r="G23" i="107"/>
  <c r="H23" i="107" s="1"/>
  <c r="S15" i="1" s="1"/>
  <c r="G18" i="107"/>
  <c r="H18" i="107" s="1"/>
  <c r="S12" i="1" s="1"/>
  <c r="G20" i="107"/>
  <c r="H20" i="107" s="1"/>
  <c r="S11" i="1" s="1"/>
  <c r="G19" i="107"/>
  <c r="H19" i="107" s="1"/>
  <c r="S13" i="1" s="1"/>
  <c r="G25" i="107"/>
  <c r="H25" i="107" s="1"/>
  <c r="S9" i="1" s="1"/>
  <c r="G31" i="106"/>
  <c r="H31" i="106" s="1"/>
  <c r="R26" i="1" s="1"/>
  <c r="G49" i="106"/>
  <c r="H49" i="106" s="1"/>
  <c r="R42" i="1" s="1"/>
  <c r="G44" i="106"/>
  <c r="H44" i="106" s="1"/>
  <c r="R27" i="1" s="1"/>
  <c r="G43" i="106"/>
  <c r="H43" i="106" s="1"/>
  <c r="R30" i="1" s="1"/>
  <c r="G42" i="106"/>
  <c r="H42" i="106" s="1"/>
  <c r="R39" i="1" s="1"/>
  <c r="G41" i="106"/>
  <c r="H41" i="106" s="1"/>
  <c r="R37" i="1" s="1"/>
  <c r="G39" i="106"/>
  <c r="H39" i="106" s="1"/>
  <c r="G36" i="106"/>
  <c r="H36" i="106" s="1"/>
  <c r="R32" i="1" s="1"/>
  <c r="G34" i="106"/>
  <c r="H34" i="106" s="1"/>
  <c r="G33" i="106"/>
  <c r="H33" i="106" s="1"/>
  <c r="R31" i="1" s="1"/>
  <c r="G32" i="106"/>
  <c r="H32" i="106" s="1"/>
  <c r="R23" i="1" s="1"/>
  <c r="G30" i="106"/>
  <c r="H30" i="106" s="1"/>
  <c r="R18" i="1" s="1"/>
  <c r="G29" i="106"/>
  <c r="H29" i="106" s="1"/>
  <c r="R25" i="1" s="1"/>
  <c r="G28" i="106"/>
  <c r="H28" i="106" s="1"/>
  <c r="R24" i="1" s="1"/>
  <c r="G27" i="106"/>
  <c r="H27" i="106" s="1"/>
  <c r="R28" i="1" s="1"/>
  <c r="G26" i="106"/>
  <c r="H26" i="106" s="1"/>
  <c r="R22" i="1" s="1"/>
  <c r="G25" i="106"/>
  <c r="H25" i="106" s="1"/>
  <c r="G24" i="106"/>
  <c r="H24" i="106" s="1"/>
  <c r="R17" i="1" s="1"/>
  <c r="G23" i="106"/>
  <c r="H23" i="106" s="1"/>
  <c r="R16" i="1" s="1"/>
  <c r="G48" i="106"/>
  <c r="H48" i="106" s="1"/>
  <c r="R35" i="1" s="1"/>
  <c r="G47" i="106"/>
  <c r="H47" i="106" s="1"/>
  <c r="R36" i="1" s="1"/>
  <c r="G46" i="106"/>
  <c r="H46" i="106" s="1"/>
  <c r="R38" i="1" s="1"/>
  <c r="G45" i="106"/>
  <c r="H45" i="106" s="1"/>
  <c r="R40" i="1" s="1"/>
  <c r="G40" i="106"/>
  <c r="H40" i="106" s="1"/>
  <c r="R33" i="1" s="1"/>
  <c r="G38" i="106"/>
  <c r="H38" i="106" s="1"/>
  <c r="R34" i="1" s="1"/>
  <c r="G37" i="106"/>
  <c r="H37" i="106" s="1"/>
  <c r="R29" i="1" s="1"/>
  <c r="G35" i="106"/>
  <c r="H35" i="106" s="1"/>
  <c r="R21" i="1" s="1"/>
  <c r="G22" i="106"/>
  <c r="H22" i="106" s="1"/>
  <c r="R15" i="1" s="1"/>
  <c r="G19" i="106"/>
  <c r="H19" i="106" s="1"/>
  <c r="R12" i="1" s="1"/>
  <c r="G21" i="106"/>
  <c r="H21" i="106" s="1"/>
  <c r="R11" i="1" s="1"/>
  <c r="G18" i="106"/>
  <c r="H18" i="106" s="1"/>
  <c r="R13" i="1" s="1"/>
  <c r="G20" i="106"/>
  <c r="H20" i="106" s="1"/>
  <c r="R9" i="1" s="1"/>
  <c r="Q26" i="1"/>
  <c r="P26" i="1"/>
  <c r="O26" i="1"/>
  <c r="N26" i="1"/>
  <c r="L26" i="1"/>
  <c r="R43" i="1"/>
  <c r="Q43" i="1"/>
  <c r="P43" i="1"/>
  <c r="O43" i="1"/>
  <c r="N43" i="1"/>
  <c r="Q42" i="1"/>
  <c r="P42" i="1"/>
  <c r="O42" i="1"/>
  <c r="N42" i="1"/>
  <c r="L42" i="1"/>
  <c r="Q27" i="1"/>
  <c r="P27" i="1"/>
  <c r="O27" i="1"/>
  <c r="N27" i="1"/>
  <c r="L27" i="1"/>
  <c r="Q30" i="1"/>
  <c r="P30" i="1"/>
  <c r="O30" i="1"/>
  <c r="N30" i="1"/>
  <c r="L30" i="1"/>
  <c r="Q39" i="1"/>
  <c r="P39" i="1"/>
  <c r="O39" i="1"/>
  <c r="N39" i="1"/>
  <c r="L39" i="1"/>
  <c r="Q37" i="1"/>
  <c r="P37" i="1"/>
  <c r="O37" i="1"/>
  <c r="N37" i="1"/>
  <c r="L37" i="1"/>
  <c r="Q32" i="1"/>
  <c r="P32" i="1"/>
  <c r="O32" i="1"/>
  <c r="N32" i="1"/>
  <c r="L32" i="1"/>
  <c r="Q19" i="1"/>
  <c r="P19" i="1"/>
  <c r="O19" i="1"/>
  <c r="N19" i="1"/>
  <c r="L19" i="1"/>
  <c r="Q31" i="1"/>
  <c r="P31" i="1"/>
  <c r="O31" i="1"/>
  <c r="N31" i="1"/>
  <c r="L31" i="1"/>
  <c r="Q23" i="1"/>
  <c r="P23" i="1"/>
  <c r="O23" i="1"/>
  <c r="N23" i="1"/>
  <c r="L23" i="1"/>
  <c r="Q18" i="1"/>
  <c r="P18" i="1"/>
  <c r="O18" i="1"/>
  <c r="N18" i="1"/>
  <c r="L18" i="1"/>
  <c r="Q25" i="1"/>
  <c r="P25" i="1"/>
  <c r="O25" i="1"/>
  <c r="N25" i="1"/>
  <c r="L25" i="1"/>
  <c r="Q24" i="1"/>
  <c r="P24" i="1"/>
  <c r="O24" i="1"/>
  <c r="N24" i="1"/>
  <c r="L24" i="1"/>
  <c r="Q28" i="1"/>
  <c r="P28" i="1"/>
  <c r="O28" i="1"/>
  <c r="N28" i="1"/>
  <c r="L28" i="1"/>
  <c r="Q22" i="1"/>
  <c r="P22" i="1"/>
  <c r="O22" i="1"/>
  <c r="N22" i="1"/>
  <c r="L22" i="1"/>
  <c r="Q14" i="1"/>
  <c r="P14" i="1"/>
  <c r="O14" i="1"/>
  <c r="N14" i="1"/>
  <c r="L14" i="1"/>
  <c r="Q17" i="1"/>
  <c r="P17" i="1"/>
  <c r="O17" i="1"/>
  <c r="N17" i="1"/>
  <c r="L17" i="1"/>
  <c r="Q16" i="1"/>
  <c r="P16" i="1"/>
  <c r="O16" i="1"/>
  <c r="N16" i="1"/>
  <c r="L16" i="1"/>
  <c r="Q35" i="1"/>
  <c r="P35" i="1"/>
  <c r="O35" i="1"/>
  <c r="N35" i="1"/>
  <c r="L35" i="1"/>
  <c r="Q36" i="1"/>
  <c r="P36" i="1"/>
  <c r="O36" i="1"/>
  <c r="N36" i="1"/>
  <c r="L36" i="1"/>
  <c r="Q38" i="1"/>
  <c r="P38" i="1"/>
  <c r="O38" i="1"/>
  <c r="N38" i="1"/>
  <c r="L38" i="1"/>
  <c r="Q40" i="1"/>
  <c r="P40" i="1"/>
  <c r="O40" i="1"/>
  <c r="N40" i="1"/>
  <c r="L40" i="1"/>
  <c r="Q33" i="1"/>
  <c r="P33" i="1"/>
  <c r="O33" i="1"/>
  <c r="N33" i="1"/>
  <c r="L33" i="1"/>
  <c r="Q34" i="1"/>
  <c r="P34" i="1"/>
  <c r="O34" i="1"/>
  <c r="N34" i="1"/>
  <c r="L34" i="1"/>
  <c r="Q29" i="1"/>
  <c r="P29" i="1"/>
  <c r="O29" i="1"/>
  <c r="N29" i="1"/>
  <c r="L29" i="1"/>
  <c r="Q21" i="1"/>
  <c r="P21" i="1"/>
  <c r="O21" i="1"/>
  <c r="N21" i="1"/>
  <c r="L21" i="1"/>
  <c r="Q15" i="1"/>
  <c r="P15" i="1"/>
  <c r="O15" i="1"/>
  <c r="N15" i="1"/>
  <c r="L15" i="1"/>
  <c r="Q12" i="1"/>
  <c r="P12" i="1"/>
  <c r="L12" i="1"/>
  <c r="Q11" i="1"/>
  <c r="P11" i="1"/>
  <c r="L11" i="1"/>
  <c r="Q13" i="1"/>
  <c r="P13" i="1"/>
  <c r="S10" i="1"/>
  <c r="Q10" i="1"/>
  <c r="P10" i="1"/>
  <c r="S8" i="1"/>
  <c r="R8" i="1"/>
  <c r="Q8" i="1"/>
  <c r="P8" i="1"/>
  <c r="Q9" i="1"/>
  <c r="P9" i="1"/>
  <c r="S7" i="1"/>
  <c r="Q7" i="1"/>
  <c r="P7" i="1"/>
  <c r="P6" i="1"/>
  <c r="S6" i="1"/>
  <c r="R6" i="1"/>
  <c r="G29" i="1" l="1"/>
  <c r="H29" i="1"/>
  <c r="I29" i="1"/>
  <c r="G38" i="1"/>
  <c r="H38" i="1"/>
  <c r="I38" i="1"/>
  <c r="G46" i="1"/>
  <c r="H46" i="1"/>
  <c r="I46" i="1"/>
  <c r="G17" i="1"/>
  <c r="H17" i="1"/>
  <c r="I17" i="1"/>
  <c r="H43" i="1"/>
  <c r="I43" i="1"/>
  <c r="G43" i="1"/>
  <c r="G34" i="1"/>
  <c r="H34" i="1"/>
  <c r="I34" i="1"/>
  <c r="G14" i="1"/>
  <c r="H14" i="1"/>
  <c r="I14" i="1"/>
  <c r="G25" i="1"/>
  <c r="H25" i="1"/>
  <c r="I25" i="1"/>
  <c r="H19" i="1"/>
  <c r="I19" i="1"/>
  <c r="G19" i="1"/>
  <c r="G30" i="1"/>
  <c r="H30" i="1"/>
  <c r="I30" i="1"/>
  <c r="G26" i="1"/>
  <c r="H26" i="1"/>
  <c r="I26" i="1"/>
  <c r="I20" i="1"/>
  <c r="G20" i="1"/>
  <c r="H20" i="1"/>
  <c r="G41" i="1"/>
  <c r="H41" i="1"/>
  <c r="I41" i="1"/>
  <c r="I24" i="1"/>
  <c r="G24" i="1"/>
  <c r="H24" i="1"/>
  <c r="H31" i="1"/>
  <c r="I31" i="1"/>
  <c r="G31" i="1"/>
  <c r="I36" i="1"/>
  <c r="G36" i="1"/>
  <c r="H36" i="1"/>
  <c r="H15" i="1"/>
  <c r="I15" i="1"/>
  <c r="G15" i="1"/>
  <c r="G33" i="1"/>
  <c r="H33" i="1"/>
  <c r="I33" i="1"/>
  <c r="H35" i="1"/>
  <c r="I35" i="1"/>
  <c r="G35" i="1"/>
  <c r="G22" i="1"/>
  <c r="H22" i="1"/>
  <c r="I22" i="1"/>
  <c r="G18" i="1"/>
  <c r="H18" i="1"/>
  <c r="I18" i="1"/>
  <c r="I32" i="1"/>
  <c r="G32" i="1"/>
  <c r="H32" i="1"/>
  <c r="H27" i="1"/>
  <c r="I27" i="1"/>
  <c r="G27" i="1"/>
  <c r="H39" i="1"/>
  <c r="I39" i="1"/>
  <c r="G39" i="1"/>
  <c r="G21" i="1"/>
  <c r="H21" i="1"/>
  <c r="I21" i="1"/>
  <c r="I40" i="1"/>
  <c r="G40" i="1"/>
  <c r="H40" i="1"/>
  <c r="I16" i="1"/>
  <c r="G16" i="1"/>
  <c r="H16" i="1"/>
  <c r="I28" i="1"/>
  <c r="G28" i="1"/>
  <c r="H28" i="1"/>
  <c r="H23" i="1"/>
  <c r="I23" i="1"/>
  <c r="G23" i="1"/>
  <c r="G37" i="1"/>
  <c r="H37" i="1"/>
  <c r="I37" i="1"/>
  <c r="G42" i="1"/>
  <c r="H42" i="1"/>
  <c r="I42" i="1"/>
  <c r="G45" i="1"/>
  <c r="H45" i="1"/>
  <c r="I45" i="1"/>
  <c r="I23" i="120"/>
  <c r="J62" i="1"/>
  <c r="J61" i="1"/>
  <c r="J57" i="1"/>
  <c r="J60" i="1"/>
  <c r="J59" i="1"/>
  <c r="J50" i="1"/>
  <c r="J51" i="1"/>
  <c r="J8" i="71"/>
  <c r="N8" i="71"/>
  <c r="L9" i="71"/>
  <c r="AA9" i="71"/>
  <c r="J10" i="71"/>
  <c r="N10" i="71"/>
  <c r="K8" i="71"/>
  <c r="S8" i="71"/>
  <c r="I9" i="71"/>
  <c r="M9" i="71"/>
  <c r="K10" i="71"/>
  <c r="S10" i="71"/>
  <c r="L8" i="71"/>
  <c r="AA8" i="71"/>
  <c r="I8" i="71"/>
  <c r="M8" i="71"/>
  <c r="J55" i="1"/>
  <c r="J54" i="1"/>
  <c r="J49" i="1"/>
  <c r="J63" i="1"/>
  <c r="J47" i="1"/>
  <c r="J65" i="1"/>
  <c r="J52" i="1"/>
  <c r="J64" i="1"/>
  <c r="J56" i="1"/>
  <c r="J58" i="1"/>
  <c r="J53" i="1"/>
  <c r="J48" i="1"/>
  <c r="R10" i="71"/>
  <c r="R9" i="71"/>
  <c r="H18" i="115"/>
  <c r="Y7" i="1" s="1"/>
  <c r="Q8" i="71"/>
  <c r="Q9" i="71"/>
  <c r="P9" i="71"/>
  <c r="H18" i="116"/>
  <c r="V7" i="1" s="1"/>
  <c r="P8" i="71"/>
  <c r="H18" i="117"/>
  <c r="W7" i="1" s="1"/>
  <c r="H17" i="117"/>
  <c r="W6" i="1" s="1"/>
  <c r="O8" i="71"/>
  <c r="O10" i="71"/>
  <c r="H17" i="116"/>
  <c r="V6" i="1" s="1"/>
  <c r="H17" i="115"/>
  <c r="Y6" i="1" s="1"/>
  <c r="H17" i="114"/>
  <c r="X6" i="1" s="1"/>
  <c r="H18" i="112"/>
  <c r="H17" i="112"/>
  <c r="H17" i="111"/>
  <c r="I24" i="120" l="1"/>
  <c r="J15" i="1"/>
  <c r="J31" i="1"/>
  <c r="J25" i="1"/>
  <c r="J43" i="1"/>
  <c r="J46" i="1"/>
  <c r="J35" i="1"/>
  <c r="J21" i="1"/>
  <c r="U6" i="1"/>
  <c r="J34" i="1"/>
  <c r="J36" i="1"/>
  <c r="J23" i="1"/>
  <c r="J27" i="1"/>
  <c r="J16" i="1"/>
  <c r="J42" i="1"/>
  <c r="J32" i="1"/>
  <c r="J19" i="1"/>
  <c r="J39" i="1"/>
  <c r="J26" i="1"/>
  <c r="J45" i="1"/>
  <c r="J41" i="1"/>
  <c r="J29" i="1"/>
  <c r="J14" i="1"/>
  <c r="J37" i="1"/>
  <c r="J18" i="1"/>
  <c r="J33" i="1"/>
  <c r="J22" i="1"/>
  <c r="J20" i="1"/>
  <c r="J30" i="1"/>
  <c r="J17" i="1"/>
  <c r="J38" i="1"/>
  <c r="J28" i="1"/>
  <c r="J40" i="1"/>
  <c r="J24" i="1"/>
  <c r="H11" i="71"/>
  <c r="G11" i="71"/>
  <c r="H7" i="71"/>
  <c r="G7" i="71"/>
  <c r="O6" i="1"/>
  <c r="C17" i="105"/>
  <c r="C23" i="105"/>
  <c r="C22" i="105"/>
  <c r="C21" i="105"/>
  <c r="C20" i="105"/>
  <c r="C19" i="105"/>
  <c r="C18" i="105"/>
  <c r="G17" i="104"/>
  <c r="G24" i="104"/>
  <c r="E24" i="104"/>
  <c r="G22" i="104"/>
  <c r="E22" i="104"/>
  <c r="G21" i="104"/>
  <c r="E21" i="104"/>
  <c r="G19" i="104"/>
  <c r="E19" i="104"/>
  <c r="G23" i="104"/>
  <c r="E23" i="104"/>
  <c r="G20" i="104"/>
  <c r="E20" i="104"/>
  <c r="G18" i="104"/>
  <c r="E18" i="104"/>
  <c r="I25" i="120" l="1"/>
  <c r="H10" i="71"/>
  <c r="H8" i="71"/>
  <c r="H9" i="71"/>
  <c r="G9" i="71"/>
  <c r="G10" i="71"/>
  <c r="G8" i="71"/>
  <c r="H23" i="105"/>
  <c r="O13" i="1" s="1"/>
  <c r="H19" i="105"/>
  <c r="O9" i="1" s="1"/>
  <c r="H20" i="105"/>
  <c r="O12" i="1" s="1"/>
  <c r="H18" i="105"/>
  <c r="O8" i="1" s="1"/>
  <c r="H22" i="105"/>
  <c r="O10" i="1" s="1"/>
  <c r="H17" i="105"/>
  <c r="O7" i="1" s="1"/>
  <c r="H21" i="105"/>
  <c r="O11" i="1" s="1"/>
  <c r="H18" i="104"/>
  <c r="N7" i="1" s="1"/>
  <c r="H21" i="104"/>
  <c r="N12" i="1" s="1"/>
  <c r="H20" i="104"/>
  <c r="N9" i="1" s="1"/>
  <c r="H22" i="104"/>
  <c r="N11" i="1" s="1"/>
  <c r="H17" i="104"/>
  <c r="N6" i="1" s="1"/>
  <c r="H19" i="104"/>
  <c r="N8" i="1" s="1"/>
  <c r="H23" i="104"/>
  <c r="N10" i="1" s="1"/>
  <c r="H24" i="104"/>
  <c r="N13" i="1" s="1"/>
  <c r="G12" i="1" l="1"/>
  <c r="H12" i="1"/>
  <c r="I12" i="1"/>
  <c r="I11" i="1"/>
  <c r="G11" i="1"/>
  <c r="H11" i="1"/>
  <c r="I26" i="120"/>
  <c r="F7" i="71"/>
  <c r="G18" i="103"/>
  <c r="F11" i="71"/>
  <c r="G21" i="103"/>
  <c r="E21" i="103"/>
  <c r="C21" i="103"/>
  <c r="G20" i="103"/>
  <c r="H20" i="103" s="1"/>
  <c r="M10" i="1" s="1"/>
  <c r="E20" i="103"/>
  <c r="C20" i="103"/>
  <c r="G19" i="103"/>
  <c r="E19" i="103"/>
  <c r="C19" i="103"/>
  <c r="E18" i="103"/>
  <c r="C18" i="103"/>
  <c r="G17" i="103"/>
  <c r="C17" i="103"/>
  <c r="C19" i="4"/>
  <c r="E19" i="4"/>
  <c r="G19" i="4"/>
  <c r="C20" i="4"/>
  <c r="E20" i="4"/>
  <c r="G20" i="4"/>
  <c r="H20" i="4" s="1"/>
  <c r="L8" i="1" s="1"/>
  <c r="C21" i="4"/>
  <c r="E21" i="4"/>
  <c r="G21" i="4"/>
  <c r="C22" i="4"/>
  <c r="E22" i="4"/>
  <c r="G22" i="4"/>
  <c r="E11" i="71"/>
  <c r="C17" i="4"/>
  <c r="H17" i="4" s="1"/>
  <c r="L7" i="1" s="1"/>
  <c r="G17" i="4"/>
  <c r="E17" i="4"/>
  <c r="G18" i="4"/>
  <c r="C18" i="4"/>
  <c r="E18" i="4"/>
  <c r="E7" i="71"/>
  <c r="I27" i="120" l="1"/>
  <c r="H19" i="4"/>
  <c r="L9" i="1" s="1"/>
  <c r="H22" i="4"/>
  <c r="L13" i="1" s="1"/>
  <c r="F10" i="71"/>
  <c r="F8" i="71"/>
  <c r="F9" i="71"/>
  <c r="E10" i="71"/>
  <c r="E9" i="71"/>
  <c r="E8" i="71"/>
  <c r="J12" i="1"/>
  <c r="J11" i="1"/>
  <c r="H19" i="103"/>
  <c r="M9" i="1" s="1"/>
  <c r="H21" i="103"/>
  <c r="M8" i="1" s="1"/>
  <c r="G8" i="1" s="1"/>
  <c r="H18" i="103"/>
  <c r="M7" i="1" s="1"/>
  <c r="H7" i="1" s="1"/>
  <c r="H17" i="103"/>
  <c r="M6" i="1" s="1"/>
  <c r="H21" i="4"/>
  <c r="L10" i="1" s="1"/>
  <c r="H18" i="4"/>
  <c r="L6" i="1" s="1"/>
  <c r="I8" i="1" l="1"/>
  <c r="G9" i="1"/>
  <c r="H9" i="1"/>
  <c r="I9" i="1"/>
  <c r="I6" i="1"/>
  <c r="H6" i="1"/>
  <c r="G6" i="1"/>
  <c r="G7" i="1"/>
  <c r="G10" i="1"/>
  <c r="H10" i="1"/>
  <c r="I10" i="1"/>
  <c r="H8" i="1"/>
  <c r="I7" i="1"/>
  <c r="G13" i="1"/>
  <c r="H13" i="1"/>
  <c r="I13" i="1"/>
  <c r="I28" i="120"/>
  <c r="J10" i="1" l="1"/>
  <c r="I29" i="120"/>
  <c r="J9" i="1"/>
  <c r="J13" i="1"/>
  <c r="J8" i="1"/>
  <c r="J7" i="1"/>
  <c r="J6" i="1"/>
  <c r="F10" i="1" l="1"/>
  <c r="I30" i="120"/>
  <c r="F44" i="1"/>
  <c r="E44" i="1" s="1"/>
  <c r="F13" i="1"/>
  <c r="E13" i="1" s="1"/>
  <c r="F7" i="1"/>
  <c r="E7" i="1" s="1"/>
  <c r="D12" i="71" s="1"/>
  <c r="F8" i="1"/>
  <c r="E8" i="1" s="1"/>
  <c r="D13" i="71" s="1"/>
  <c r="F59" i="1"/>
  <c r="E59" i="1" s="1"/>
  <c r="F57" i="1"/>
  <c r="E57" i="1" s="1"/>
  <c r="F6" i="1"/>
  <c r="E6" i="1" s="1"/>
  <c r="D11" i="71" s="1"/>
  <c r="F55" i="1"/>
  <c r="E55" i="1" s="1"/>
  <c r="F56" i="1"/>
  <c r="E56" i="1" s="1"/>
  <c r="F51" i="1"/>
  <c r="E51" i="1" s="1"/>
  <c r="F49" i="1"/>
  <c r="E49" i="1" s="1"/>
  <c r="F47" i="1"/>
  <c r="E47" i="1" s="1"/>
  <c r="D52" i="71" s="1"/>
  <c r="F65" i="1"/>
  <c r="E65" i="1" s="1"/>
  <c r="F60" i="1"/>
  <c r="E60" i="1" s="1"/>
  <c r="F48" i="1"/>
  <c r="E48" i="1" s="1"/>
  <c r="D53" i="71" s="1"/>
  <c r="F64" i="1"/>
  <c r="E64" i="1" s="1"/>
  <c r="F61" i="1"/>
  <c r="E61" i="1" s="1"/>
  <c r="F52" i="1"/>
  <c r="E52" i="1" s="1"/>
  <c r="F58" i="1"/>
  <c r="E58" i="1" s="1"/>
  <c r="F53" i="1"/>
  <c r="E53" i="1" s="1"/>
  <c r="F54" i="1"/>
  <c r="E54" i="1" s="1"/>
  <c r="F62" i="1"/>
  <c r="E62" i="1" s="1"/>
  <c r="F50" i="1"/>
  <c r="E50" i="1" s="1"/>
  <c r="F63" i="1"/>
  <c r="E63" i="1" s="1"/>
  <c r="F40" i="1"/>
  <c r="E40" i="1" s="1"/>
  <c r="F19" i="1"/>
  <c r="E19" i="1" s="1"/>
  <c r="F20" i="1"/>
  <c r="E20" i="1" s="1"/>
  <c r="F23" i="1"/>
  <c r="E23" i="1" s="1"/>
  <c r="F22" i="1"/>
  <c r="E22" i="1" s="1"/>
  <c r="F36" i="1"/>
  <c r="E36" i="1" s="1"/>
  <c r="F17" i="1"/>
  <c r="E17" i="1" s="1"/>
  <c r="F16" i="1"/>
  <c r="E16" i="1" s="1"/>
  <c r="F30" i="1"/>
  <c r="E30" i="1" s="1"/>
  <c r="F27" i="1"/>
  <c r="E27" i="1" s="1"/>
  <c r="F37" i="1"/>
  <c r="E37" i="1" s="1"/>
  <c r="F21" i="1"/>
  <c r="E21" i="1" s="1"/>
  <c r="F14" i="1"/>
  <c r="E14" i="1" s="1"/>
  <c r="F35" i="1"/>
  <c r="E35" i="1" s="1"/>
  <c r="F33" i="1"/>
  <c r="E33" i="1" s="1"/>
  <c r="F34" i="1"/>
  <c r="E34" i="1" s="1"/>
  <c r="F18" i="1"/>
  <c r="E18" i="1" s="1"/>
  <c r="F43" i="1"/>
  <c r="E43" i="1" s="1"/>
  <c r="F45" i="1"/>
  <c r="E45" i="1" s="1"/>
  <c r="F25" i="1"/>
  <c r="E25" i="1" s="1"/>
  <c r="D30" i="71" s="1"/>
  <c r="F26" i="1"/>
  <c r="E26" i="1" s="1"/>
  <c r="F31" i="1"/>
  <c r="E31" i="1" s="1"/>
  <c r="F29" i="1"/>
  <c r="E29" i="1" s="1"/>
  <c r="F46" i="1"/>
  <c r="E46" i="1" s="1"/>
  <c r="D51" i="71" s="1"/>
  <c r="F41" i="1"/>
  <c r="E41" i="1" s="1"/>
  <c r="F28" i="1"/>
  <c r="E28" i="1" s="1"/>
  <c r="F32" i="1"/>
  <c r="E32" i="1" s="1"/>
  <c r="F38" i="1"/>
  <c r="E38" i="1" s="1"/>
  <c r="F42" i="1"/>
  <c r="E42" i="1" s="1"/>
  <c r="F24" i="1"/>
  <c r="E24" i="1" s="1"/>
  <c r="F39" i="1"/>
  <c r="E39" i="1" s="1"/>
  <c r="F15" i="1"/>
  <c r="E15" i="1" s="1"/>
  <c r="F11" i="1"/>
  <c r="E11" i="1" s="1"/>
  <c r="F12" i="1"/>
  <c r="E12" i="1" s="1"/>
  <c r="F9" i="1"/>
  <c r="E9" i="1" s="1"/>
  <c r="D14" i="71" s="1"/>
  <c r="E10" i="1"/>
  <c r="D18" i="71" l="1"/>
  <c r="D16" i="71"/>
  <c r="D40" i="71"/>
  <c r="D49" i="71"/>
  <c r="D17" i="71"/>
  <c r="D33" i="71"/>
  <c r="D21" i="71"/>
  <c r="D22" i="71"/>
  <c r="D41" i="71"/>
  <c r="I31" i="120"/>
  <c r="D45" i="71"/>
  <c r="D25" i="71"/>
  <c r="D19" i="71"/>
  <c r="D36" i="71"/>
  <c r="D39" i="71"/>
  <c r="D23" i="71"/>
  <c r="D42" i="71"/>
  <c r="D34" i="71"/>
  <c r="D31" i="71"/>
  <c r="D29" i="71"/>
  <c r="D27" i="71"/>
  <c r="D38" i="71"/>
  <c r="D15" i="71"/>
  <c r="D35" i="71"/>
  <c r="D50" i="71"/>
  <c r="D48" i="71"/>
  <c r="D47" i="71"/>
  <c r="D28" i="71"/>
  <c r="D37" i="71"/>
  <c r="D32" i="71"/>
  <c r="D26" i="71"/>
  <c r="D20" i="71"/>
  <c r="D24" i="71"/>
  <c r="D43" i="71"/>
  <c r="D46" i="71"/>
  <c r="D44" i="71"/>
  <c r="I32" i="120" l="1"/>
  <c r="I33" i="120" l="1"/>
  <c r="I34" i="120" l="1"/>
  <c r="I35" i="120" l="1"/>
  <c r="I36" i="120" l="1"/>
  <c r="I37" i="120" l="1"/>
  <c r="I38" i="120" l="1"/>
  <c r="I39" i="120" l="1"/>
  <c r="I40" i="120" s="1"/>
  <c r="I41" i="120" l="1"/>
  <c r="I42" i="120" l="1"/>
  <c r="I43" i="120" l="1"/>
  <c r="I44" i="120" l="1"/>
  <c r="I45" i="120" l="1"/>
  <c r="I46" i="120" l="1"/>
  <c r="I47" i="120" l="1"/>
</calcChain>
</file>

<file path=xl/sharedStrings.xml><?xml version="1.0" encoding="utf-8"?>
<sst xmlns="http://schemas.openxmlformats.org/spreadsheetml/2006/main" count="1603" uniqueCount="169">
  <si>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</si>
  <si>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</si>
  <si>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</si>
  <si>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</si>
  <si>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</si>
  <si>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</si>
  <si>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</si>
  <si>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</si>
  <si>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</si>
  <si>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</si>
  <si>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</si>
  <si>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</si>
  <si>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</si>
  <si>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</si>
  <si>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</si>
  <si>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</si>
  <si>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</si>
  <si>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</si>
  <si>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</si>
  <si>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</si>
  <si>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</si>
  <si>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</si>
  <si>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</si>
  <si>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</si>
  <si>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</si>
  <si>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</si>
  <si>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</si>
  <si>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</si>
  <si>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</si>
  <si>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</si>
  <si>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</si>
  <si>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</si>
  <si>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</si>
  <si>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</si>
  <si>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</si>
  <si>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</si>
  <si>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</si>
  <si>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</si>
  <si>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</si>
  <si>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</si>
  <si>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M</t>
  </si>
  <si>
    <t xml:space="preserve">Apex </t>
  </si>
  <si>
    <t>MO</t>
  </si>
  <si>
    <t>U18</t>
  </si>
  <si>
    <t>U20</t>
  </si>
  <si>
    <t>Apex</t>
  </si>
  <si>
    <t>U16</t>
  </si>
  <si>
    <t>GRYSPEERDT,Maximus</t>
  </si>
  <si>
    <t>MYSKO,Alex</t>
  </si>
  <si>
    <t>TURNAU,Aaron</t>
  </si>
  <si>
    <t>LUCA,Alexander</t>
  </si>
  <si>
    <t>MCNEIL,Nathan</t>
  </si>
  <si>
    <t>RYAN,Maguire</t>
  </si>
  <si>
    <t>Apex Canada Classic</t>
  </si>
  <si>
    <t>FIS Apex Canada Classic</t>
  </si>
  <si>
    <t>Male</t>
  </si>
  <si>
    <t>2022 Ontario Rankings - Moguls</t>
  </si>
  <si>
    <t>Canada Cup - Red Deer</t>
  </si>
  <si>
    <t>Canyon Ski Resort</t>
  </si>
  <si>
    <t>MCMANUS,Darren</t>
  </si>
  <si>
    <t>U14</t>
  </si>
  <si>
    <t>TOMALTY,Gerry</t>
  </si>
  <si>
    <t>DM</t>
  </si>
  <si>
    <t>Canyon</t>
  </si>
  <si>
    <t>Canada Cup Red Deer</t>
  </si>
  <si>
    <t>Timber Tour</t>
  </si>
  <si>
    <t>Beaver Valley</t>
  </si>
  <si>
    <t>Deer Valley</t>
  </si>
  <si>
    <t>Nor Am</t>
  </si>
  <si>
    <t xml:space="preserve">INGRAM,Reed </t>
  </si>
  <si>
    <t xml:space="preserve">WANDS,Hudson </t>
  </si>
  <si>
    <t xml:space="preserve">NEWMAN,Eric </t>
  </si>
  <si>
    <t xml:space="preserve">WILLIAMS,Cole </t>
  </si>
  <si>
    <t xml:space="preserve">KONKLE,Kallum </t>
  </si>
  <si>
    <t xml:space="preserve">CRICHTON,Marshall </t>
  </si>
  <si>
    <t xml:space="preserve">D'ORSAY,John </t>
  </si>
  <si>
    <t xml:space="preserve">JOHNSON,William </t>
  </si>
  <si>
    <t xml:space="preserve">RUSSILL,Evan </t>
  </si>
  <si>
    <t xml:space="preserve">KONKLE,Camden </t>
  </si>
  <si>
    <t xml:space="preserve">INGRAM,Ewan </t>
  </si>
  <si>
    <t xml:space="preserve">BOYER LEE,Jacob </t>
  </si>
  <si>
    <t xml:space="preserve">WATSON,Evan </t>
  </si>
  <si>
    <t xml:space="preserve">JOHNSON,Alexander </t>
  </si>
  <si>
    <t xml:space="preserve">SOUTER,Curtis </t>
  </si>
  <si>
    <t xml:space="preserve">JOHNSTONE,Carson </t>
  </si>
  <si>
    <t xml:space="preserve">RUDNICKI,Evan </t>
  </si>
  <si>
    <t xml:space="preserve">CUNNINGHAM,Rowan </t>
  </si>
  <si>
    <t xml:space="preserve">D'ORSAY,Lawrence </t>
  </si>
  <si>
    <t xml:space="preserve">JARVIS,Dylan </t>
  </si>
  <si>
    <t xml:space="preserve">GOLEM,Jonathan </t>
  </si>
  <si>
    <t xml:space="preserve">BECK,Mitchell </t>
  </si>
  <si>
    <t xml:space="preserve">BEAMISH,Benjamin </t>
  </si>
  <si>
    <t xml:space="preserve">CUNNINGHAM,Logan </t>
  </si>
  <si>
    <t xml:space="preserve">EDEY,Thomas </t>
  </si>
  <si>
    <t xml:space="preserve">FITZGIBBON,Nathan </t>
  </si>
  <si>
    <t xml:space="preserve">CROWE,Paul </t>
  </si>
  <si>
    <t>U50</t>
  </si>
  <si>
    <t xml:space="preserve">CRICHTON,Alastair </t>
  </si>
  <si>
    <t>FORTUNE FREESTYLE</t>
  </si>
  <si>
    <t>BEAVER VALLEY SKI CLUB</t>
  </si>
  <si>
    <t>NORTH BAY FREESTYLE</t>
  </si>
  <si>
    <t>CALABOGIE PEAKS FREESTYLE</t>
  </si>
  <si>
    <t>CALEDON SKI CLUB</t>
  </si>
  <si>
    <t>U12</t>
  </si>
  <si>
    <t>U10</t>
  </si>
  <si>
    <t>2022 ONTARIO RANKINS - MOGULS</t>
  </si>
  <si>
    <t>ONTARIO TEAM / BC TEAM</t>
  </si>
  <si>
    <t>ONTARIO TEAM / CMA</t>
  </si>
  <si>
    <t>ONTARIO TEAM / APEX FREESTYLE</t>
  </si>
  <si>
    <t>ON DEV SQUAD / FORTUNE</t>
  </si>
  <si>
    <t>ONTARIO TEAM / FORTUNE / CALABOGIE</t>
  </si>
  <si>
    <t>ONTARIO TEAM / NORTH BAY</t>
  </si>
  <si>
    <t>ON DEV SQUAD / CALEDON</t>
  </si>
  <si>
    <t>Calabogie Peaks</t>
  </si>
  <si>
    <t>PHIFER,Zachary</t>
  </si>
  <si>
    <t>KILPATRICK,Sheamus</t>
  </si>
  <si>
    <t>SOUTER,Christopher</t>
  </si>
  <si>
    <t>dns</t>
  </si>
  <si>
    <t>LIEB,Oliver</t>
  </si>
  <si>
    <t>BELLEM,Owen</t>
  </si>
  <si>
    <t>MCLENAGHAN,Reid</t>
  </si>
  <si>
    <t>Val St Come</t>
  </si>
  <si>
    <t>Killington</t>
  </si>
  <si>
    <t>NorAm</t>
  </si>
  <si>
    <t>ON DEV SQUAD / BEAVER VALLEY</t>
  </si>
  <si>
    <t>Final</t>
  </si>
  <si>
    <t>Super Final</t>
  </si>
  <si>
    <t>75th percentile</t>
  </si>
  <si>
    <t>50th percentile</t>
  </si>
  <si>
    <t>25th percentile</t>
  </si>
  <si>
    <t>Freestylerz Festival</t>
  </si>
  <si>
    <t>Camp Fortune</t>
  </si>
  <si>
    <t>CRESSMAN,William</t>
  </si>
  <si>
    <t>LAVOIE,Elie</t>
  </si>
  <si>
    <t>CARRIER,Charles</t>
  </si>
  <si>
    <t>JONES,Caleb</t>
  </si>
  <si>
    <t>CLEVELAND,Loic</t>
  </si>
  <si>
    <t>WHIKE,Owen</t>
  </si>
  <si>
    <t>GEAGEA,Sebastien</t>
  </si>
  <si>
    <t>NIEMAN,Tommy</t>
  </si>
  <si>
    <t>TREMBLAY,Fynn</t>
  </si>
  <si>
    <t>TREMBLAY,Cardiff</t>
  </si>
  <si>
    <t>COZANNET,Etienne</t>
  </si>
  <si>
    <t>ROBB,Elliot</t>
  </si>
  <si>
    <t>QUESNEL,Mathias</t>
  </si>
  <si>
    <t>GOSSELIN,Maxime</t>
  </si>
  <si>
    <t>ABID,Adel</t>
  </si>
  <si>
    <t>GREGORY,Ethan</t>
  </si>
  <si>
    <t>THIBAULT,Antoine</t>
  </si>
  <si>
    <t>CHARTRAND,Olivier</t>
  </si>
  <si>
    <t>Fz Festival</t>
  </si>
  <si>
    <t>U8</t>
  </si>
  <si>
    <t>CARRIERE,Oliver-Banville</t>
  </si>
  <si>
    <t>Camp fortune</t>
  </si>
  <si>
    <t>TT Provincials</t>
  </si>
  <si>
    <t>Timber Tour Provincials</t>
  </si>
  <si>
    <t>ZHENG,Bowen</t>
  </si>
  <si>
    <t>Ca;abpgoe Peaks</t>
  </si>
  <si>
    <t>Did not qualify to compete. Receives Tier 6 Ontario Ranking Points</t>
  </si>
  <si>
    <t>Canada Cup - Mont Ste Anne</t>
  </si>
  <si>
    <t>Mont Ste Anne</t>
  </si>
  <si>
    <t>Canada Cup</t>
  </si>
  <si>
    <t>Jr Nationals</t>
  </si>
  <si>
    <t>Crabbe Mtn NB</t>
  </si>
  <si>
    <t>Sr Nationals</t>
  </si>
  <si>
    <t>Val Ste Come</t>
  </si>
  <si>
    <t>Sr. Nationals</t>
  </si>
  <si>
    <t>Val Ste Com</t>
  </si>
  <si>
    <t>Jr. Nationals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</si>
</sst>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0.0%"/>
  </numFmts>
  <fonts count="26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11"/>
      <color indexed="8"/>
      <name val="Helvetica Neue"/>
      <family val="2"/>
    </font>
    <font>
      <sz val="11"/>
      <color rgb="FF000000"/>
      <name val="Helvetica Neue"/>
      <family val="2"/>
    </font>
    <font>
      <sz val="8"/>
      <color rgb="FFFF0000"/>
      <name val="Tahoma"/>
      <family val="2"/>
    </font>
    <font>
      <sz val="8"/>
      <color rgb="FF7030A0"/>
      <name val="Tahoma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11"/>
      <color indexed="8"/>
      <name val="Helvetica Neue"/>
      <family val="2"/>
    </font>
    <font>
      <sz val="11"/>
      <color theme="1"/>
      <name val="Helvetica Neue"/>
      <family val="2"/>
    </font>
    <font>
      <sz val="8"/>
      <color theme="1"/>
      <name val="Tahoma"/>
      <family val="2"/>
    </font>
    <font>
      <sz val="11"/>
      <color rgb="FFFF0000"/>
      <name val="Helvetica Neue"/>
      <family val="2"/>
    </font>
    <font>
      <sz val="8"/>
      <color theme="1"/>
      <name val="Helvetic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94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9" fontId="21" fillId="0" borderId="0" applyFont="0" applyFill="0" applyBorder="0" applyAlignment="0" applyProtection="0"/>
  </cellStyleXfs>
  <cellXfs count="164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9" borderId="9" xfId="0" applyNumberFormat="1" applyFont="1" applyFill="1" applyBorder="1" applyAlignment="1">
      <alignment horizontal="right"/>
    </xf>
    <xf numFmtId="0" fontId="14" fillId="9" borderId="9" xfId="0" applyFont="1" applyFill="1" applyBorder="1" applyAlignment="1"/>
    <xf numFmtId="0" fontId="14" fillId="9" borderId="0" xfId="0" applyFont="1" applyFill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4" borderId="0" xfId="0" applyNumberFormat="1" applyFont="1" applyFill="1" applyAlignment="1"/>
    <xf numFmtId="1" fontId="8" fillId="7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2" fillId="10" borderId="9" xfId="0" applyNumberFormat="1" applyFont="1" applyFill="1" applyBorder="1" applyAlignment="1"/>
    <xf numFmtId="0" fontId="14" fillId="10" borderId="0" xfId="0" applyFont="1" applyFill="1" applyBorder="1" applyAlignment="1"/>
    <xf numFmtId="0" fontId="14" fillId="10" borderId="9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9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0" fontId="14" fillId="11" borderId="0" xfId="0" applyFont="1" applyFill="1" applyBorder="1" applyAlignment="1"/>
    <xf numFmtId="0" fontId="14" fillId="11" borderId="9" xfId="0" applyFont="1" applyFill="1" applyBorder="1" applyAlignment="1"/>
    <xf numFmtId="1" fontId="8" fillId="12" borderId="9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8" xfId="0" applyNumberFormat="1" applyFont="1" applyFill="1" applyBorder="1" applyAlignment="1">
      <alignment horizontal="left"/>
    </xf>
    <xf numFmtId="2" fontId="3" fillId="3" borderId="8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8" fillId="6" borderId="7" xfId="0" applyNumberFormat="1" applyFont="1" applyFill="1" applyBorder="1" applyAlignment="1">
      <alignment horizontal="center"/>
    </xf>
    <xf numFmtId="2" fontId="0" fillId="0" borderId="0" xfId="0" applyNumberForma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7" xfId="0" applyNumberFormat="1" applyFont="1" applyFill="1" applyBorder="1" applyAlignment="1">
      <alignment horizontal="center"/>
    </xf>
    <xf numFmtId="1" fontId="8" fillId="7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6" fillId="0" borderId="0" xfId="0" applyFont="1" applyAlignment="1"/>
    <xf numFmtId="0" fontId="15" fillId="0" borderId="0" xfId="0" applyFont="1" applyAlignment="1"/>
    <xf numFmtId="2" fontId="3" fillId="3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left"/>
    </xf>
    <xf numFmtId="2" fontId="8" fillId="0" borderId="3" xfId="0" applyNumberFormat="1" applyFont="1" applyBorder="1" applyAlignment="1">
      <alignment horizontal="left"/>
    </xf>
    <xf numFmtId="165" fontId="8" fillId="6" borderId="0" xfId="0" applyNumberFormat="1" applyFont="1" applyFill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3" fillId="0" borderId="9" xfId="0" applyNumberFormat="1" applyFont="1" applyFill="1" applyBorder="1" applyAlignment="1">
      <alignment horizontal="right"/>
    </xf>
    <xf numFmtId="1" fontId="19" fillId="8" borderId="9" xfId="0" applyNumberFormat="1" applyFont="1" applyFill="1" applyBorder="1" applyAlignment="1">
      <alignment horizontal="right"/>
    </xf>
    <xf numFmtId="1" fontId="20" fillId="8" borderId="9" xfId="0" applyNumberFormat="1" applyFont="1" applyFill="1" applyBorder="1" applyAlignment="1">
      <alignment horizontal="right"/>
    </xf>
    <xf numFmtId="1" fontId="18" fillId="8" borderId="9" xfId="0" applyNumberFormat="1" applyFont="1" applyFill="1" applyBorder="1" applyAlignment="1">
      <alignment horizontal="right"/>
    </xf>
    <xf numFmtId="1" fontId="2" fillId="9" borderId="12" xfId="0" applyNumberFormat="1" applyFont="1" applyFill="1" applyBorder="1" applyAlignment="1">
      <alignment horizontal="right"/>
    </xf>
    <xf numFmtId="1" fontId="2" fillId="4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0" xfId="0" applyNumberFormat="1" applyFont="1" applyFill="1" applyAlignment="1"/>
    <xf numFmtId="1" fontId="3" fillId="0" borderId="12" xfId="0" applyNumberFormat="1" applyFont="1" applyFill="1" applyBorder="1" applyAlignment="1">
      <alignment horizontal="right"/>
    </xf>
    <xf numFmtId="1" fontId="2" fillId="4" borderId="9" xfId="0" applyNumberFormat="1" applyFont="1" applyFill="1" applyBorder="1" applyAlignment="1">
      <alignment horizontal="right"/>
    </xf>
    <xf numFmtId="1" fontId="17" fillId="8" borderId="9" xfId="0" applyNumberFormat="1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9" fontId="8" fillId="6" borderId="0" xfId="1193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23" fillId="3" borderId="7" xfId="0" applyNumberFormat="1" applyFont="1" applyFill="1" applyBorder="1" applyAlignment="1">
      <alignment horizontal="center"/>
    </xf>
    <xf numFmtId="0" fontId="24" fillId="0" borderId="0" xfId="0" applyFont="1" applyAlignment="1"/>
    <xf numFmtId="0" fontId="25" fillId="10" borderId="9" xfId="0" applyFont="1" applyFill="1" applyBorder="1" applyAlignment="1"/>
    <xf numFmtId="2" fontId="23" fillId="3" borderId="12" xfId="0" applyNumberFormat="1" applyFont="1" applyFill="1" applyBorder="1" applyAlignment="1">
      <alignment horizontal="center"/>
    </xf>
    <xf numFmtId="1" fontId="23" fillId="3" borderId="7" xfId="0" applyNumberFormat="1" applyFont="1" applyFill="1" applyBorder="1" applyAlignment="1">
      <alignment horizontal="center"/>
    </xf>
    <xf numFmtId="2" fontId="23" fillId="3" borderId="9" xfId="0" applyNumberFormat="1" applyFont="1" applyFill="1" applyBorder="1" applyAlignment="1">
      <alignment horizontal="center"/>
    </xf>
    <xf numFmtId="1" fontId="23" fillId="3" borderId="9" xfId="0" applyNumberFormat="1" applyFont="1" applyFill="1" applyBorder="1" applyAlignment="1">
      <alignment horizontal="center"/>
    </xf>
    <xf numFmtId="1" fontId="23" fillId="12" borderId="9" xfId="0" applyNumberFormat="1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0" xfId="0" applyFont="1" applyAlignment="1"/>
    <xf numFmtId="2" fontId="17" fillId="3" borderId="7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3" fillId="10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11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  <cellStyle name="Percent" xfId="1193" builtin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5"/>
  <sheetViews>
    <sheetView showGridLines="0" tabSelected="1" topLeftCell="C1" zoomScale="110" zoomScaleNormal="110" workbookViewId="0">
      <selection activeCell="AI19" sqref="AI19"/>
    </sheetView>
  </sheetViews>
  <sheetFormatPr baseColWidth="10" defaultColWidth="17.6640625" defaultRowHeight="20" customHeight="1" x14ac:dyDescent="0.15"/>
  <cols>
    <col min="1" max="1" width="30.1640625" customWidth="1"/>
    <col min="2" max="2" width="10.6640625" customWidth="1"/>
    <col min="3" max="3" width="21.33203125" customWidth="1"/>
    <col min="4" max="4" width="0.83203125" hidden="1" customWidth="1"/>
    <col min="5" max="5" width="5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34" width="4.83203125" customWidth="1"/>
  </cols>
  <sheetData>
    <row r="1" spans="1:34" ht="33.75" customHeight="1" x14ac:dyDescent="0.15">
      <c r="A1" s="1" t="s">
        <v>56</v>
      </c>
      <c r="B1" s="1"/>
      <c r="C1" s="1"/>
      <c r="D1" s="1"/>
      <c r="E1" s="1"/>
      <c r="F1" s="22" t="s">
        <v>38</v>
      </c>
      <c r="G1" s="1"/>
      <c r="H1" s="1"/>
      <c r="I1" s="1"/>
      <c r="J1" s="1"/>
      <c r="K1" s="1"/>
      <c r="L1" s="111">
        <v>2021</v>
      </c>
      <c r="M1" s="111">
        <v>2021</v>
      </c>
      <c r="N1" s="111">
        <v>2022</v>
      </c>
      <c r="O1" s="111">
        <v>2022</v>
      </c>
      <c r="P1" s="111">
        <v>2022</v>
      </c>
      <c r="Q1" s="111">
        <v>2022</v>
      </c>
      <c r="R1" s="111">
        <v>2022</v>
      </c>
      <c r="S1" s="111">
        <v>2022</v>
      </c>
      <c r="T1" s="111">
        <v>2022</v>
      </c>
      <c r="U1" s="19">
        <v>2022</v>
      </c>
      <c r="V1" s="111">
        <v>2022</v>
      </c>
      <c r="W1" s="19">
        <v>2022</v>
      </c>
      <c r="X1" s="111">
        <v>2022</v>
      </c>
      <c r="Y1" s="19">
        <v>2022</v>
      </c>
      <c r="Z1" s="111">
        <v>2022</v>
      </c>
      <c r="AA1" s="111">
        <v>2022</v>
      </c>
      <c r="AB1" s="111">
        <v>2022</v>
      </c>
      <c r="AC1" s="111">
        <v>2022</v>
      </c>
      <c r="AD1" s="111">
        <v>2022</v>
      </c>
      <c r="AE1" s="111">
        <v>2022</v>
      </c>
      <c r="AF1" s="111">
        <v>2022</v>
      </c>
      <c r="AG1" s="111">
        <v>2022</v>
      </c>
      <c r="AH1" s="111">
        <v>2022</v>
      </c>
    </row>
    <row r="2" spans="1:34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72" t="s">
        <v>53</v>
      </c>
      <c r="M2" s="72" t="s">
        <v>54</v>
      </c>
      <c r="N2" s="72" t="s">
        <v>64</v>
      </c>
      <c r="O2" s="72" t="s">
        <v>64</v>
      </c>
      <c r="P2" s="72" t="s">
        <v>68</v>
      </c>
      <c r="Q2" s="72" t="s">
        <v>68</v>
      </c>
      <c r="R2" s="72" t="s">
        <v>65</v>
      </c>
      <c r="S2" s="72" t="s">
        <v>65</v>
      </c>
      <c r="T2" s="72" t="s">
        <v>68</v>
      </c>
      <c r="U2" s="72" t="s">
        <v>68</v>
      </c>
      <c r="V2" s="72" t="s">
        <v>68</v>
      </c>
      <c r="W2" s="72" t="s">
        <v>68</v>
      </c>
      <c r="X2" s="72" t="s">
        <v>68</v>
      </c>
      <c r="Y2" s="72" t="s">
        <v>68</v>
      </c>
      <c r="Z2" s="72" t="s">
        <v>65</v>
      </c>
      <c r="AA2" s="72" t="s">
        <v>65</v>
      </c>
      <c r="AB2" s="72" t="s">
        <v>150</v>
      </c>
      <c r="AC2" s="72" t="s">
        <v>154</v>
      </c>
      <c r="AD2" s="72" t="s">
        <v>154</v>
      </c>
      <c r="AE2" s="72" t="s">
        <v>161</v>
      </c>
      <c r="AF2" s="72" t="s">
        <v>164</v>
      </c>
      <c r="AG2" s="72" t="s">
        <v>164</v>
      </c>
      <c r="AH2" s="72" t="s">
        <v>162</v>
      </c>
    </row>
    <row r="3" spans="1:34" ht="36" customHeight="1" x14ac:dyDescent="0.15">
      <c r="A3" s="23" t="s">
        <v>35</v>
      </c>
      <c r="B3" s="24" t="s">
        <v>55</v>
      </c>
      <c r="C3" s="24"/>
      <c r="D3" s="25"/>
      <c r="E3" s="26"/>
      <c r="F3" s="158" t="s">
        <v>105</v>
      </c>
      <c r="G3" s="158"/>
      <c r="H3" s="158"/>
      <c r="I3" s="158"/>
      <c r="J3" s="159"/>
      <c r="K3" s="3" t="s">
        <v>30</v>
      </c>
      <c r="L3" s="72" t="s">
        <v>45</v>
      </c>
      <c r="M3" s="72" t="s">
        <v>45</v>
      </c>
      <c r="N3" s="72" t="s">
        <v>63</v>
      </c>
      <c r="O3" s="72" t="s">
        <v>63</v>
      </c>
      <c r="P3" s="72" t="s">
        <v>67</v>
      </c>
      <c r="Q3" s="72" t="s">
        <v>67</v>
      </c>
      <c r="R3" s="72" t="s">
        <v>66</v>
      </c>
      <c r="S3" s="72" t="s">
        <v>66</v>
      </c>
      <c r="T3" s="72" t="s">
        <v>45</v>
      </c>
      <c r="U3" s="72" t="s">
        <v>45</v>
      </c>
      <c r="V3" s="72" t="s">
        <v>121</v>
      </c>
      <c r="W3" s="72" t="s">
        <v>121</v>
      </c>
      <c r="X3" s="72" t="s">
        <v>122</v>
      </c>
      <c r="Y3" s="72" t="s">
        <v>122</v>
      </c>
      <c r="Z3" s="72" t="s">
        <v>113</v>
      </c>
      <c r="AA3" s="72" t="s">
        <v>113</v>
      </c>
      <c r="AB3" s="72" t="s">
        <v>131</v>
      </c>
      <c r="AC3" s="72" t="s">
        <v>113</v>
      </c>
      <c r="AD3" s="72" t="s">
        <v>113</v>
      </c>
      <c r="AE3" s="72" t="s">
        <v>160</v>
      </c>
      <c r="AF3" s="72" t="s">
        <v>165</v>
      </c>
      <c r="AG3" s="72" t="s">
        <v>165</v>
      </c>
      <c r="AH3" s="72" t="s">
        <v>163</v>
      </c>
    </row>
    <row r="4" spans="1:34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73">
        <v>43086</v>
      </c>
      <c r="M4" s="73">
        <v>43087</v>
      </c>
      <c r="N4" s="73">
        <v>43114</v>
      </c>
      <c r="O4" s="73">
        <v>43115</v>
      </c>
      <c r="P4" s="73">
        <v>43119</v>
      </c>
      <c r="Q4" s="73">
        <v>43120</v>
      </c>
      <c r="R4" s="73">
        <v>43128</v>
      </c>
      <c r="S4" s="73">
        <v>43129</v>
      </c>
      <c r="T4" s="73">
        <v>43128</v>
      </c>
      <c r="U4" s="73">
        <v>43129</v>
      </c>
      <c r="V4" s="73">
        <v>43135</v>
      </c>
      <c r="W4" s="73">
        <v>43136</v>
      </c>
      <c r="X4" s="73">
        <v>43140</v>
      </c>
      <c r="Y4" s="73">
        <v>43141</v>
      </c>
      <c r="Z4" s="73">
        <v>43142</v>
      </c>
      <c r="AA4" s="73">
        <v>43143</v>
      </c>
      <c r="AB4" s="73">
        <v>43142</v>
      </c>
      <c r="AC4" s="73">
        <v>43163</v>
      </c>
      <c r="AD4" s="73">
        <v>43164</v>
      </c>
      <c r="AE4" s="73">
        <v>43177</v>
      </c>
      <c r="AF4" s="73">
        <v>43184</v>
      </c>
      <c r="AG4" s="73">
        <v>43185</v>
      </c>
      <c r="AH4" s="73">
        <v>43191</v>
      </c>
    </row>
    <row r="5" spans="1:34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73" t="s">
        <v>42</v>
      </c>
      <c r="M5" s="73" t="s">
        <v>42</v>
      </c>
      <c r="N5" s="73" t="s">
        <v>42</v>
      </c>
      <c r="O5" s="73" t="s">
        <v>62</v>
      </c>
      <c r="P5" s="73" t="s">
        <v>42</v>
      </c>
      <c r="Q5" s="73" t="s">
        <v>62</v>
      </c>
      <c r="R5" s="73" t="s">
        <v>42</v>
      </c>
      <c r="S5" s="73" t="s">
        <v>42</v>
      </c>
      <c r="T5" s="73" t="s">
        <v>42</v>
      </c>
      <c r="U5" s="73" t="s">
        <v>62</v>
      </c>
      <c r="V5" s="73" t="s">
        <v>42</v>
      </c>
      <c r="W5" s="73" t="s">
        <v>62</v>
      </c>
      <c r="X5" s="73" t="s">
        <v>42</v>
      </c>
      <c r="Y5" s="73" t="s">
        <v>62</v>
      </c>
      <c r="Z5" s="73" t="s">
        <v>42</v>
      </c>
      <c r="AA5" s="73" t="s">
        <v>42</v>
      </c>
      <c r="AB5" s="73" t="s">
        <v>42</v>
      </c>
      <c r="AC5" s="73" t="s">
        <v>42</v>
      </c>
      <c r="AD5" s="73" t="s">
        <v>62</v>
      </c>
      <c r="AE5" s="73" t="s">
        <v>42</v>
      </c>
      <c r="AF5" s="73" t="s">
        <v>42</v>
      </c>
      <c r="AG5" s="73" t="s">
        <v>62</v>
      </c>
      <c r="AH5" s="73" t="s">
        <v>42</v>
      </c>
    </row>
    <row r="6" spans="1:34" ht="17" customHeight="1" x14ac:dyDescent="0.15">
      <c r="A6" s="77" t="s">
        <v>106</v>
      </c>
      <c r="B6" s="77" t="s">
        <v>44</v>
      </c>
      <c r="C6" s="78" t="s">
        <v>48</v>
      </c>
      <c r="D6" s="77"/>
      <c r="E6" s="77">
        <f t="shared" ref="E6:E13" si="0">F6</f>
        <v>1</v>
      </c>
      <c r="F6" s="19">
        <f t="shared" ref="F6:F13" si="1">RANK(J6,$J$6:$K$64,0)</f>
        <v>1</v>
      </c>
      <c r="G6" s="124">
        <f>LARGE(($L6:$AH6),1)</f>
        <v>1201.629477392836</v>
      </c>
      <c r="H6" s="124">
        <f>LARGE(($L6:$AH6),2)</f>
        <v>1190.0260352095215</v>
      </c>
      <c r="I6" s="124">
        <f>LARGE(($L6:$AH6),3)</f>
        <v>1079.9644905763453</v>
      </c>
      <c r="J6" s="124">
        <f t="shared" ref="J6:J13" si="2">SUM(G6+H6+I6)</f>
        <v>3471.620003178703</v>
      </c>
      <c r="K6" s="125"/>
      <c r="L6" s="126">
        <f>IF(ISNA(VLOOKUP($C6,'Apex Canada Classic'!$A$17:$H$997,8,FALSE))=TRUE,"0",VLOOKUP($C6,'Apex Canada Classic'!$A$17:$H$997,8,FALSE))</f>
        <v>811.3164400494436</v>
      </c>
      <c r="M6" s="126">
        <f>IF(ISNA(VLOOKUP($C6,'FIS Apex Canada Classic'!$A$17:$H$996,8,FALSE))=TRUE,"0",VLOOKUP($C6,'FIS Apex Canada Classic'!$A$17:$H$996,8,FALSE))</f>
        <v>921.11029948867781</v>
      </c>
      <c r="N6" s="126">
        <f>IF(ISNA(VLOOKUP($C6,'CC Red Deer MO'!$A$17:$H$999,8,FALSE))=TRUE,"0",VLOOKUP($C6,'CC Red Deer MO'!$A$17:$H$999,8,FALSE))</f>
        <v>775.58155170095461</v>
      </c>
      <c r="O6" s="126" t="str">
        <f>IF(ISNA(VLOOKUP($C6,'CC Red Deer DM'!$A$17:$H$999,8,FALSE))=TRUE,"0",VLOOKUP($C6,'CC Red Deer DM'!$A$17:$H$999,8,FALSE))</f>
        <v>0</v>
      </c>
      <c r="P6" s="126">
        <f>IF(ISNA(VLOOKUP($C6,'NorAm DV MO'!$A$17:$H$992,8,FALSE))=TRUE,"0",VLOOKUP($C6,'NorAm DV MO'!$A$17:$H$992,8,FALSE))</f>
        <v>1079.9644905763453</v>
      </c>
      <c r="Q6" s="126">
        <f>IF(ISNA(VLOOKUP($C6,'NorAm DV DM'!$A$17:$H$991,8,FALSE))=TRUE,"0",VLOOKUP($C6,'NorAm DV DM'!$A$17:$H$991,8,FALSE))</f>
        <v>520.00000000000011</v>
      </c>
      <c r="R6" s="126" t="str">
        <f>IF(ISNA(VLOOKUP($C6,'TT BVSC -1'!$A$17:$H$983,8,FALSE))=TRUE,"0",VLOOKUP($C6,'TT BVSC -1'!$A$17:$H$983,8,FALSE))</f>
        <v>0</v>
      </c>
      <c r="S6" s="126" t="str">
        <f>IF(ISNA(VLOOKUP($C6,'TT BVSC -2'!$A$17:$H$998,8,FALSE))=TRUE,"0",VLOOKUP($C6,'TT BVSC -2'!$A$17:$H$998,8,FALSE))</f>
        <v>0</v>
      </c>
      <c r="T6" s="126">
        <f>IF(ISNA(VLOOKUP($C6,'NorAm Apex MO'!$A$17:$H$994,8,FALSE))=TRUE,"0",VLOOKUP($C6,'NorAm Apex MO'!$A$17:$H$994,8,FALSE))</f>
        <v>1190.0260352095215</v>
      </c>
      <c r="U6" s="126">
        <f>IF(ISNA(VLOOKUP($C6,'NorAm Apex DM'!$A$17:$H$993,8,FALSE))=TRUE,"0",VLOOKUP($C6,'NorAm Apex DM'!$A$17:$H$993,8,FALSE))</f>
        <v>520.00000000000011</v>
      </c>
      <c r="V6" s="126">
        <f>IF(ISNA(VLOOKUP($C6,'NA VSC MO'!$A$17:$H$993,8,FALSE))=TRUE,"0",VLOOKUP($C6,'NA VSC MO'!$A$17:$H$993,8,FALSE))</f>
        <v>1077.0459957388143</v>
      </c>
      <c r="W6" s="126">
        <f>IF(ISNA(VLOOKUP($C6,'NA VSC DM'!$A$17:$H$992,8,FALSE))=TRUE,"0",VLOOKUP($C6,'NA VSC DM'!$A$17:$H$992,8,FALSE))</f>
        <v>540.80000000000007</v>
      </c>
      <c r="X6" s="126">
        <f>IF(ISNA(VLOOKUP($C6,'NA Killington MO'!$A$17:$H$993,8,FALSE))=TRUE,"0",VLOOKUP($C6,'NA Killington MO'!$A$17:$H$993,8,FALSE))</f>
        <v>1201.629477392836</v>
      </c>
      <c r="Y6" s="126">
        <f>IF(ISNA(VLOOKUP($C6,'NA Killington DM'!$A$17:$H$992,8,FALSE))=TRUE,"0",VLOOKUP($C6,'NA Killington DM'!$A$17:$H$992,8,FALSE))</f>
        <v>1010.65</v>
      </c>
      <c r="Z6" s="126" t="str">
        <f>IF(ISNA(VLOOKUP($C6,'TT CP -1'!$A$17:$H$983,8,FALSE))=TRUE,"0",VLOOKUP($C6,'TT CP -1'!$A$17:$H$983,8,FALSE))</f>
        <v>0</v>
      </c>
      <c r="AA6" s="126" t="str">
        <f>IF(ISNA(VLOOKUP($C6,'TT CP -2'!$A$17:$H$998,8,FALSE))=TRUE,"0",VLOOKUP($C6,'TT CP -2'!$A$17:$H$998,8,FALSE))</f>
        <v>0</v>
      </c>
      <c r="AB6" s="126" t="str">
        <f>IF(ISNA(VLOOKUP($C6,'FzFest CF'!$A$17:$H$997,8,FALSE))=TRUE,"0",VLOOKUP($C6,'FzFest CF'!$A$17:$H$997,8,FALSE))</f>
        <v>0</v>
      </c>
      <c r="AC6" s="126" t="str">
        <f>IF(ISNA(VLOOKUP($C6,'TT Prov MO'!$A$17:$H$998,8,FALSE))=TRUE,"0",VLOOKUP($C6,'TT Prov MO'!$A$17:$H$998,8,FALSE))</f>
        <v>0</v>
      </c>
      <c r="AD6" s="126" t="str">
        <f>IF(ISNA(VLOOKUP($C6,'TT Prov DM'!$A$17:$H$994,8,FALSE))=TRUE,"0",VLOOKUP($C6,'TT Prov DM'!$A$17:$H$994,8,FALSE))</f>
        <v>0</v>
      </c>
      <c r="AE6" s="126">
        <f>IF(ISNA(VLOOKUP($C6,'CC MSA MO'!$A$17:$H$994,8,FALSE))=TRUE,"0",VLOOKUP($C6,'CC MSA MO'!$A$17:$H$994,8,FALSE))</f>
        <v>755.45973367152828</v>
      </c>
      <c r="AF6" s="126" t="str">
        <f>IF(ISNA(VLOOKUP($C6,'SrNats MO'!$A$17:$H$994,8,FALSE))=TRUE,"0",VLOOKUP($C6,'SrNats MO'!$A$17:$H$994,8,FALSE))</f>
        <v>0</v>
      </c>
      <c r="AG6" s="126" t="str">
        <f>IF(ISNA(VLOOKUP($C6,'SrNats DM'!$A$17:$H$994,8,FALSE))=TRUE,"0",VLOOKUP($C6,'SrNats DM'!$A$17:$H$994,8,FALSE))</f>
        <v>0</v>
      </c>
      <c r="AH6" s="126" t="str">
        <f>IF(ISNA(VLOOKUP($C6,'JrNats MO'!$A$17:$H$994,8,FALSE))=TRUE,"0",VLOOKUP($C6,'JrNats MO'!$A$17:$H$994,8,FALSE))</f>
        <v>0</v>
      </c>
    </row>
    <row r="7" spans="1:34" ht="17" customHeight="1" x14ac:dyDescent="0.15">
      <c r="A7" s="77" t="s">
        <v>107</v>
      </c>
      <c r="B7" s="77" t="s">
        <v>43</v>
      </c>
      <c r="C7" s="79" t="s">
        <v>47</v>
      </c>
      <c r="D7" s="77"/>
      <c r="E7" s="77">
        <f t="shared" si="0"/>
        <v>2</v>
      </c>
      <c r="F7" s="19">
        <f t="shared" si="1"/>
        <v>2</v>
      </c>
      <c r="G7" s="124">
        <f t="shared" ref="G7:G64" si="3">LARGE(($L7:$AH7),1)</f>
        <v>872.17951896850991</v>
      </c>
      <c r="H7" s="124">
        <f t="shared" ref="H7:H64" si="4">LARGE(($L7:$AH7),2)</f>
        <v>848.65883807169337</v>
      </c>
      <c r="I7" s="124">
        <f t="shared" ref="I7:I64" si="5">LARGE(($L7:$AH7),3)</f>
        <v>836.40890451083783</v>
      </c>
      <c r="J7" s="124">
        <f t="shared" si="2"/>
        <v>2557.2472615510414</v>
      </c>
      <c r="K7" s="125"/>
      <c r="L7" s="126">
        <f>IF(ISNA(VLOOKUP($C7,'Apex Canada Classic'!$A$17:$H$997,8,FALSE))=TRUE,"0",VLOOKUP($C7,'Apex Canada Classic'!$A$17:$H$997,8,FALSE))</f>
        <v>848.65883807169337</v>
      </c>
      <c r="M7" s="126">
        <f>IF(ISNA(VLOOKUP($C7,'FIS Apex Canada Classic'!$A$17:$H$996,8,FALSE))=TRUE,"0",VLOOKUP($C7,'FIS Apex Canada Classic'!$A$17:$H$996,8,FALSE))</f>
        <v>624.43282077136371</v>
      </c>
      <c r="N7" s="126">
        <f>IF(ISNA(VLOOKUP($C7,'CC Red Deer MO'!$A$17:$H$999,8,FALSE))=TRUE,"0",VLOOKUP($C7,'CC Red Deer MO'!$A$17:$H$999,8,FALSE))</f>
        <v>677.36990722065354</v>
      </c>
      <c r="O7" s="126">
        <f>IF(ISNA(VLOOKUP($C7,'CC Red Deer DM'!$A$17:$H$999,8,FALSE))=TRUE,"0",VLOOKUP($C7,'CC Red Deer DM'!$A$17:$H$999,8,FALSE))</f>
        <v>250.44169611307422</v>
      </c>
      <c r="P7" s="126" t="str">
        <f>IF(ISNA(VLOOKUP($C7,'NorAm DV MO'!$A$17:$H$992,8,FALSE))=TRUE,"0",VLOOKUP($C7,'NorAm DV MO'!$A$17:$H$992,8,FALSE))</f>
        <v>0</v>
      </c>
      <c r="Q7" s="126" t="str">
        <f>IF(ISNA(VLOOKUP($C7,'NorAm DV DM'!$A$17:$H$991,8,FALSE))=TRUE,"0",VLOOKUP($C7,'NorAm DV DM'!$A$17:$H$991,8,FALSE))</f>
        <v>0</v>
      </c>
      <c r="R7" s="126" t="str">
        <f>IF(ISNA(VLOOKUP($C7,'TT BVSC -1'!$A$17:$H$983,8,FALSE))=TRUE,"0",VLOOKUP($C7,'TT BVSC -1'!$A$17:$H$983,8,FALSE))</f>
        <v>0</v>
      </c>
      <c r="S7" s="126" t="str">
        <f>IF(ISNA(VLOOKUP($C7,'TT BVSC -2'!$A$17:$H$998,8,FALSE))=TRUE,"0",VLOOKUP($C7,'TT BVSC -2'!$A$17:$H$998,8,FALSE))</f>
        <v>0</v>
      </c>
      <c r="T7" s="126">
        <f>IF(ISNA(VLOOKUP($C7,'NorAm Apex MO'!$A$17:$H$994,8,FALSE))=TRUE,"0",VLOOKUP($C7,'NorAm Apex MO'!$A$17:$H$994,8,FALSE))</f>
        <v>872.17951896850991</v>
      </c>
      <c r="U7" s="126">
        <f>IF(ISNA(VLOOKUP($C7,'NorAm Apex DM'!$A$17:$H$993,8,FALSE))=TRUE,"0",VLOOKUP($C7,'NorAm Apex DM'!$A$17:$H$993,8,FALSE))</f>
        <v>83.333333333333343</v>
      </c>
      <c r="V7" s="126">
        <f>IF(ISNA(VLOOKUP($C7,'NA VSC MO'!$A$17:$H$993,8,FALSE))=TRUE,"0",VLOOKUP($C7,'NA VSC MO'!$A$17:$H$993,8,FALSE))</f>
        <v>189.71675648577516</v>
      </c>
      <c r="W7" s="126">
        <f>IF(ISNA(VLOOKUP($C7,'NA VSC DM'!$A$17:$H$992,8,FALSE))=TRUE,"0",VLOOKUP($C7,'NA VSC DM'!$A$17:$H$992,8,FALSE))</f>
        <v>86.666666666666671</v>
      </c>
      <c r="X7" s="126">
        <f>IF(ISNA(VLOOKUP($C7,'NA Killington MO'!$A$17:$H$993,8,FALSE))=TRUE,"0",VLOOKUP($C7,'NA Killington MO'!$A$17:$H$993,8,FALSE))</f>
        <v>713.21695760598482</v>
      </c>
      <c r="Y7" s="126">
        <f>IF(ISNA(VLOOKUP($C7,'NA Killington DM'!$A$17:$H$992,8,FALSE))=TRUE,"0",VLOOKUP($C7,'NA Killington DM'!$A$17:$H$992,8,FALSE))</f>
        <v>83.333333333333343</v>
      </c>
      <c r="Z7" s="126" t="str">
        <f>IF(ISNA(VLOOKUP($C7,'TT CP -1'!$A$17:$H$983,8,FALSE))=TRUE,"0",VLOOKUP($C7,'TT CP -1'!$A$17:$H$983,8,FALSE))</f>
        <v>0</v>
      </c>
      <c r="AA7" s="126" t="str">
        <f>IF(ISNA(VLOOKUP($C7,'TT CP -2'!$A$17:$H$998,8,FALSE))=TRUE,"0",VLOOKUP($C7,'TT CP -2'!$A$17:$H$998,8,FALSE))</f>
        <v>0</v>
      </c>
      <c r="AB7" s="126" t="str">
        <f>IF(ISNA(VLOOKUP($C7,'FzFest CF'!$A$17:$H$997,8,FALSE))=TRUE,"0",VLOOKUP($C7,'FzFest CF'!$A$17:$H$997,8,FALSE))</f>
        <v>0</v>
      </c>
      <c r="AC7" s="126" t="str">
        <f>IF(ISNA(VLOOKUP($C7,'TT Prov MO'!$A$17:$H$998,8,FALSE))=TRUE,"0",VLOOKUP($C7,'TT Prov MO'!$A$17:$H$998,8,FALSE))</f>
        <v>0</v>
      </c>
      <c r="AD7" s="126" t="str">
        <f>IF(ISNA(VLOOKUP($C7,'TT Prov DM'!$A$17:$H$994,8,FALSE))=TRUE,"0",VLOOKUP($C7,'TT Prov DM'!$A$17:$H$994,8,FALSE))</f>
        <v>0</v>
      </c>
      <c r="AE7" s="126">
        <f>IF(ISNA(VLOOKUP($C7,'CC MSA MO'!$A$17:$H$994,8,FALSE))=TRUE,"0",VLOOKUP($C7,'CC MSA MO'!$A$17:$H$994,8,FALSE))</f>
        <v>335.69348861831656</v>
      </c>
      <c r="AF7" s="126">
        <f>IF(ISNA(VLOOKUP($C7,'SrNats MO'!$A$17:$H$994,8,FALSE))=TRUE,"0",VLOOKUP($C7,'SrNats MO'!$A$17:$H$994,8,FALSE))</f>
        <v>836.40890451083783</v>
      </c>
      <c r="AG7" s="126">
        <f>IF(ISNA(VLOOKUP($C7,'SrNats DM'!$A$17:$H$994,8,FALSE))=TRUE,"0",VLOOKUP($C7,'SrNats DM'!$A$17:$H$994,8,FALSE))</f>
        <v>780.62020543492395</v>
      </c>
      <c r="AH7" s="126">
        <f>IF(ISNA(VLOOKUP($C7,'JrNats MO'!$A$17:$H$994,8,FALSE))=TRUE,"0",VLOOKUP($C7,'JrNats MO'!$A$17:$H$994,8,FALSE))</f>
        <v>607.70535497940386</v>
      </c>
    </row>
    <row r="8" spans="1:34" ht="17" customHeight="1" x14ac:dyDescent="0.15">
      <c r="A8" s="77" t="s">
        <v>108</v>
      </c>
      <c r="B8" s="77" t="s">
        <v>43</v>
      </c>
      <c r="C8" s="79" t="s">
        <v>50</v>
      </c>
      <c r="D8" s="77"/>
      <c r="E8" s="77">
        <f t="shared" si="0"/>
        <v>3</v>
      </c>
      <c r="F8" s="19">
        <f t="shared" si="1"/>
        <v>3</v>
      </c>
      <c r="G8" s="124">
        <f t="shared" si="3"/>
        <v>631.04388792462191</v>
      </c>
      <c r="H8" s="124">
        <f t="shared" si="4"/>
        <v>569.04665859889735</v>
      </c>
      <c r="I8" s="124">
        <f t="shared" si="5"/>
        <v>529.13473423980224</v>
      </c>
      <c r="J8" s="124">
        <f t="shared" si="2"/>
        <v>1729.2252807633213</v>
      </c>
      <c r="K8" s="125"/>
      <c r="L8" s="126">
        <f>IF(ISNA(VLOOKUP($C8,'Apex Canada Classic'!$A$17:$H$997,8,FALSE))=TRUE,"0",VLOOKUP($C8,'Apex Canada Classic'!$A$17:$H$997,8,FALSE))</f>
        <v>529.13473423980224</v>
      </c>
      <c r="M8" s="126">
        <f>IF(ISNA(VLOOKUP($C8,'FIS Apex Canada Classic'!$A$17:$H$996,8,FALSE))=TRUE,"0",VLOOKUP($C8,'FIS Apex Canada Classic'!$A$17:$H$996,8,FALSE))</f>
        <v>116.3851777161583</v>
      </c>
      <c r="N8" s="126">
        <f>IF(ISNA(VLOOKUP($C8,'CC Red Deer MO'!$A$17:$H$999,8,FALSE))=TRUE,"0",VLOOKUP($C8,'CC Red Deer MO'!$A$17:$H$999,8,FALSE))</f>
        <v>569.04665859889735</v>
      </c>
      <c r="O8" s="126">
        <f>IF(ISNA(VLOOKUP($C8,'CC Red Deer DM'!$A$17:$H$999,8,FALSE))=TRUE,"0",VLOOKUP($C8,'CC Red Deer DM'!$A$17:$H$999,8,FALSE))</f>
        <v>16.614569176406633</v>
      </c>
      <c r="P8" s="126" t="str">
        <f>IF(ISNA(VLOOKUP($C8,'NorAm DV MO'!$A$17:$H$992,8,FALSE))=TRUE,"0",VLOOKUP($C8,'NorAm DV MO'!$A$17:$H$992,8,FALSE))</f>
        <v>0</v>
      </c>
      <c r="Q8" s="126" t="str">
        <f>IF(ISNA(VLOOKUP($C8,'NorAm DV DM'!$A$17:$H$991,8,FALSE))=TRUE,"0",VLOOKUP($C8,'NorAm DV DM'!$A$17:$H$991,8,FALSE))</f>
        <v>0</v>
      </c>
      <c r="R8" s="126" t="str">
        <f>IF(ISNA(VLOOKUP($C8,'TT BVSC -1'!$A$17:$H$983,8,FALSE))=TRUE,"0",VLOOKUP($C8,'TT BVSC -1'!$A$17:$H$983,8,FALSE))</f>
        <v>0</v>
      </c>
      <c r="S8" s="126" t="str">
        <f>IF(ISNA(VLOOKUP($C8,'TT BVSC -2'!$A$17:$H$998,8,FALSE))=TRUE,"0",VLOOKUP($C8,'TT BVSC -2'!$A$17:$H$998,8,FALSE))</f>
        <v>0</v>
      </c>
      <c r="T8" s="126">
        <f>IF(ISNA(VLOOKUP($C8,'NorAm Apex MO'!$A$17:$H$994,8,FALSE))=TRUE,"0",VLOOKUP($C8,'NorAm Apex MO'!$A$17:$H$994,8,FALSE))</f>
        <v>631.04388792462191</v>
      </c>
      <c r="U8" s="126">
        <f>IF(ISNA(VLOOKUP($C8,'NorAm Apex DM'!$A$17:$H$993,8,FALSE))=TRUE,"0",VLOOKUP($C8,'NorAm Apex DM'!$A$17:$H$993,8,FALSE))</f>
        <v>83.333333333333343</v>
      </c>
      <c r="V8" s="126" t="str">
        <f>IF(ISNA(VLOOKUP($C8,'NA VSC MO'!$A$17:$H$993,8,FALSE))=TRUE,"0",VLOOKUP($C8,'NA VSC MO'!$A$17:$H$993,8,FALSE))</f>
        <v>0</v>
      </c>
      <c r="W8" s="126" t="str">
        <f>IF(ISNA(VLOOKUP($C8,'NA VSC DM'!$A$17:$H$992,8,FALSE))=TRUE,"0",VLOOKUP($C8,'NA VSC DM'!$A$17:$H$992,8,FALSE))</f>
        <v>0</v>
      </c>
      <c r="X8" s="126" t="str">
        <f>IF(ISNA(VLOOKUP($C8,'NA Killington MO'!$A$17:$H$993,8,FALSE))=TRUE,"0",VLOOKUP($C8,'NA Killington MO'!$A$17:$H$993,8,FALSE))</f>
        <v>0</v>
      </c>
      <c r="Y8" s="126" t="str">
        <f>IF(ISNA(VLOOKUP($C8,'NA Killington DM'!$A$17:$H$992,8,FALSE))=TRUE,"0",VLOOKUP($C8,'NA Killington DM'!$A$17:$H$992,8,FALSE))</f>
        <v>0</v>
      </c>
      <c r="Z8" s="126" t="str">
        <f>IF(ISNA(VLOOKUP($C8,'TT CP -1'!$A$17:$H$983,8,FALSE))=TRUE,"0",VLOOKUP($C8,'TT CP -1'!$A$17:$H$983,8,FALSE))</f>
        <v>0</v>
      </c>
      <c r="AA8" s="126" t="str">
        <f>IF(ISNA(VLOOKUP($C8,'TT CP -2'!$A$17:$H$998,8,FALSE))=TRUE,"0",VLOOKUP($C8,'TT CP -2'!$A$17:$H$998,8,FALSE))</f>
        <v>0</v>
      </c>
      <c r="AB8" s="126" t="str">
        <f>IF(ISNA(VLOOKUP($C8,'FzFest CF'!$A$17:$H$997,8,FALSE))=TRUE,"0",VLOOKUP($C8,'FzFest CF'!$A$17:$H$997,8,FALSE))</f>
        <v>0</v>
      </c>
      <c r="AC8" s="126" t="str">
        <f>IF(ISNA(VLOOKUP($C8,'TT Prov MO'!$A$17:$H$998,8,FALSE))=TRUE,"0",VLOOKUP($C8,'TT Prov MO'!$A$17:$H$998,8,FALSE))</f>
        <v>0</v>
      </c>
      <c r="AD8" s="126" t="str">
        <f>IF(ISNA(VLOOKUP($C8,'TT Prov DM'!$A$17:$H$994,8,FALSE))=TRUE,"0",VLOOKUP($C8,'TT Prov DM'!$A$17:$H$994,8,FALSE))</f>
        <v>0</v>
      </c>
      <c r="AE8" s="126" t="str">
        <f>IF(ISNA(VLOOKUP($C8,'CC MSA MO'!$A$17:$H$994,8,FALSE))=TRUE,"0",VLOOKUP($C8,'CC MSA MO'!$A$17:$H$994,8,FALSE))</f>
        <v>0</v>
      </c>
      <c r="AF8" s="126" t="str">
        <f>IF(ISNA(VLOOKUP($C8,'SrNats MO'!$A$17:$H$994,8,FALSE))=TRUE,"0",VLOOKUP($C8,'SrNats MO'!$A$17:$H$994,8,FALSE))</f>
        <v>0</v>
      </c>
      <c r="AG8" s="126" t="str">
        <f>IF(ISNA(VLOOKUP($C8,'SrNats DM'!$A$17:$H$994,8,FALSE))=TRUE,"0",VLOOKUP($C8,'SrNats DM'!$A$17:$H$994,8,FALSE))</f>
        <v>0</v>
      </c>
      <c r="AH8" s="126" t="str">
        <f>IF(ISNA(VLOOKUP($C8,'JrNats MO'!$A$17:$H$994,8,FALSE))=TRUE,"0",VLOOKUP($C8,'JrNats MO'!$A$17:$H$994,8,FALSE))</f>
        <v>0</v>
      </c>
    </row>
    <row r="9" spans="1:34" ht="17" customHeight="1" x14ac:dyDescent="0.15">
      <c r="A9" s="77" t="s">
        <v>110</v>
      </c>
      <c r="B9" s="77" t="s">
        <v>43</v>
      </c>
      <c r="C9" s="79" t="s">
        <v>49</v>
      </c>
      <c r="D9" s="77"/>
      <c r="E9" s="77">
        <f t="shared" si="0"/>
        <v>4</v>
      </c>
      <c r="F9" s="19">
        <f t="shared" si="1"/>
        <v>4</v>
      </c>
      <c r="G9" s="124">
        <f t="shared" si="3"/>
        <v>652.31767614338685</v>
      </c>
      <c r="H9" s="124">
        <f t="shared" si="4"/>
        <v>532.8333753466095</v>
      </c>
      <c r="I9" s="124">
        <f t="shared" si="5"/>
        <v>464.59593922280487</v>
      </c>
      <c r="J9" s="124">
        <f t="shared" si="2"/>
        <v>1649.7469907128013</v>
      </c>
      <c r="K9" s="125"/>
      <c r="L9" s="126">
        <f>IF(ISNA(VLOOKUP($C9,'Apex Canada Classic'!$A$17:$H$997,8,FALSE))=TRUE,"0",VLOOKUP($C9,'Apex Canada Classic'!$A$17:$H$997,8,FALSE))</f>
        <v>652.31767614338685</v>
      </c>
      <c r="M9" s="126">
        <f>IF(ISNA(VLOOKUP($C9,'FIS Apex Canada Classic'!$A$17:$H$996,8,FALSE))=TRUE,"0",VLOOKUP($C9,'FIS Apex Canada Classic'!$A$17:$H$996,8,FALSE))</f>
        <v>532.8333753466095</v>
      </c>
      <c r="N9" s="126">
        <f>IF(ISNA(VLOOKUP($C9,'CC Red Deer MO'!$A$17:$H$999,8,FALSE))=TRUE,"0",VLOOKUP($C9,'CC Red Deer MO'!$A$17:$H$999,8,FALSE))</f>
        <v>464.59593922280487</v>
      </c>
      <c r="O9" s="126">
        <f>IF(ISNA(VLOOKUP($C9,'CC Red Deer DM'!$A$17:$H$999,8,FALSE))=TRUE,"0",VLOOKUP($C9,'CC Red Deer DM'!$A$17:$H$999,8,FALSE))</f>
        <v>381.93123131285677</v>
      </c>
      <c r="P9" s="126" t="str">
        <f>IF(ISNA(VLOOKUP($C9,'NorAm DV MO'!$A$17:$H$992,8,FALSE))=TRUE,"0",VLOOKUP($C9,'NorAm DV MO'!$A$17:$H$992,8,FALSE))</f>
        <v>0</v>
      </c>
      <c r="Q9" s="126" t="str">
        <f>IF(ISNA(VLOOKUP($C9,'NorAm DV DM'!$A$17:$H$991,8,FALSE))=TRUE,"0",VLOOKUP($C9,'NorAm DV DM'!$A$17:$H$991,8,FALSE))</f>
        <v>0</v>
      </c>
      <c r="R9" s="126">
        <f>IF(ISNA(VLOOKUP($C9,'TT BVSC -1'!$A$17:$H$983,8,FALSE))=TRUE,"0",VLOOKUP($C9,'TT BVSC -1'!$A$17:$H$983,8,FALSE))</f>
        <v>463.15332271608514</v>
      </c>
      <c r="S9" s="126">
        <f>IF(ISNA(VLOOKUP($C9,'TT BVSC -2'!$A$17:$H$998,8,FALSE))=TRUE,"0",VLOOKUP($C9,'TT BVSC -2'!$A$17:$H$998,8,FALSE))</f>
        <v>347.83241198719816</v>
      </c>
      <c r="T9" s="126" t="str">
        <f>IF(ISNA(VLOOKUP($C9,'NorAm Apex MO'!$A$17:$H$994,8,FALSE))=TRUE,"0",VLOOKUP($C9,'NorAm Apex MO'!$A$17:$H$994,8,FALSE))</f>
        <v>0</v>
      </c>
      <c r="U9" s="126" t="str">
        <f>IF(ISNA(VLOOKUP($C9,'NorAm Apex DM'!$A$17:$H$993,8,FALSE))=TRUE,"0",VLOOKUP($C9,'NorAm Apex DM'!$A$17:$H$993,8,FALSE))</f>
        <v>0</v>
      </c>
      <c r="V9" s="126" t="str">
        <f>IF(ISNA(VLOOKUP($C9,'NA VSC MO'!$A$17:$H$993,8,FALSE))=TRUE,"0",VLOOKUP($C9,'NA VSC MO'!$A$17:$H$993,8,FALSE))</f>
        <v>0</v>
      </c>
      <c r="W9" s="126" t="str">
        <f>IF(ISNA(VLOOKUP($C9,'NA VSC DM'!$A$17:$H$992,8,FALSE))=TRUE,"0",VLOOKUP($C9,'NA VSC DM'!$A$17:$H$992,8,FALSE))</f>
        <v>0</v>
      </c>
      <c r="X9" s="126" t="str">
        <f>IF(ISNA(VLOOKUP($C9,'NA Killington MO'!$A$17:$H$993,8,FALSE))=TRUE,"0",VLOOKUP($C9,'NA Killington MO'!$A$17:$H$993,8,FALSE))</f>
        <v>0</v>
      </c>
      <c r="Y9" s="126" t="str">
        <f>IF(ISNA(VLOOKUP($C9,'NA Killington DM'!$A$17:$H$992,8,FALSE))=TRUE,"0",VLOOKUP($C9,'NA Killington DM'!$A$17:$H$992,8,FALSE))</f>
        <v>0</v>
      </c>
      <c r="Z9" s="126">
        <f>IF(ISNA(VLOOKUP($C9,'TT CP -1'!$A$17:$H$983,8,FALSE))=TRUE,"0",VLOOKUP($C9,'TT CP -1'!$A$17:$H$983,8,FALSE))</f>
        <v>460.12409200968523</v>
      </c>
      <c r="AA9" s="126">
        <f>IF(ISNA(VLOOKUP($C9,'TT CP -2'!$A$17:$H$998,8,FALSE))=TRUE,"0",VLOOKUP($C9,'TT CP -2'!$A$17:$H$998,8,FALSE))</f>
        <v>412.42778638861489</v>
      </c>
      <c r="AB9" s="126" t="str">
        <f>IF(ISNA(VLOOKUP($C9,'FzFest CF'!$A$17:$H$997,8,FALSE))=TRUE,"0",VLOOKUP($C9,'FzFest CF'!$A$17:$H$997,8,FALSE))</f>
        <v>0</v>
      </c>
      <c r="AC9" s="126">
        <f>IF(ISNA(VLOOKUP($C9,'TT Prov MO'!$A$17:$H$998,8,FALSE))=TRUE,"0",VLOOKUP($C9,'TT Prov MO'!$A$17:$H$998,8,FALSE))</f>
        <v>420.12690717239417</v>
      </c>
      <c r="AD9" s="126">
        <f>IF(ISNA(VLOOKUP($C9,'TT Prov DM'!$A$17:$H$994,8,FALSE))=TRUE,"0",VLOOKUP($C9,'TT Prov DM'!$A$17:$H$994,8,FALSE))</f>
        <v>0</v>
      </c>
      <c r="AE9" s="126">
        <f>IF(ISNA(VLOOKUP($C9,'CC MSA MO'!$A$17:$H$994,8,FALSE))=TRUE,"0",VLOOKUP($C9,'CC MSA MO'!$A$17:$H$994,8,FALSE))</f>
        <v>300.45659078877713</v>
      </c>
      <c r="AF9" s="126" t="str">
        <f>IF(ISNA(VLOOKUP($C9,'SrNats MO'!$A$17:$H$994,8,FALSE))=TRUE,"0",VLOOKUP($C9,'SrNats MO'!$A$17:$H$994,8,FALSE))</f>
        <v>0</v>
      </c>
      <c r="AG9" s="126" t="str">
        <f>IF(ISNA(VLOOKUP($C9,'SrNats DM'!$A$17:$H$994,8,FALSE))=TRUE,"0",VLOOKUP($C9,'SrNats DM'!$A$17:$H$994,8,FALSE))</f>
        <v>0</v>
      </c>
      <c r="AH9" s="126">
        <f>IF(ISNA(VLOOKUP($C9,'JrNats MO'!$A$17:$H$994,8,FALSE))=TRUE,"0",VLOOKUP($C9,'JrNats MO'!$A$17:$H$994,8,FALSE))</f>
        <v>260.60092076568935</v>
      </c>
    </row>
    <row r="10" spans="1:34" ht="17" customHeight="1" x14ac:dyDescent="0.15">
      <c r="A10" s="77" t="s">
        <v>111</v>
      </c>
      <c r="B10" s="77" t="s">
        <v>43</v>
      </c>
      <c r="C10" s="79" t="s">
        <v>51</v>
      </c>
      <c r="D10" s="77"/>
      <c r="E10" s="77">
        <f t="shared" si="0"/>
        <v>5</v>
      </c>
      <c r="F10" s="19">
        <f>RANK(J10,$J$6:$K$64,0)</f>
        <v>5</v>
      </c>
      <c r="G10" s="124">
        <f t="shared" si="3"/>
        <v>550</v>
      </c>
      <c r="H10" s="124">
        <f t="shared" si="4"/>
        <v>550</v>
      </c>
      <c r="I10" s="124">
        <f t="shared" si="5"/>
        <v>548.70301746956056</v>
      </c>
      <c r="J10" s="124">
        <f>SUM(G10+H10+I10)</f>
        <v>1648.7030174695606</v>
      </c>
      <c r="K10" s="125"/>
      <c r="L10" s="126">
        <f>IF(ISNA(VLOOKUP($C10,'Apex Canada Classic'!$A$17:$H$997,8,FALSE))=TRUE,"0",VLOOKUP($C10,'Apex Canada Classic'!$A$17:$H$997,8,FALSE))</f>
        <v>355.45735475896169</v>
      </c>
      <c r="M10" s="126">
        <f>IF(ISNA(VLOOKUP($C10,'FIS Apex Canada Classic'!$A$17:$H$996,8,FALSE))=TRUE,"0",VLOOKUP($C10,'FIS Apex Canada Classic'!$A$17:$H$996,8,FALSE))</f>
        <v>327.6027224602974</v>
      </c>
      <c r="N10" s="126">
        <f>IF(ISNA(VLOOKUP($C10,'CC Red Deer MO'!$A$17:$H$999,8,FALSE))=TRUE,"0",VLOOKUP($C10,'CC Red Deer MO'!$A$17:$H$999,8,FALSE))</f>
        <v>361.3284926717763</v>
      </c>
      <c r="O10" s="126">
        <f>IF(ISNA(VLOOKUP($C10,'CC Red Deer DM'!$A$17:$H$999,8,FALSE))=TRUE,"0",VLOOKUP($C10,'CC Red Deer DM'!$A$17:$H$999,8,FALSE))</f>
        <v>418.93177493884212</v>
      </c>
      <c r="P10" s="126" t="str">
        <f>IF(ISNA(VLOOKUP($C10,'NorAm DV MO'!$A$17:$H$992,8,FALSE))=TRUE,"0",VLOOKUP($C10,'NorAm DV MO'!$A$17:$H$992,8,FALSE))</f>
        <v>0</v>
      </c>
      <c r="Q10" s="126" t="str">
        <f>IF(ISNA(VLOOKUP($C10,'NorAm DV DM'!$A$17:$H$991,8,FALSE))=TRUE,"0",VLOOKUP($C10,'NorAm DV DM'!$A$17:$H$991,8,FALSE))</f>
        <v>0</v>
      </c>
      <c r="R10" s="126">
        <f>IF(ISNA(VLOOKUP($C10,'TT BVSC -1'!$A$17:$H$983,8,FALSE))=TRUE,"0",VLOOKUP($C10,'TT BVSC -1'!$A$17:$H$983,8,FALSE))</f>
        <v>500</v>
      </c>
      <c r="S10" s="126">
        <f>IF(ISNA(VLOOKUP($C10,'TT BVSC -2'!$A$17:$H$998,8,FALSE))=TRUE,"0",VLOOKUP($C10,'TT BVSC -2'!$A$17:$H$998,8,FALSE))</f>
        <v>500</v>
      </c>
      <c r="T10" s="126" t="str">
        <f>IF(ISNA(VLOOKUP($C10,'NorAm Apex MO'!$A$17:$H$994,8,FALSE))=TRUE,"0",VLOOKUP($C10,'NorAm Apex MO'!$A$17:$H$994,8,FALSE))</f>
        <v>0</v>
      </c>
      <c r="U10" s="126" t="str">
        <f>IF(ISNA(VLOOKUP($C10,'NorAm Apex DM'!$A$17:$H$993,8,FALSE))=TRUE,"0",VLOOKUP($C10,'NorAm Apex DM'!$A$17:$H$993,8,FALSE))</f>
        <v>0</v>
      </c>
      <c r="V10" s="126" t="str">
        <f>IF(ISNA(VLOOKUP($C10,'NA VSC MO'!$A$17:$H$993,8,FALSE))=TRUE,"0",VLOOKUP($C10,'NA VSC MO'!$A$17:$H$993,8,FALSE))</f>
        <v>0</v>
      </c>
      <c r="W10" s="126" t="str">
        <f>IF(ISNA(VLOOKUP($C10,'NA VSC DM'!$A$17:$H$992,8,FALSE))=TRUE,"0",VLOOKUP($C10,'NA VSC DM'!$A$17:$H$992,8,FALSE))</f>
        <v>0</v>
      </c>
      <c r="X10" s="126" t="str">
        <f>IF(ISNA(VLOOKUP($C10,'NA Killington MO'!$A$17:$H$993,8,FALSE))=TRUE,"0",VLOOKUP($C10,'NA Killington MO'!$A$17:$H$993,8,FALSE))</f>
        <v>0</v>
      </c>
      <c r="Y10" s="126" t="str">
        <f>IF(ISNA(VLOOKUP($C10,'NA Killington DM'!$A$17:$H$992,8,FALSE))=TRUE,"0",VLOOKUP($C10,'NA Killington DM'!$A$17:$H$992,8,FALSE))</f>
        <v>0</v>
      </c>
      <c r="Z10" s="126">
        <f>IF(ISNA(VLOOKUP($C10,'TT CP -1'!$A$17:$H$983,8,FALSE))=TRUE,"0",VLOOKUP($C10,'TT CP -1'!$A$17:$H$983,8,FALSE))</f>
        <v>483.73184019370461</v>
      </c>
      <c r="AA10" s="126">
        <f>IF(ISNA(VLOOKUP($C10,'TT CP -2'!$A$17:$H$998,8,FALSE))=TRUE,"0",VLOOKUP($C10,'TT CP -2'!$A$17:$H$998,8,FALSE))</f>
        <v>500</v>
      </c>
      <c r="AB10" s="126" t="str">
        <f>IF(ISNA(VLOOKUP($C10,'FzFest CF'!$A$17:$H$997,8,FALSE))=TRUE,"0",VLOOKUP($C10,'FzFest CF'!$A$17:$H$997,8,FALSE))</f>
        <v>0</v>
      </c>
      <c r="AC10" s="126">
        <f>IF(ISNA(VLOOKUP($C10,'TT Prov MO'!$A$17:$H$998,8,FALSE))=TRUE,"0",VLOOKUP($C10,'TT Prov MO'!$A$17:$H$998,8,FALSE))</f>
        <v>550</v>
      </c>
      <c r="AD10" s="126">
        <f>IF(ISNA(VLOOKUP($C10,'TT Prov DM'!$A$17:$H$994,8,FALSE))=TRUE,"0",VLOOKUP($C10,'TT Prov DM'!$A$17:$H$994,8,FALSE))</f>
        <v>550</v>
      </c>
      <c r="AE10" s="126">
        <f>IF(ISNA(VLOOKUP($C10,'CC MSA MO'!$A$17:$H$994,8,FALSE))=TRUE,"0",VLOOKUP($C10,'CC MSA MO'!$A$17:$H$994,8,FALSE))</f>
        <v>548.70301746956056</v>
      </c>
      <c r="AF10" s="126" t="str">
        <f>IF(ISNA(VLOOKUP($C10,'SrNats MO'!$A$17:$H$994,8,FALSE))=TRUE,"0",VLOOKUP($C10,'SrNats MO'!$A$17:$H$994,8,FALSE))</f>
        <v>0</v>
      </c>
      <c r="AG10" s="126" t="str">
        <f>IF(ISNA(VLOOKUP($C10,'SrNats DM'!$A$17:$H$994,8,FALSE))=TRUE,"0",VLOOKUP($C10,'SrNats DM'!$A$17:$H$994,8,FALSE))</f>
        <v>0</v>
      </c>
      <c r="AH10" s="126">
        <f>IF(ISNA(VLOOKUP($C10,'JrNats MO'!$A$17:$H$994,8,FALSE))=TRUE,"0",VLOOKUP($C10,'JrNats MO'!$A$17:$H$994,8,FALSE))</f>
        <v>525.47249818269916</v>
      </c>
    </row>
    <row r="11" spans="1:34" ht="17" customHeight="1" x14ac:dyDescent="0.15">
      <c r="A11" s="77" t="s">
        <v>109</v>
      </c>
      <c r="B11" s="77" t="s">
        <v>46</v>
      </c>
      <c r="C11" s="79" t="s">
        <v>61</v>
      </c>
      <c r="D11" s="77"/>
      <c r="E11" s="77">
        <f t="shared" si="0"/>
        <v>6</v>
      </c>
      <c r="F11" s="19">
        <f t="shared" si="1"/>
        <v>6</v>
      </c>
      <c r="G11" s="124">
        <f t="shared" si="3"/>
        <v>533.81418740074116</v>
      </c>
      <c r="H11" s="124">
        <f t="shared" si="4"/>
        <v>525</v>
      </c>
      <c r="I11" s="124">
        <f t="shared" si="5"/>
        <v>468.82931698274643</v>
      </c>
      <c r="J11" s="124">
        <f t="shared" si="2"/>
        <v>1527.6435043834874</v>
      </c>
      <c r="K11" s="125"/>
      <c r="L11" s="126" t="str">
        <f>IF(ISNA(VLOOKUP($C11,'Apex Canada Classic'!$A$17:$H$997,8,FALSE))=TRUE,"0",VLOOKUP($C11,'Apex Canada Classic'!$A$17:$H$997,8,FALSE))</f>
        <v>0</v>
      </c>
      <c r="M11" s="126">
        <v>0</v>
      </c>
      <c r="N11" s="126">
        <f>IF(ISNA(VLOOKUP($C11,'CC Red Deer MO'!$A$17:$H$999,8,FALSE))=TRUE,"0",VLOOKUP($C11,'CC Red Deer MO'!$A$17:$H$999,8,FALSE))</f>
        <v>404.89444668549146</v>
      </c>
      <c r="O11" s="126">
        <f>IF(ISNA(VLOOKUP($C11,'CC Red Deer DM'!$A$17:$H$999,8,FALSE))=TRUE,"0",VLOOKUP($C11,'CC Red Deer DM'!$A$17:$H$999,8,FALSE))</f>
        <v>359.50665941832023</v>
      </c>
      <c r="P11" s="126" t="str">
        <f>IF(ISNA(VLOOKUP($C11,'NorAm DV MO'!$A$17:$H$992,8,FALSE))=TRUE,"0",VLOOKUP($C11,'NorAm DV MO'!$A$17:$H$992,8,FALSE))</f>
        <v>0</v>
      </c>
      <c r="Q11" s="126" t="str">
        <f>IF(ISNA(VLOOKUP($C11,'NorAm DV DM'!$A$17:$H$991,8,FALSE))=TRUE,"0",VLOOKUP($C11,'NorAm DV DM'!$A$17:$H$991,8,FALSE))</f>
        <v>0</v>
      </c>
      <c r="R11" s="126">
        <f>IF(ISNA(VLOOKUP($C11,'TT BVSC -1'!$A$17:$H$983,8,FALSE))=TRUE,"0",VLOOKUP($C11,'TT BVSC -1'!$A$17:$H$983,8,FALSE))</f>
        <v>454.61126393513831</v>
      </c>
      <c r="S11" s="126">
        <f>IF(ISNA(VLOOKUP($C11,'TT BVSC -2'!$A$17:$H$998,8,FALSE))=TRUE,"0",VLOOKUP($C11,'TT BVSC -2'!$A$17:$H$998,8,FALSE))</f>
        <v>457.95752109397733</v>
      </c>
      <c r="T11" s="126" t="str">
        <f>IF(ISNA(VLOOKUP($C11,'NorAm Apex MO'!$A$17:$H$994,8,FALSE))=TRUE,"0",VLOOKUP($C11,'NorAm Apex MO'!$A$17:$H$994,8,FALSE))</f>
        <v>0</v>
      </c>
      <c r="U11" s="126" t="str">
        <f>IF(ISNA(VLOOKUP($C11,'NorAm Apex DM'!$A$17:$H$993,8,FALSE))=TRUE,"0",VLOOKUP($C11,'NorAm Apex DM'!$A$17:$H$993,8,FALSE))</f>
        <v>0</v>
      </c>
      <c r="V11" s="126" t="str">
        <f>IF(ISNA(VLOOKUP($C11,'NA VSC MO'!$A$17:$H$993,8,FALSE))=TRUE,"0",VLOOKUP($C11,'NA VSC MO'!$A$17:$H$993,8,FALSE))</f>
        <v>0</v>
      </c>
      <c r="W11" s="126" t="str">
        <f>IF(ISNA(VLOOKUP($C11,'NA VSC DM'!$A$17:$H$992,8,FALSE))=TRUE,"0",VLOOKUP($C11,'NA VSC DM'!$A$17:$H$992,8,FALSE))</f>
        <v>0</v>
      </c>
      <c r="X11" s="126" t="str">
        <f>IF(ISNA(VLOOKUP($C11,'NA Killington MO'!$A$17:$H$993,8,FALSE))=TRUE,"0",VLOOKUP($C11,'NA Killington MO'!$A$17:$H$993,8,FALSE))</f>
        <v>0</v>
      </c>
      <c r="Y11" s="126" t="str">
        <f>IF(ISNA(VLOOKUP($C11,'NA Killington DM'!$A$17:$H$992,8,FALSE))=TRUE,"0",VLOOKUP($C11,'NA Killington DM'!$A$17:$H$992,8,FALSE))</f>
        <v>0</v>
      </c>
      <c r="Z11" s="126">
        <f>IF(ISNA(VLOOKUP($C11,'TT CP -1'!$A$17:$H$983,8,FALSE))=TRUE,"0",VLOOKUP($C11,'TT CP -1'!$A$17:$H$983,8,FALSE))</f>
        <v>240.69309927360774</v>
      </c>
      <c r="AA11" s="126">
        <f>IF(ISNA(VLOOKUP($C11,'TT CP -2'!$A$17:$H$998,8,FALSE))=TRUE,"0",VLOOKUP($C11,'TT CP -2'!$A$17:$H$998,8,FALSE))</f>
        <v>432.92940679160216</v>
      </c>
      <c r="AB11" s="126" t="str">
        <f>IF(ISNA(VLOOKUP($C11,'FzFest CF'!$A$17:$H$997,8,FALSE))=TRUE,"0",VLOOKUP($C11,'FzFest CF'!$A$17:$H$997,8,FALSE))</f>
        <v>0</v>
      </c>
      <c r="AC11" s="126">
        <f>IF(ISNA(VLOOKUP($C11,'TT Prov MO'!$A$17:$H$998,8,FALSE))=TRUE,"0",VLOOKUP($C11,'TT Prov MO'!$A$17:$H$998,8,FALSE))</f>
        <v>468.82931698274643</v>
      </c>
      <c r="AD11" s="126">
        <f>IF(ISNA(VLOOKUP($C11,'TT Prov DM'!$A$17:$H$994,8,FALSE))=TRUE,"0",VLOOKUP($C11,'TT Prov DM'!$A$17:$H$994,8,FALSE))</f>
        <v>525</v>
      </c>
      <c r="AE11" s="126">
        <f>IF(ISNA(VLOOKUP($C11,'CC MSA MO'!$A$17:$H$994,8,FALSE))=TRUE,"0",VLOOKUP($C11,'CC MSA MO'!$A$17:$H$994,8,FALSE))</f>
        <v>533.81418740074116</v>
      </c>
      <c r="AF11" s="126" t="str">
        <f>IF(ISNA(VLOOKUP($C11,'SrNats MO'!$A$17:$H$994,8,FALSE))=TRUE,"0",VLOOKUP($C11,'SrNats MO'!$A$17:$H$994,8,FALSE))</f>
        <v>0</v>
      </c>
      <c r="AG11" s="126" t="str">
        <f>IF(ISNA(VLOOKUP($C11,'SrNats DM'!$A$17:$H$994,8,FALSE))=TRUE,"0",VLOOKUP($C11,'SrNats DM'!$A$17:$H$994,8,FALSE))</f>
        <v>0</v>
      </c>
      <c r="AH11" s="126">
        <f>IF(ISNA(VLOOKUP($C11,'JrNats MO'!$A$17:$H$994,8,FALSE))=TRUE,"0",VLOOKUP($C11,'JrNats MO'!$A$17:$H$994,8,FALSE))</f>
        <v>464.32032953719408</v>
      </c>
    </row>
    <row r="12" spans="1:34" ht="17" customHeight="1" x14ac:dyDescent="0.15">
      <c r="A12" s="77" t="s">
        <v>109</v>
      </c>
      <c r="B12" s="77" t="s">
        <v>60</v>
      </c>
      <c r="C12" s="79" t="s">
        <v>59</v>
      </c>
      <c r="D12" s="77"/>
      <c r="E12" s="77">
        <f t="shared" si="0"/>
        <v>7</v>
      </c>
      <c r="F12" s="19">
        <f t="shared" si="1"/>
        <v>7</v>
      </c>
      <c r="G12" s="124">
        <f t="shared" si="3"/>
        <v>510.47340653072877</v>
      </c>
      <c r="H12" s="124">
        <f t="shared" si="4"/>
        <v>500</v>
      </c>
      <c r="I12" s="124">
        <f t="shared" si="5"/>
        <v>500</v>
      </c>
      <c r="J12" s="124">
        <f t="shared" si="2"/>
        <v>1510.4734065307289</v>
      </c>
      <c r="K12" s="125"/>
      <c r="L12" s="126" t="str">
        <f>IF(ISNA(VLOOKUP($C12,'Apex Canada Classic'!$A$17:$H$997,8,FALSE))=TRUE,"0",VLOOKUP($C12,'Apex Canada Classic'!$A$17:$H$997,8,FALSE))</f>
        <v>0</v>
      </c>
      <c r="M12" s="126">
        <v>0</v>
      </c>
      <c r="N12" s="126">
        <f>IF(ISNA(VLOOKUP($C12,'CC Red Deer MO'!$A$17:$H$999,8,FALSE))=TRUE,"0",VLOOKUP($C12,'CC Red Deer MO'!$A$17:$H$999,8,FALSE))</f>
        <v>440.0699206669355</v>
      </c>
      <c r="O12" s="126">
        <f>IF(ISNA(VLOOKUP($C12,'CC Red Deer DM'!$A$17:$H$999,8,FALSE))=TRUE,"0",VLOOKUP($C12,'CC Red Deer DM'!$A$17:$H$999,8,FALSE))</f>
        <v>119.25795053003533</v>
      </c>
      <c r="P12" s="126" t="str">
        <f>IF(ISNA(VLOOKUP($C12,'NorAm DV MO'!$A$17:$H$992,8,FALSE))=TRUE,"0",VLOOKUP($C12,'NorAm DV MO'!$A$17:$H$992,8,FALSE))</f>
        <v>0</v>
      </c>
      <c r="Q12" s="126" t="str">
        <f>IF(ISNA(VLOOKUP($C12,'NorAm DV DM'!$A$17:$H$991,8,FALSE))=TRUE,"0",VLOOKUP($C12,'NorAm DV DM'!$A$17:$H$991,8,FALSE))</f>
        <v>0</v>
      </c>
      <c r="R12" s="126">
        <f>IF(ISNA(VLOOKUP($C12,'TT BVSC -1'!$A$17:$H$983,8,FALSE))=TRUE,"0",VLOOKUP($C12,'TT BVSC -1'!$A$17:$H$983,8,FALSE))</f>
        <v>487.91081511510072</v>
      </c>
      <c r="S12" s="126">
        <f>IF(ISNA(VLOOKUP($C12,'TT BVSC -2'!$A$17:$H$998,8,FALSE))=TRUE,"0",VLOOKUP($C12,'TT BVSC -2'!$A$17:$H$998,8,FALSE))</f>
        <v>496.36310736107072</v>
      </c>
      <c r="T12" s="126" t="str">
        <f>IF(ISNA(VLOOKUP($C12,'NorAm Apex MO'!$A$17:$H$994,8,FALSE))=TRUE,"0",VLOOKUP($C12,'NorAm Apex MO'!$A$17:$H$994,8,FALSE))</f>
        <v>0</v>
      </c>
      <c r="U12" s="126" t="str">
        <f>IF(ISNA(VLOOKUP($C12,'NorAm Apex DM'!$A$17:$H$993,8,FALSE))=TRUE,"0",VLOOKUP($C12,'NorAm Apex DM'!$A$17:$H$993,8,FALSE))</f>
        <v>0</v>
      </c>
      <c r="V12" s="126" t="str">
        <f>IF(ISNA(VLOOKUP($C12,'NA VSC MO'!$A$17:$H$993,8,FALSE))=TRUE,"0",VLOOKUP($C12,'NA VSC MO'!$A$17:$H$993,8,FALSE))</f>
        <v>0</v>
      </c>
      <c r="W12" s="126" t="str">
        <f>IF(ISNA(VLOOKUP($C12,'NA VSC DM'!$A$17:$H$992,8,FALSE))=TRUE,"0",VLOOKUP($C12,'NA VSC DM'!$A$17:$H$992,8,FALSE))</f>
        <v>0</v>
      </c>
      <c r="X12" s="126" t="str">
        <f>IF(ISNA(VLOOKUP($C12,'NA Killington MO'!$A$17:$H$993,8,FALSE))=TRUE,"0",VLOOKUP($C12,'NA Killington MO'!$A$17:$H$993,8,FALSE))</f>
        <v>0</v>
      </c>
      <c r="Y12" s="126" t="str">
        <f>IF(ISNA(VLOOKUP($C12,'NA Killington DM'!$A$17:$H$992,8,FALSE))=TRUE,"0",VLOOKUP($C12,'NA Killington DM'!$A$17:$H$992,8,FALSE))</f>
        <v>0</v>
      </c>
      <c r="Z12" s="126">
        <f>IF(ISNA(VLOOKUP($C12,'TT CP -1'!$A$17:$H$983,8,FALSE))=TRUE,"0",VLOOKUP($C12,'TT CP -1'!$A$17:$H$983,8,FALSE))</f>
        <v>500</v>
      </c>
      <c r="AA12" s="126">
        <f>IF(ISNA(VLOOKUP($C12,'TT CP -2'!$A$17:$H$998,8,FALSE))=TRUE,"0",VLOOKUP($C12,'TT CP -2'!$A$17:$H$998,8,FALSE))</f>
        <v>451.17655347329861</v>
      </c>
      <c r="AB12" s="126" t="str">
        <f>IF(ISNA(VLOOKUP($C12,'FzFest CF'!$A$17:$H$997,8,FALSE))=TRUE,"0",VLOOKUP($C12,'FzFest CF'!$A$17:$H$997,8,FALSE))</f>
        <v>0</v>
      </c>
      <c r="AC12" s="126">
        <f>IF(ISNA(VLOOKUP($C12,'TT Prov MO'!$A$17:$H$998,8,FALSE))=TRUE,"0",VLOOKUP($C12,'TT Prov MO'!$A$17:$H$998,8,FALSE))</f>
        <v>510.47340653072877</v>
      </c>
      <c r="AD12" s="126">
        <f>IF(ISNA(VLOOKUP($C12,'TT Prov DM'!$A$17:$H$994,8,FALSE))=TRUE,"0",VLOOKUP($C12,'TT Prov DM'!$A$17:$H$994,8,FALSE))</f>
        <v>500</v>
      </c>
      <c r="AE12" s="126">
        <f>IF(ISNA(VLOOKUP($C12,'CC MSA MO'!$A$17:$H$994,8,FALSE))=TRUE,"0",VLOOKUP($C12,'CC MSA MO'!$A$17:$H$994,8,FALSE))</f>
        <v>324.97353096876657</v>
      </c>
      <c r="AF12" s="126" t="str">
        <f>IF(ISNA(VLOOKUP($C12,'SrNats MO'!$A$17:$H$994,8,FALSE))=TRUE,"0",VLOOKUP($C12,'SrNats MO'!$A$17:$H$994,8,FALSE))</f>
        <v>0</v>
      </c>
      <c r="AG12" s="126" t="str">
        <f>IF(ISNA(VLOOKUP($C12,'SrNats DM'!$A$17:$H$994,8,FALSE))=TRUE,"0",VLOOKUP($C12,'SrNats DM'!$A$17:$H$994,8,FALSE))</f>
        <v>0</v>
      </c>
      <c r="AH12" s="126">
        <f>IF(ISNA(VLOOKUP($C12,'JrNats MO'!$A$17:$H$994,8,FALSE))=TRUE,"0",VLOOKUP($C12,'JrNats MO'!$A$17:$H$994,8,FALSE))</f>
        <v>483.85631209110733</v>
      </c>
    </row>
    <row r="13" spans="1:34" ht="17" customHeight="1" x14ac:dyDescent="0.15">
      <c r="A13" s="77" t="s">
        <v>112</v>
      </c>
      <c r="B13" s="77" t="s">
        <v>46</v>
      </c>
      <c r="C13" s="79" t="s">
        <v>52</v>
      </c>
      <c r="D13" s="77"/>
      <c r="E13" s="77">
        <f t="shared" si="0"/>
        <v>8</v>
      </c>
      <c r="F13" s="19">
        <f t="shared" si="1"/>
        <v>8</v>
      </c>
      <c r="G13" s="124">
        <f t="shared" si="3"/>
        <v>514.31626978468569</v>
      </c>
      <c r="H13" s="124">
        <f t="shared" si="4"/>
        <v>491.70788478324118</v>
      </c>
      <c r="I13" s="124">
        <f t="shared" si="5"/>
        <v>490.4444766179239</v>
      </c>
      <c r="J13" s="124">
        <f t="shared" si="2"/>
        <v>1496.4686311858509</v>
      </c>
      <c r="K13" s="125"/>
      <c r="L13" s="126">
        <f>IF(ISNA(VLOOKUP($C13,'Apex Canada Classic'!$A$17:$H$997,8,FALSE))=TRUE,"0",VLOOKUP($C13,'Apex Canada Classic'!$A$17:$H$997,8,FALSE))</f>
        <v>348.17676143386893</v>
      </c>
      <c r="M13" s="126">
        <v>0</v>
      </c>
      <c r="N13" s="126">
        <f>IF(ISNA(VLOOKUP($C13,'CC Red Deer MO'!$A$17:$H$999,8,FALSE))=TRUE,"0",VLOOKUP($C13,'CC Red Deer MO'!$A$17:$H$999,8,FALSE))</f>
        <v>295.38792523867147</v>
      </c>
      <c r="O13" s="126">
        <f>IF(ISNA(VLOOKUP($C13,'CC Red Deer DM'!$A$17:$H$999,8,FALSE))=TRUE,"0",VLOOKUP($C13,'CC Red Deer DM'!$A$17:$H$999,8,FALSE))</f>
        <v>379.48491437890732</v>
      </c>
      <c r="P13" s="126" t="str">
        <f>IF(ISNA(VLOOKUP($C13,'NorAm DV MO'!$A$17:$H$992,8,FALSE))=TRUE,"0",VLOOKUP($C13,'NorAm DV MO'!$A$17:$H$992,8,FALSE))</f>
        <v>0</v>
      </c>
      <c r="Q13" s="126" t="str">
        <f>IF(ISNA(VLOOKUP($C13,'NorAm DV DM'!$A$17:$H$991,8,FALSE))=TRUE,"0",VLOOKUP($C13,'NorAm DV DM'!$A$17:$H$991,8,FALSE))</f>
        <v>0</v>
      </c>
      <c r="R13" s="126">
        <f>IF(ISNA(VLOOKUP($C13,'TT BVSC -1'!$A$17:$H$983,8,FALSE))=TRUE,"0",VLOOKUP($C13,'TT BVSC -1'!$A$17:$H$983,8,FALSE))</f>
        <v>490.4444766179239</v>
      </c>
      <c r="S13" s="126">
        <f>IF(ISNA(VLOOKUP($C13,'TT BVSC -2'!$A$17:$H$998,8,FALSE))=TRUE,"0",VLOOKUP($C13,'TT BVSC -2'!$A$17:$H$998,8,FALSE))</f>
        <v>491.70788478324118</v>
      </c>
      <c r="T13" s="126" t="str">
        <f>IF(ISNA(VLOOKUP($C13,'NorAm Apex MO'!$A$17:$H$994,8,FALSE))=TRUE,"0",VLOOKUP($C13,'NorAm Apex MO'!$A$17:$H$994,8,FALSE))</f>
        <v>0</v>
      </c>
      <c r="U13" s="126" t="str">
        <f>IF(ISNA(VLOOKUP($C13,'NorAm Apex DM'!$A$17:$H$993,8,FALSE))=TRUE,"0",VLOOKUP($C13,'NorAm Apex DM'!$A$17:$H$993,8,FALSE))</f>
        <v>0</v>
      </c>
      <c r="V13" s="126" t="str">
        <f>IF(ISNA(VLOOKUP($C13,'NA VSC MO'!$A$17:$H$993,8,FALSE))=TRUE,"0",VLOOKUP($C13,'NA VSC MO'!$A$17:$H$993,8,FALSE))</f>
        <v>0</v>
      </c>
      <c r="W13" s="126" t="str">
        <f>IF(ISNA(VLOOKUP($C13,'NA VSC DM'!$A$17:$H$992,8,FALSE))=TRUE,"0",VLOOKUP($C13,'NA VSC DM'!$A$17:$H$992,8,FALSE))</f>
        <v>0</v>
      </c>
      <c r="X13" s="126" t="str">
        <f>IF(ISNA(VLOOKUP($C13,'NA Killington MO'!$A$17:$H$993,8,FALSE))=TRUE,"0",VLOOKUP($C13,'NA Killington MO'!$A$17:$H$993,8,FALSE))</f>
        <v>0</v>
      </c>
      <c r="Y13" s="126" t="str">
        <f>IF(ISNA(VLOOKUP($C13,'NA Killington DM'!$A$17:$H$992,8,FALSE))=TRUE,"0",VLOOKUP($C13,'NA Killington DM'!$A$17:$H$992,8,FALSE))</f>
        <v>0</v>
      </c>
      <c r="Z13" s="126">
        <f>IF(ISNA(VLOOKUP($C13,'TT CP -1'!$A$17:$H$983,8,FALSE))=TRUE,"0",VLOOKUP($C13,'TT CP -1'!$A$17:$H$983,8,FALSE))</f>
        <v>484.41283292978204</v>
      </c>
      <c r="AA13" s="126">
        <f>IF(ISNA(VLOOKUP($C13,'TT CP -2'!$A$17:$H$998,8,FALSE))=TRUE,"0",VLOOKUP($C13,'TT CP -2'!$A$17:$H$998,8,FALSE))</f>
        <v>476.25757362265739</v>
      </c>
      <c r="AB13" s="126" t="str">
        <f>IF(ISNA(VLOOKUP($C13,'FzFest CF'!$A$17:$H$997,8,FALSE))=TRUE,"0",VLOOKUP($C13,'FzFest CF'!$A$17:$H$997,8,FALSE))</f>
        <v>0</v>
      </c>
      <c r="AC13" s="126">
        <f>IF(ISNA(VLOOKUP($C13,'TT Prov MO'!$A$17:$H$998,8,FALSE))=TRUE,"0",VLOOKUP($C13,'TT Prov MO'!$A$17:$H$998,8,FALSE))</f>
        <v>514.31626978468569</v>
      </c>
      <c r="AD13" s="126">
        <f>IF(ISNA(VLOOKUP($C13,'TT Prov DM'!$A$17:$H$994,8,FALSE))=TRUE,"0",VLOOKUP($C13,'TT Prov DM'!$A$17:$H$994,8,FALSE))</f>
        <v>400</v>
      </c>
      <c r="AE13" s="126">
        <f>IF(ISNA(VLOOKUP($C13,'CC MSA MO'!$A$17:$H$994,8,FALSE))=TRUE,"0",VLOOKUP($C13,'CC MSA MO'!$A$17:$H$994,8,FALSE))</f>
        <v>256.18713605082053</v>
      </c>
      <c r="AF13" s="126" t="str">
        <f>IF(ISNA(VLOOKUP($C13,'SrNats MO'!$A$17:$H$994,8,FALSE))=TRUE,"0",VLOOKUP($C13,'SrNats MO'!$A$17:$H$994,8,FALSE))</f>
        <v>0</v>
      </c>
      <c r="AG13" s="126" t="str">
        <f>IF(ISNA(VLOOKUP($C13,'SrNats DM'!$A$17:$H$994,8,FALSE))=TRUE,"0",VLOOKUP($C13,'SrNats DM'!$A$17:$H$994,8,FALSE))</f>
        <v>0</v>
      </c>
      <c r="AH13" s="126">
        <f>IF(ISNA(VLOOKUP($C13,'JrNats MO'!$A$17:$H$994,8,FALSE))=TRUE,"0",VLOOKUP($C13,'JrNats MO'!$A$17:$H$994,8,FALSE))</f>
        <v>485.85534286406585</v>
      </c>
    </row>
    <row r="14" spans="1:34" ht="17" customHeight="1" x14ac:dyDescent="0.15">
      <c r="A14" s="77" t="s">
        <v>98</v>
      </c>
      <c r="B14" s="77" t="s">
        <v>46</v>
      </c>
      <c r="C14" s="79" t="s">
        <v>80</v>
      </c>
      <c r="D14" s="77"/>
      <c r="E14" s="77">
        <f t="shared" ref="E14:E38" si="6">F14</f>
        <v>9</v>
      </c>
      <c r="F14" s="19">
        <f t="shared" ref="F14:F38" si="7">RANK(J14,$J$6:$K$64,0)</f>
        <v>9</v>
      </c>
      <c r="G14" s="124">
        <f t="shared" si="3"/>
        <v>475</v>
      </c>
      <c r="H14" s="124">
        <f t="shared" si="4"/>
        <v>409.38257521745339</v>
      </c>
      <c r="I14" s="124">
        <f t="shared" si="5"/>
        <v>372.69268705086654</v>
      </c>
      <c r="J14" s="19">
        <f t="shared" ref="J14:J38" si="8">SUM(G14+H14+I14)</f>
        <v>1257.0752622683199</v>
      </c>
      <c r="K14" s="20"/>
      <c r="L14" s="71" t="str">
        <f>IF(ISNA(VLOOKUP($C14,'Apex Canada Classic'!$A$17:$H$997,8,FALSE))=TRUE,"0",VLOOKUP($C14,'Apex Canada Classic'!$A$17:$H$997,8,FALSE))</f>
        <v>0</v>
      </c>
      <c r="M14" s="71">
        <v>0</v>
      </c>
      <c r="N14" s="71" t="str">
        <f>IF(ISNA(VLOOKUP($C14,'CC Red Deer MO'!$A$17:$H$999,8,FALSE))=TRUE,"0",VLOOKUP($C14,'CC Red Deer MO'!$A$17:$H$999,8,FALSE))</f>
        <v>0</v>
      </c>
      <c r="O14" s="71" t="str">
        <f>IF(ISNA(VLOOKUP($C14,'CC Red Deer DM'!$A$17:$H$999,8,FALSE))=TRUE,"0",VLOOKUP($C14,'CC Red Deer DM'!$A$17:$H$999,8,FALSE))</f>
        <v>0</v>
      </c>
      <c r="P14" s="71" t="str">
        <f>IF(ISNA(VLOOKUP($C14,'NorAm DV MO'!$A$17:$H$992,8,FALSE))=TRUE,"0",VLOOKUP($C14,'NorAm DV MO'!$A$17:$H$992,8,FALSE))</f>
        <v>0</v>
      </c>
      <c r="Q14" s="71" t="str">
        <f>IF(ISNA(VLOOKUP($C14,'NorAm DV DM'!$A$17:$H$991,8,FALSE))=TRUE,"0",VLOOKUP($C14,'NorAm DV DM'!$A$17:$H$991,8,FALSE))</f>
        <v>0</v>
      </c>
      <c r="R14" s="71">
        <f>IF(ISNA(VLOOKUP($C14,'TT BVSC -1'!$A$17:$H$983,8,FALSE))=TRUE,"0",VLOOKUP($C14,'TT BVSC -1'!$A$17:$H$983,8,FALSE))</f>
        <v>342.18908353843932</v>
      </c>
      <c r="S14" s="71">
        <f>IF(ISNA(VLOOKUP($C14,'TT BVSC -2'!$A$17:$H$998,8,FALSE))=TRUE,"0",VLOOKUP($C14,'TT BVSC -2'!$A$17:$H$998,8,FALSE))</f>
        <v>350.8874018038988</v>
      </c>
      <c r="T14" s="71" t="str">
        <f>IF(ISNA(VLOOKUP($C14,'NorAm Apex MO'!$A$17:$H$994,8,FALSE))=TRUE,"0",VLOOKUP($C14,'NorAm Apex MO'!$A$17:$H$994,8,FALSE))</f>
        <v>0</v>
      </c>
      <c r="U14" s="71" t="str">
        <f>IF(ISNA(VLOOKUP($C14,'NorAm Apex DM'!$A$17:$H$993,8,FALSE))=TRUE,"0",VLOOKUP($C14,'NorAm Apex DM'!$A$17:$H$993,8,FALSE))</f>
        <v>0</v>
      </c>
      <c r="V14" s="71" t="str">
        <f>IF(ISNA(VLOOKUP($C14,'NA VSC MO'!$A$17:$H$993,8,FALSE))=TRUE,"0",VLOOKUP($C14,'NA VSC MO'!$A$17:$H$993,8,FALSE))</f>
        <v>0</v>
      </c>
      <c r="W14" s="71" t="str">
        <f>IF(ISNA(VLOOKUP($C14,'NA VSC DM'!$A$17:$H$992,8,FALSE))=TRUE,"0",VLOOKUP($C14,'NA VSC DM'!$A$17:$H$992,8,FALSE))</f>
        <v>0</v>
      </c>
      <c r="X14" s="71" t="str">
        <f>IF(ISNA(VLOOKUP($C14,'NA Killington MO'!$A$17:$H$993,8,FALSE))=TRUE,"0",VLOOKUP($C14,'NA Killington MO'!$A$17:$H$993,8,FALSE))</f>
        <v>0</v>
      </c>
      <c r="Y14" s="71" t="str">
        <f>IF(ISNA(VLOOKUP($C14,'NA Killington DM'!$A$17:$H$992,8,FALSE))=TRUE,"0",VLOOKUP($C14,'NA Killington DM'!$A$17:$H$992,8,FALSE))</f>
        <v>0</v>
      </c>
      <c r="Z14" s="71">
        <f>IF(ISNA(VLOOKUP($C14,'TT CP -1'!$A$17:$H$983,8,FALSE))=TRUE,"0",VLOOKUP($C14,'TT CP -1'!$A$17:$H$983,8,FALSE))</f>
        <v>355.40254237288138</v>
      </c>
      <c r="AA14" s="71">
        <f>IF(ISNA(VLOOKUP($C14,'TT CP -2'!$A$17:$H$998,8,FALSE))=TRUE,"0",VLOOKUP($C14,'TT CP -2'!$A$17:$H$998,8,FALSE))</f>
        <v>372.69268705086654</v>
      </c>
      <c r="AB14" s="126" t="str">
        <f>IF(ISNA(VLOOKUP($C14,'FzFest CF'!$A$17:$H$997,8,FALSE))=TRUE,"0",VLOOKUP($C14,'FzFest CF'!$A$17:$H$997,8,FALSE))</f>
        <v>0</v>
      </c>
      <c r="AC14" s="126">
        <f>IF(ISNA(VLOOKUP($C14,'TT Prov MO'!$A$17:$H$998,8,FALSE))=TRUE,"0",VLOOKUP($C14,'TT Prov MO'!$A$17:$H$998,8,FALSE))</f>
        <v>409.38257521745339</v>
      </c>
      <c r="AD14" s="126">
        <f>IF(ISNA(VLOOKUP($C14,'TT Prov DM'!$A$17:$H$994,8,FALSE))=TRUE,"0",VLOOKUP($C14,'TT Prov DM'!$A$17:$H$994,8,FALSE))</f>
        <v>475</v>
      </c>
      <c r="AE14" s="126" t="str">
        <f>IF(ISNA(VLOOKUP($C14,'CC MSA MO'!$A$17:$H$994,8,FALSE))=TRUE,"0",VLOOKUP($C14,'CC MSA MO'!$A$17:$H$994,8,FALSE))</f>
        <v>0</v>
      </c>
      <c r="AF14" s="126" t="str">
        <f>IF(ISNA(VLOOKUP($C14,'SrNats MO'!$A$17:$H$994,8,FALSE))=TRUE,"0",VLOOKUP($C14,'SrNats MO'!$A$17:$H$994,8,FALSE))</f>
        <v>0</v>
      </c>
      <c r="AG14" s="126" t="str">
        <f>IF(ISNA(VLOOKUP($C14,'SrNats DM'!$A$17:$H$994,8,FALSE))=TRUE,"0",VLOOKUP($C14,'SrNats DM'!$A$17:$H$994,8,FALSE))</f>
        <v>0</v>
      </c>
      <c r="AH14" s="126">
        <f>IF(ISNA(VLOOKUP($C14,'JrNats MO'!$A$17:$H$994,8,FALSE))=TRUE,"0",VLOOKUP($C14,'JrNats MO'!$A$17:$H$994,8,FALSE))</f>
        <v>154.83401986915433</v>
      </c>
    </row>
    <row r="15" spans="1:34" ht="17" customHeight="1" x14ac:dyDescent="0.15">
      <c r="A15" s="77" t="s">
        <v>98</v>
      </c>
      <c r="B15" s="77" t="s">
        <v>103</v>
      </c>
      <c r="C15" s="79" t="s">
        <v>69</v>
      </c>
      <c r="D15" s="77"/>
      <c r="E15" s="77">
        <f t="shared" si="6"/>
        <v>10</v>
      </c>
      <c r="F15" s="19">
        <f t="shared" si="7"/>
        <v>10</v>
      </c>
      <c r="G15" s="124">
        <f t="shared" si="3"/>
        <v>430</v>
      </c>
      <c r="H15" s="124">
        <f t="shared" si="4"/>
        <v>427.96948524169409</v>
      </c>
      <c r="I15" s="124">
        <f t="shared" si="5"/>
        <v>386.99869697408428</v>
      </c>
      <c r="J15" s="19">
        <f t="shared" si="8"/>
        <v>1244.9681822157784</v>
      </c>
      <c r="K15" s="20"/>
      <c r="L15" s="71" t="str">
        <f>IF(ISNA(VLOOKUP($C15,'Apex Canada Classic'!$A$17:$H$997,8,FALSE))=TRUE,"0",VLOOKUP($C15,'Apex Canada Classic'!$A$17:$H$997,8,FALSE))</f>
        <v>0</v>
      </c>
      <c r="M15" s="71">
        <v>0</v>
      </c>
      <c r="N15" s="71" t="str">
        <f>IF(ISNA(VLOOKUP($C15,'CC Red Deer MO'!$A$17:$H$999,8,FALSE))=TRUE,"0",VLOOKUP($C15,'CC Red Deer MO'!$A$17:$H$999,8,FALSE))</f>
        <v>0</v>
      </c>
      <c r="O15" s="71" t="str">
        <f>IF(ISNA(VLOOKUP($C15,'CC Red Deer DM'!$A$17:$H$999,8,FALSE))=TRUE,"0",VLOOKUP($C15,'CC Red Deer DM'!$A$17:$H$999,8,FALSE))</f>
        <v>0</v>
      </c>
      <c r="P15" s="71" t="str">
        <f>IF(ISNA(VLOOKUP($C15,'NorAm DV MO'!$A$17:$H$992,8,FALSE))=TRUE,"0",VLOOKUP($C15,'NorAm DV MO'!$A$17:$H$992,8,FALSE))</f>
        <v>0</v>
      </c>
      <c r="Q15" s="71" t="str">
        <f>IF(ISNA(VLOOKUP($C15,'NorAm DV DM'!$A$17:$H$991,8,FALSE))=TRUE,"0",VLOOKUP($C15,'NorAm DV DM'!$A$17:$H$991,8,FALSE))</f>
        <v>0</v>
      </c>
      <c r="R15" s="71">
        <f>IF(ISNA(VLOOKUP($C15,'TT BVSC -1'!$A$17:$H$983,8,FALSE))=TRUE,"0",VLOOKUP($C15,'TT BVSC -1'!$A$17:$H$983,8,FALSE))</f>
        <v>386.99869697408428</v>
      </c>
      <c r="S15" s="71">
        <f>IF(ISNA(VLOOKUP($C15,'TT BVSC -2'!$A$17:$H$998,8,FALSE))=TRUE,"0",VLOOKUP($C15,'TT BVSC -2'!$A$17:$H$998,8,FALSE))</f>
        <v>352.12394530113471</v>
      </c>
      <c r="T15" s="71" t="str">
        <f>IF(ISNA(VLOOKUP($C15,'NorAm Apex MO'!$A$17:$H$994,8,FALSE))=TRUE,"0",VLOOKUP($C15,'NorAm Apex MO'!$A$17:$H$994,8,FALSE))</f>
        <v>0</v>
      </c>
      <c r="U15" s="71" t="str">
        <f>IF(ISNA(VLOOKUP($C15,'NorAm Apex DM'!$A$17:$H$993,8,FALSE))=TRUE,"0",VLOOKUP($C15,'NorAm Apex DM'!$A$17:$H$993,8,FALSE))</f>
        <v>0</v>
      </c>
      <c r="V15" s="71" t="str">
        <f>IF(ISNA(VLOOKUP($C15,'NA VSC MO'!$A$17:$H$993,8,FALSE))=TRUE,"0",VLOOKUP($C15,'NA VSC MO'!$A$17:$H$993,8,FALSE))</f>
        <v>0</v>
      </c>
      <c r="W15" s="71" t="str">
        <f>IF(ISNA(VLOOKUP($C15,'NA VSC DM'!$A$17:$H$992,8,FALSE))=TRUE,"0",VLOOKUP($C15,'NA VSC DM'!$A$17:$H$992,8,FALSE))</f>
        <v>0</v>
      </c>
      <c r="X15" s="71" t="str">
        <f>IF(ISNA(VLOOKUP($C15,'NA Killington MO'!$A$17:$H$993,8,FALSE))=TRUE,"0",VLOOKUP($C15,'NA Killington MO'!$A$17:$H$993,8,FALSE))</f>
        <v>0</v>
      </c>
      <c r="Y15" s="71" t="str">
        <f>IF(ISNA(VLOOKUP($C15,'NA Killington DM'!$A$17:$H$992,8,FALSE))=TRUE,"0",VLOOKUP($C15,'NA Killington DM'!$A$17:$H$992,8,FALSE))</f>
        <v>0</v>
      </c>
      <c r="Z15" s="71">
        <f>IF(ISNA(VLOOKUP($C15,'TT CP -1'!$A$17:$H$983,8,FALSE))=TRUE,"0",VLOOKUP($C15,'TT CP -1'!$A$17:$H$983,8,FALSE))</f>
        <v>380.90193704600489</v>
      </c>
      <c r="AA15" s="71">
        <f>IF(ISNA(VLOOKUP($C15,'TT CP -2'!$A$17:$H$998,8,FALSE))=TRUE,"0",VLOOKUP($C15,'TT CP -2'!$A$17:$H$998,8,FALSE))</f>
        <v>384.17641256869098</v>
      </c>
      <c r="AB15" s="126" t="str">
        <f>IF(ISNA(VLOOKUP($C15,'FzFest CF'!$A$17:$H$997,8,FALSE))=TRUE,"0",VLOOKUP($C15,'FzFest CF'!$A$17:$H$997,8,FALSE))</f>
        <v>0</v>
      </c>
      <c r="AC15" s="126">
        <f>IF(ISNA(VLOOKUP($C15,'TT Prov MO'!$A$17:$H$998,8,FALSE))=TRUE,"0",VLOOKUP($C15,'TT Prov MO'!$A$17:$H$998,8,FALSE))</f>
        <v>427.96948524169409</v>
      </c>
      <c r="AD15" s="126">
        <f>IF(ISNA(VLOOKUP($C15,'TT Prov DM'!$A$17:$H$994,8,FALSE))=TRUE,"0",VLOOKUP($C15,'TT Prov DM'!$A$17:$H$994,8,FALSE))</f>
        <v>430</v>
      </c>
      <c r="AE15" s="126" t="str">
        <f>IF(ISNA(VLOOKUP($C15,'CC MSA MO'!$A$17:$H$994,8,FALSE))=TRUE,"0",VLOOKUP($C15,'CC MSA MO'!$A$17:$H$994,8,FALSE))</f>
        <v>0</v>
      </c>
      <c r="AF15" s="126" t="str">
        <f>IF(ISNA(VLOOKUP($C15,'SrNats MO'!$A$17:$H$994,8,FALSE))=TRUE,"0",VLOOKUP($C15,'SrNats MO'!$A$17:$H$994,8,FALSE))</f>
        <v>0</v>
      </c>
      <c r="AG15" s="126" t="str">
        <f>IF(ISNA(VLOOKUP($C15,'SrNats DM'!$A$17:$H$994,8,FALSE))=TRUE,"0",VLOOKUP($C15,'SrNats DM'!$A$17:$H$994,8,FALSE))</f>
        <v>0</v>
      </c>
      <c r="AH15" s="126">
        <f>IF(ISNA(VLOOKUP($C15,'JrNats MO'!$A$17:$H$994,8,FALSE))=TRUE,"0",VLOOKUP($C15,'JrNats MO'!$A$17:$H$994,8,FALSE))</f>
        <v>323.84298521928758</v>
      </c>
    </row>
    <row r="16" spans="1:34" ht="17" customHeight="1" x14ac:dyDescent="0.15">
      <c r="A16" s="151" t="s">
        <v>101</v>
      </c>
      <c r="B16" s="77" t="s">
        <v>46</v>
      </c>
      <c r="C16" s="79" t="s">
        <v>78</v>
      </c>
      <c r="D16" s="77"/>
      <c r="E16" s="77">
        <f t="shared" si="6"/>
        <v>11</v>
      </c>
      <c r="F16" s="19">
        <f t="shared" si="7"/>
        <v>11</v>
      </c>
      <c r="G16" s="124">
        <f t="shared" si="3"/>
        <v>440</v>
      </c>
      <c r="H16" s="124">
        <f t="shared" si="4"/>
        <v>410.79423926992735</v>
      </c>
      <c r="I16" s="124">
        <f t="shared" si="5"/>
        <v>390.5875722136114</v>
      </c>
      <c r="J16" s="19">
        <f t="shared" si="8"/>
        <v>1241.3818114835387</v>
      </c>
      <c r="K16" s="20"/>
      <c r="L16" s="71" t="str">
        <f>IF(ISNA(VLOOKUP($C16,'Apex Canada Classic'!$A$17:$H$997,8,FALSE))=TRUE,"0",VLOOKUP($C16,'Apex Canada Classic'!$A$17:$H$997,8,FALSE))</f>
        <v>0</v>
      </c>
      <c r="M16" s="71">
        <v>0</v>
      </c>
      <c r="N16" s="71" t="str">
        <f>IF(ISNA(VLOOKUP($C16,'CC Red Deer MO'!$A$17:$H$999,8,FALSE))=TRUE,"0",VLOOKUP($C16,'CC Red Deer MO'!$A$17:$H$999,8,FALSE))</f>
        <v>0</v>
      </c>
      <c r="O16" s="71" t="str">
        <f>IF(ISNA(VLOOKUP($C16,'CC Red Deer DM'!$A$17:$H$999,8,FALSE))=TRUE,"0",VLOOKUP($C16,'CC Red Deer DM'!$A$17:$H$999,8,FALSE))</f>
        <v>0</v>
      </c>
      <c r="P16" s="71" t="str">
        <f>IF(ISNA(VLOOKUP($C16,'NorAm DV MO'!$A$17:$H$992,8,FALSE))=TRUE,"0",VLOOKUP($C16,'NorAm DV MO'!$A$17:$H$992,8,FALSE))</f>
        <v>0</v>
      </c>
      <c r="Q16" s="71" t="str">
        <f>IF(ISNA(VLOOKUP($C16,'NorAm DV DM'!$A$17:$H$991,8,FALSE))=TRUE,"0",VLOOKUP($C16,'NorAm DV DM'!$A$17:$H$991,8,FALSE))</f>
        <v>0</v>
      </c>
      <c r="R16" s="71">
        <f>IF(ISNA(VLOOKUP($C16,'TT BVSC -1'!$A$17:$H$983,8,FALSE))=TRUE,"0",VLOOKUP($C16,'TT BVSC -1'!$A$17:$H$983,8,FALSE))</f>
        <v>385.84045171565077</v>
      </c>
      <c r="S16" s="71">
        <f>IF(ISNA(VLOOKUP($C16,'TT BVSC -2'!$A$17:$H$998,8,FALSE))=TRUE,"0",VLOOKUP($C16,'TT BVSC -2'!$A$17:$H$998,8,FALSE))</f>
        <v>371.54495199301721</v>
      </c>
      <c r="T16" s="71" t="str">
        <f>IF(ISNA(VLOOKUP($C16,'NorAm Apex MO'!$A$17:$H$994,8,FALSE))=TRUE,"0",VLOOKUP($C16,'NorAm Apex MO'!$A$17:$H$994,8,FALSE))</f>
        <v>0</v>
      </c>
      <c r="U16" s="71" t="str">
        <f>IF(ISNA(VLOOKUP($C16,'NorAm Apex DM'!$A$17:$H$993,8,FALSE))=TRUE,"0",VLOOKUP($C16,'NorAm Apex DM'!$A$17:$H$993,8,FALSE))</f>
        <v>0</v>
      </c>
      <c r="V16" s="71" t="str">
        <f>IF(ISNA(VLOOKUP($C16,'NA VSC MO'!$A$17:$H$993,8,FALSE))=TRUE,"0",VLOOKUP($C16,'NA VSC MO'!$A$17:$H$993,8,FALSE))</f>
        <v>0</v>
      </c>
      <c r="W16" s="71" t="str">
        <f>IF(ISNA(VLOOKUP($C16,'NA VSC DM'!$A$17:$H$992,8,FALSE))=TRUE,"0",VLOOKUP($C16,'NA VSC DM'!$A$17:$H$992,8,FALSE))</f>
        <v>0</v>
      </c>
      <c r="X16" s="71" t="str">
        <f>IF(ISNA(VLOOKUP($C16,'NA Killington MO'!$A$17:$H$993,8,FALSE))=TRUE,"0",VLOOKUP($C16,'NA Killington MO'!$A$17:$H$993,8,FALSE))</f>
        <v>0</v>
      </c>
      <c r="Y16" s="71" t="str">
        <f>IF(ISNA(VLOOKUP($C16,'NA Killington DM'!$A$17:$H$992,8,FALSE))=TRUE,"0",VLOOKUP($C16,'NA Killington DM'!$A$17:$H$992,8,FALSE))</f>
        <v>0</v>
      </c>
      <c r="Z16" s="71">
        <f>IF(ISNA(VLOOKUP($C16,'TT CP -1'!$A$17:$H$983,8,FALSE))=TRUE,"0",VLOOKUP($C16,'TT CP -1'!$A$17:$H$983,8,FALSE))</f>
        <v>361.60714285714283</v>
      </c>
      <c r="AA16" s="71">
        <f>IF(ISNA(VLOOKUP($C16,'TT CP -2'!$A$17:$H$998,8,FALSE))=TRUE,"0",VLOOKUP($C16,'TT CP -2'!$A$17:$H$998,8,FALSE))</f>
        <v>390.5875722136114</v>
      </c>
      <c r="AB16" s="126" t="str">
        <f>IF(ISNA(VLOOKUP($C16,'FzFest CF'!$A$17:$H$997,8,FALSE))=TRUE,"0",VLOOKUP($C16,'FzFest CF'!$A$17:$H$997,8,FALSE))</f>
        <v>0</v>
      </c>
      <c r="AC16" s="126">
        <f>IF(ISNA(VLOOKUP($C16,'TT Prov MO'!$A$17:$H$998,8,FALSE))=TRUE,"0",VLOOKUP($C16,'TT Prov MO'!$A$17:$H$998,8,FALSE))</f>
        <v>410.79423926992735</v>
      </c>
      <c r="AD16" s="126">
        <f>IF(ISNA(VLOOKUP($C16,'TT Prov DM'!$A$17:$H$994,8,FALSE))=TRUE,"0",VLOOKUP($C16,'TT Prov DM'!$A$17:$H$994,8,FALSE))</f>
        <v>440</v>
      </c>
      <c r="AE16" s="126" t="str">
        <f>IF(ISNA(VLOOKUP($C16,'CC MSA MO'!$A$17:$H$994,8,FALSE))=TRUE,"0",VLOOKUP($C16,'CC MSA MO'!$A$17:$H$994,8,FALSE))</f>
        <v>0</v>
      </c>
      <c r="AF16" s="126" t="str">
        <f>IF(ISNA(VLOOKUP($C16,'SrNats MO'!$A$17:$H$994,8,FALSE))=TRUE,"0",VLOOKUP($C16,'SrNats MO'!$A$17:$H$994,8,FALSE))</f>
        <v>0</v>
      </c>
      <c r="AG16" s="126" t="str">
        <f>IF(ISNA(VLOOKUP($C16,'SrNats DM'!$A$17:$H$994,8,FALSE))=TRUE,"0",VLOOKUP($C16,'SrNats DM'!$A$17:$H$994,8,FALSE))</f>
        <v>0</v>
      </c>
      <c r="AH16" s="126">
        <f>IF(ISNA(VLOOKUP($C16,'JrNats MO'!$A$17:$H$994,8,FALSE))=TRUE,"0",VLOOKUP($C16,'JrNats MO'!$A$17:$H$994,8,FALSE))</f>
        <v>380.63363217833773</v>
      </c>
    </row>
    <row r="17" spans="1:34" ht="17" customHeight="1" x14ac:dyDescent="0.15">
      <c r="A17" s="77" t="s">
        <v>98</v>
      </c>
      <c r="B17" s="77" t="s">
        <v>60</v>
      </c>
      <c r="C17" s="79" t="s">
        <v>79</v>
      </c>
      <c r="D17" s="77"/>
      <c r="E17" s="77">
        <f t="shared" si="6"/>
        <v>12</v>
      </c>
      <c r="F17" s="19">
        <f t="shared" si="7"/>
        <v>12</v>
      </c>
      <c r="G17" s="124">
        <f t="shared" si="3"/>
        <v>407.00295899675922</v>
      </c>
      <c r="H17" s="124">
        <f t="shared" si="4"/>
        <v>400</v>
      </c>
      <c r="I17" s="124">
        <f t="shared" si="5"/>
        <v>382.56095822044779</v>
      </c>
      <c r="J17" s="19">
        <f t="shared" si="8"/>
        <v>1189.5639172172068</v>
      </c>
      <c r="K17" s="20"/>
      <c r="L17" s="71" t="str">
        <f>IF(ISNA(VLOOKUP($C17,'Apex Canada Classic'!$A$17:$H$997,8,FALSE))=TRUE,"0",VLOOKUP($C17,'Apex Canada Classic'!$A$17:$H$997,8,FALSE))</f>
        <v>0</v>
      </c>
      <c r="M17" s="71">
        <v>0</v>
      </c>
      <c r="N17" s="71" t="str">
        <f>IF(ISNA(VLOOKUP($C17,'CC Red Deer MO'!$A$17:$H$999,8,FALSE))=TRUE,"0",VLOOKUP($C17,'CC Red Deer MO'!$A$17:$H$999,8,FALSE))</f>
        <v>0</v>
      </c>
      <c r="O17" s="71" t="str">
        <f>IF(ISNA(VLOOKUP($C17,'CC Red Deer DM'!$A$17:$H$999,8,FALSE))=TRUE,"0",VLOOKUP($C17,'CC Red Deer DM'!$A$17:$H$999,8,FALSE))</f>
        <v>0</v>
      </c>
      <c r="P17" s="71" t="str">
        <f>IF(ISNA(VLOOKUP($C17,'NorAm DV MO'!$A$17:$H$992,8,FALSE))=TRUE,"0",VLOOKUP($C17,'NorAm DV MO'!$A$17:$H$992,8,FALSE))</f>
        <v>0</v>
      </c>
      <c r="Q17" s="71" t="str">
        <f>IF(ISNA(VLOOKUP($C17,'NorAm DV DM'!$A$17:$H$991,8,FALSE))=TRUE,"0",VLOOKUP($C17,'NorAm DV DM'!$A$17:$H$991,8,FALSE))</f>
        <v>0</v>
      </c>
      <c r="R17" s="71">
        <f>IF(ISNA(VLOOKUP($C17,'TT BVSC -1'!$A$17:$H$983,8,FALSE))=TRUE,"0",VLOOKUP($C17,'TT BVSC -1'!$A$17:$H$983,8,FALSE))</f>
        <v>348.55943245982343</v>
      </c>
      <c r="S17" s="71">
        <f>IF(ISNA(VLOOKUP($C17,'TT BVSC -2'!$A$17:$H$998,8,FALSE))=TRUE,"0",VLOOKUP($C17,'TT BVSC -2'!$A$17:$H$998,8,FALSE))</f>
        <v>355.4698865289497</v>
      </c>
      <c r="T17" s="71" t="str">
        <f>IF(ISNA(VLOOKUP($C17,'NorAm Apex MO'!$A$17:$H$994,8,FALSE))=TRUE,"0",VLOOKUP($C17,'NorAm Apex MO'!$A$17:$H$994,8,FALSE))</f>
        <v>0</v>
      </c>
      <c r="U17" s="71" t="str">
        <f>IF(ISNA(VLOOKUP($C17,'NorAm Apex DM'!$A$17:$H$993,8,FALSE))=TRUE,"0",VLOOKUP($C17,'NorAm Apex DM'!$A$17:$H$993,8,FALSE))</f>
        <v>0</v>
      </c>
      <c r="V17" s="71" t="str">
        <f>IF(ISNA(VLOOKUP($C17,'NA VSC MO'!$A$17:$H$993,8,FALSE))=TRUE,"0",VLOOKUP($C17,'NA VSC MO'!$A$17:$H$993,8,FALSE))</f>
        <v>0</v>
      </c>
      <c r="W17" s="71" t="str">
        <f>IF(ISNA(VLOOKUP($C17,'NA VSC DM'!$A$17:$H$992,8,FALSE))=TRUE,"0",VLOOKUP($C17,'NA VSC DM'!$A$17:$H$992,8,FALSE))</f>
        <v>0</v>
      </c>
      <c r="X17" s="71" t="str">
        <f>IF(ISNA(VLOOKUP($C17,'NA Killington MO'!$A$17:$H$993,8,FALSE))=TRUE,"0",VLOOKUP($C17,'NA Killington MO'!$A$17:$H$993,8,FALSE))</f>
        <v>0</v>
      </c>
      <c r="Y17" s="71" t="str">
        <f>IF(ISNA(VLOOKUP($C17,'NA Killington DM'!$A$17:$H$992,8,FALSE))=TRUE,"0",VLOOKUP($C17,'NA Killington DM'!$A$17:$H$992,8,FALSE))</f>
        <v>0</v>
      </c>
      <c r="Z17" s="71">
        <f>IF(ISNA(VLOOKUP($C17,'TT CP -1'!$A$17:$H$983,8,FALSE))=TRUE,"0",VLOOKUP($C17,'TT CP -1'!$A$17:$H$983,8,FALSE))</f>
        <v>375.0756658595642</v>
      </c>
      <c r="AA17" s="71">
        <f>IF(ISNA(VLOOKUP($C17,'TT CP -2'!$A$17:$H$998,8,FALSE))=TRUE,"0",VLOOKUP($C17,'TT CP -2'!$A$17:$H$998,8,FALSE))</f>
        <v>407.00295899675922</v>
      </c>
      <c r="AB17" s="126" t="str">
        <f>IF(ISNA(VLOOKUP($C17,'FzFest CF'!$A$17:$H$997,8,FALSE))=TRUE,"0",VLOOKUP($C17,'FzFest CF'!$A$17:$H$997,8,FALSE))</f>
        <v>0</v>
      </c>
      <c r="AC17" s="126">
        <f>IF(ISNA(VLOOKUP($C17,'TT Prov MO'!$A$17:$H$998,8,FALSE))=TRUE,"0",VLOOKUP($C17,'TT Prov MO'!$A$17:$H$998,8,FALSE))</f>
        <v>382.56095822044779</v>
      </c>
      <c r="AD17" s="126">
        <f>IF(ISNA(VLOOKUP($C17,'TT Prov DM'!$A$17:$H$994,8,FALSE))=TRUE,"0",VLOOKUP($C17,'TT Prov DM'!$A$17:$H$994,8,FALSE))</f>
        <v>400</v>
      </c>
      <c r="AE17" s="126" t="str">
        <f>IF(ISNA(VLOOKUP($C17,'CC MSA MO'!$A$17:$H$994,8,FALSE))=TRUE,"0",VLOOKUP($C17,'CC MSA MO'!$A$17:$H$994,8,FALSE))</f>
        <v>0</v>
      </c>
      <c r="AF17" s="126" t="str">
        <f>IF(ISNA(VLOOKUP($C17,'SrNats MO'!$A$17:$H$994,8,FALSE))=TRUE,"0",VLOOKUP($C17,'SrNats MO'!$A$17:$H$994,8,FALSE))</f>
        <v>0</v>
      </c>
      <c r="AG17" s="126" t="str">
        <f>IF(ISNA(VLOOKUP($C17,'SrNats DM'!$A$17:$H$994,8,FALSE))=TRUE,"0",VLOOKUP($C17,'SrNats DM'!$A$17:$H$994,8,FALSE))</f>
        <v>0</v>
      </c>
      <c r="AH17" s="126">
        <f>IF(ISNA(VLOOKUP($C17,'JrNats MO'!$A$17:$H$994,8,FALSE))=TRUE,"0",VLOOKUP($C17,'JrNats MO'!$A$17:$H$994,8,FALSE))</f>
        <v>361.91543494063478</v>
      </c>
    </row>
    <row r="18" spans="1:34" ht="17" customHeight="1" x14ac:dyDescent="0.15">
      <c r="A18" s="77" t="s">
        <v>98</v>
      </c>
      <c r="B18" s="77" t="s">
        <v>46</v>
      </c>
      <c r="C18" s="79" t="s">
        <v>85</v>
      </c>
      <c r="D18" s="77"/>
      <c r="E18" s="77">
        <f t="shared" si="6"/>
        <v>13</v>
      </c>
      <c r="F18" s="19">
        <f t="shared" si="7"/>
        <v>13</v>
      </c>
      <c r="G18" s="124">
        <f t="shared" si="3"/>
        <v>406.16711820904038</v>
      </c>
      <c r="H18" s="124">
        <f t="shared" si="4"/>
        <v>400</v>
      </c>
      <c r="I18" s="124">
        <f t="shared" si="5"/>
        <v>348.38664224320138</v>
      </c>
      <c r="J18" s="19">
        <f t="shared" si="8"/>
        <v>1154.5537604522417</v>
      </c>
      <c r="K18" s="20"/>
      <c r="L18" s="71" t="str">
        <f>IF(ISNA(VLOOKUP($C18,'Apex Canada Classic'!$A$17:$H$997,8,FALSE))=TRUE,"0",VLOOKUP($C18,'Apex Canada Classic'!$A$17:$H$997,8,FALSE))</f>
        <v>0</v>
      </c>
      <c r="M18" s="71">
        <v>0</v>
      </c>
      <c r="N18" s="71" t="str">
        <f>IF(ISNA(VLOOKUP($C18,'CC Red Deer MO'!$A$17:$H$999,8,FALSE))=TRUE,"0",VLOOKUP($C18,'CC Red Deer MO'!$A$17:$H$999,8,FALSE))</f>
        <v>0</v>
      </c>
      <c r="O18" s="71" t="str">
        <f>IF(ISNA(VLOOKUP($C18,'CC Red Deer DM'!$A$17:$H$999,8,FALSE))=TRUE,"0",VLOOKUP($C18,'CC Red Deer DM'!$A$17:$H$999,8,FALSE))</f>
        <v>0</v>
      </c>
      <c r="P18" s="71" t="str">
        <f>IF(ISNA(VLOOKUP($C18,'NorAm DV MO'!$A$17:$H$992,8,FALSE))=TRUE,"0",VLOOKUP($C18,'NorAm DV MO'!$A$17:$H$992,8,FALSE))</f>
        <v>0</v>
      </c>
      <c r="Q18" s="71" t="str">
        <f>IF(ISNA(VLOOKUP($C18,'NorAm DV DM'!$A$17:$H$991,8,FALSE))=TRUE,"0",VLOOKUP($C18,'NorAm DV DM'!$A$17:$H$991,8,FALSE))</f>
        <v>0</v>
      </c>
      <c r="R18" s="71">
        <f>IF(ISNA(VLOOKUP($C18,'TT BVSC -1'!$A$17:$H$983,8,FALSE))=TRUE,"0",VLOOKUP($C18,'TT BVSC -1'!$A$17:$H$983,8,FALSE))</f>
        <v>274.06978427682066</v>
      </c>
      <c r="S18" s="71">
        <f>IF(ISNA(VLOOKUP($C18,'TT BVSC -2'!$A$17:$H$998,8,FALSE))=TRUE,"0",VLOOKUP($C18,'TT BVSC -2'!$A$17:$H$998,8,FALSE))</f>
        <v>339.24934535932505</v>
      </c>
      <c r="T18" s="71" t="str">
        <f>IF(ISNA(VLOOKUP($C18,'NorAm Apex MO'!$A$17:$H$994,8,FALSE))=TRUE,"0",VLOOKUP($C18,'NorAm Apex MO'!$A$17:$H$994,8,FALSE))</f>
        <v>0</v>
      </c>
      <c r="U18" s="71" t="str">
        <f>IF(ISNA(VLOOKUP($C18,'NorAm Apex DM'!$A$17:$H$993,8,FALSE))=TRUE,"0",VLOOKUP($C18,'NorAm Apex DM'!$A$17:$H$993,8,FALSE))</f>
        <v>0</v>
      </c>
      <c r="V18" s="71" t="str">
        <f>IF(ISNA(VLOOKUP($C18,'NA VSC MO'!$A$17:$H$993,8,FALSE))=TRUE,"0",VLOOKUP($C18,'NA VSC MO'!$A$17:$H$993,8,FALSE))</f>
        <v>0</v>
      </c>
      <c r="W18" s="71" t="str">
        <f>IF(ISNA(VLOOKUP($C18,'NA VSC DM'!$A$17:$H$992,8,FALSE))=TRUE,"0",VLOOKUP($C18,'NA VSC DM'!$A$17:$H$992,8,FALSE))</f>
        <v>0</v>
      </c>
      <c r="X18" s="71" t="str">
        <f>IF(ISNA(VLOOKUP($C18,'NA Killington MO'!$A$17:$H$993,8,FALSE))=TRUE,"0",VLOOKUP($C18,'NA Killington MO'!$A$17:$H$993,8,FALSE))</f>
        <v>0</v>
      </c>
      <c r="Y18" s="71" t="str">
        <f>IF(ISNA(VLOOKUP($C18,'NA Killington DM'!$A$17:$H$992,8,FALSE))=TRUE,"0",VLOOKUP($C18,'NA Killington DM'!$A$17:$H$992,8,FALSE))</f>
        <v>0</v>
      </c>
      <c r="Z18" s="71">
        <f>IF(ISNA(VLOOKUP($C18,'TT CP -1'!$A$17:$H$983,8,FALSE))=TRUE,"0",VLOOKUP($C18,'TT CP -1'!$A$17:$H$983,8,FALSE))</f>
        <v>336.4860774818402</v>
      </c>
      <c r="AA18" s="71">
        <f>IF(ISNA(VLOOKUP($C18,'TT CP -2'!$A$17:$H$998,8,FALSE))=TRUE,"0",VLOOKUP($C18,'TT CP -2'!$A$17:$H$998,8,FALSE))</f>
        <v>348.38664224320138</v>
      </c>
      <c r="AB18" s="126" t="str">
        <f>IF(ISNA(VLOOKUP($C18,'FzFest CF'!$A$17:$H$997,8,FALSE))=TRUE,"0",VLOOKUP($C18,'FzFest CF'!$A$17:$H$997,8,FALSE))</f>
        <v>0</v>
      </c>
      <c r="AC18" s="126">
        <f>IF(ISNA(VLOOKUP($C18,'TT Prov MO'!$A$17:$H$998,8,FALSE))=TRUE,"0",VLOOKUP($C18,'TT Prov MO'!$A$17:$H$998,8,FALSE))</f>
        <v>406.16711820904038</v>
      </c>
      <c r="AD18" s="126">
        <f>IF(ISNA(VLOOKUP($C18,'TT Prov DM'!$A$17:$H$994,8,FALSE))=TRUE,"0",VLOOKUP($C18,'TT Prov DM'!$A$17:$H$994,8,FALSE))</f>
        <v>400</v>
      </c>
      <c r="AE18" s="126" t="str">
        <f>IF(ISNA(VLOOKUP($C18,'CC MSA MO'!$A$17:$H$994,8,FALSE))=TRUE,"0",VLOOKUP($C18,'CC MSA MO'!$A$17:$H$994,8,FALSE))</f>
        <v>0</v>
      </c>
      <c r="AF18" s="126" t="str">
        <f>IF(ISNA(VLOOKUP($C18,'SrNats MO'!$A$17:$H$994,8,FALSE))=TRUE,"0",VLOOKUP($C18,'SrNats MO'!$A$17:$H$994,8,FALSE))</f>
        <v>0</v>
      </c>
      <c r="AG18" s="126" t="str">
        <f>IF(ISNA(VLOOKUP($C18,'SrNats DM'!$A$17:$H$994,8,FALSE))=TRUE,"0",VLOOKUP($C18,'SrNats DM'!$A$17:$H$994,8,FALSE))</f>
        <v>0</v>
      </c>
      <c r="AH18" s="126" t="str">
        <f>IF(ISNA(VLOOKUP($C18,'JrNats MO'!$A$17:$H$994,8,FALSE))=TRUE,"0",VLOOKUP($C18,'JrNats MO'!$A$17:$H$994,8,FALSE))</f>
        <v>0</v>
      </c>
    </row>
    <row r="19" spans="1:34" ht="17" customHeight="1" x14ac:dyDescent="0.15">
      <c r="A19" s="77" t="s">
        <v>101</v>
      </c>
      <c r="B19" s="77" t="s">
        <v>60</v>
      </c>
      <c r="C19" s="79" t="s">
        <v>88</v>
      </c>
      <c r="D19" s="77"/>
      <c r="E19" s="77">
        <f t="shared" si="6"/>
        <v>14</v>
      </c>
      <c r="F19" s="19">
        <f t="shared" si="7"/>
        <v>14</v>
      </c>
      <c r="G19" s="124">
        <f t="shared" si="3"/>
        <v>400</v>
      </c>
      <c r="H19" s="124">
        <f t="shared" si="4"/>
        <v>382.16882931698274</v>
      </c>
      <c r="I19" s="124">
        <f t="shared" si="5"/>
        <v>357.19318021699314</v>
      </c>
      <c r="J19" s="19">
        <f t="shared" si="8"/>
        <v>1139.3620095339759</v>
      </c>
      <c r="K19" s="20"/>
      <c r="L19" s="71" t="str">
        <f>IF(ISNA(VLOOKUP($C19,'Apex Canada Classic'!$A$17:$H$997,8,FALSE))=TRUE,"0",VLOOKUP($C19,'Apex Canada Classic'!$A$17:$H$997,8,FALSE))</f>
        <v>0</v>
      </c>
      <c r="M19" s="71">
        <v>0</v>
      </c>
      <c r="N19" s="71" t="str">
        <f>IF(ISNA(VLOOKUP($C19,'CC Red Deer MO'!$A$17:$H$999,8,FALSE))=TRUE,"0",VLOOKUP($C19,'CC Red Deer MO'!$A$17:$H$999,8,FALSE))</f>
        <v>0</v>
      </c>
      <c r="O19" s="71" t="str">
        <f>IF(ISNA(VLOOKUP($C19,'CC Red Deer DM'!$A$17:$H$999,8,FALSE))=TRUE,"0",VLOOKUP($C19,'CC Red Deer DM'!$A$17:$H$999,8,FALSE))</f>
        <v>0</v>
      </c>
      <c r="P19" s="71" t="str">
        <f>IF(ISNA(VLOOKUP($C19,'NorAm DV MO'!$A$17:$H$992,8,FALSE))=TRUE,"0",VLOOKUP($C19,'NorAm DV MO'!$A$17:$H$992,8,FALSE))</f>
        <v>0</v>
      </c>
      <c r="Q19" s="71" t="str">
        <f>IF(ISNA(VLOOKUP($C19,'NorAm DV DM'!$A$17:$H$991,8,FALSE))=TRUE,"0",VLOOKUP($C19,'NorAm DV DM'!$A$17:$H$991,8,FALSE))</f>
        <v>0</v>
      </c>
      <c r="R19" s="71">
        <f>IF(ISNA(VLOOKUP($C19,'TT BVSC -1'!$A$17:$H$983,8,FALSE))=TRUE,"0",VLOOKUP($C19,'TT BVSC -1'!$A$17:$H$983,8,FALSE))</f>
        <v>266.83075141161146</v>
      </c>
      <c r="S19" s="71">
        <f>IF(ISNA(VLOOKUP($C19,'TT BVSC -2'!$A$17:$H$998,8,FALSE))=TRUE,"0",VLOOKUP($C19,'TT BVSC -2'!$A$17:$H$998,8,FALSE))</f>
        <v>323.24701774803611</v>
      </c>
      <c r="T19" s="71" t="str">
        <f>IF(ISNA(VLOOKUP($C19,'NorAm Apex MO'!$A$17:$H$994,8,FALSE))=TRUE,"0",VLOOKUP($C19,'NorAm Apex MO'!$A$17:$H$994,8,FALSE))</f>
        <v>0</v>
      </c>
      <c r="U19" s="71" t="str">
        <f>IF(ISNA(VLOOKUP($C19,'NorAm Apex DM'!$A$17:$H$993,8,FALSE))=TRUE,"0",VLOOKUP($C19,'NorAm Apex DM'!$A$17:$H$993,8,FALSE))</f>
        <v>0</v>
      </c>
      <c r="V19" s="71" t="str">
        <f>IF(ISNA(VLOOKUP($C19,'NA VSC MO'!$A$17:$H$993,8,FALSE))=TRUE,"0",VLOOKUP($C19,'NA VSC MO'!$A$17:$H$993,8,FALSE))</f>
        <v>0</v>
      </c>
      <c r="W19" s="71" t="str">
        <f>IF(ISNA(VLOOKUP($C19,'NA VSC DM'!$A$17:$H$992,8,FALSE))=TRUE,"0",VLOOKUP($C19,'NA VSC DM'!$A$17:$H$992,8,FALSE))</f>
        <v>0</v>
      </c>
      <c r="X19" s="71" t="str">
        <f>IF(ISNA(VLOOKUP($C19,'NA Killington MO'!$A$17:$H$993,8,FALSE))=TRUE,"0",VLOOKUP($C19,'NA Killington MO'!$A$17:$H$993,8,FALSE))</f>
        <v>0</v>
      </c>
      <c r="Y19" s="71" t="str">
        <f>IF(ISNA(VLOOKUP($C19,'NA Killington DM'!$A$17:$H$992,8,FALSE))=TRUE,"0",VLOOKUP($C19,'NA Killington DM'!$A$17:$H$992,8,FALSE))</f>
        <v>0</v>
      </c>
      <c r="Z19" s="71">
        <f>IF(ISNA(VLOOKUP($C19,'TT CP -1'!$A$17:$H$983,8,FALSE))=TRUE,"0",VLOOKUP($C19,'TT CP -1'!$A$17:$H$983,8,FALSE))</f>
        <v>289.80024213075063</v>
      </c>
      <c r="AA19" s="71">
        <f>IF(ISNA(VLOOKUP($C19,'TT CP -2'!$A$17:$H$998,8,FALSE))=TRUE,"0",VLOOKUP($C19,'TT CP -2'!$A$17:$H$998,8,FALSE))</f>
        <v>357.19318021699314</v>
      </c>
      <c r="AB19" s="126" t="str">
        <f>IF(ISNA(VLOOKUP($C19,'FzFest CF'!$A$17:$H$997,8,FALSE))=TRUE,"0",VLOOKUP($C19,'FzFest CF'!$A$17:$H$997,8,FALSE))</f>
        <v>0</v>
      </c>
      <c r="AC19" s="126">
        <f>IF(ISNA(VLOOKUP($C19,'TT Prov MO'!$A$17:$H$998,8,FALSE))=TRUE,"0",VLOOKUP($C19,'TT Prov MO'!$A$17:$H$998,8,FALSE))</f>
        <v>382.16882931698274</v>
      </c>
      <c r="AD19" s="126">
        <f>IF(ISNA(VLOOKUP($C19,'TT Prov DM'!$A$17:$H$994,8,FALSE))=TRUE,"0",VLOOKUP($C19,'TT Prov DM'!$A$17:$H$994,8,FALSE))</f>
        <v>400</v>
      </c>
      <c r="AE19" s="126" t="str">
        <f>IF(ISNA(VLOOKUP($C19,'CC MSA MO'!$A$17:$H$994,8,FALSE))=TRUE,"0",VLOOKUP($C19,'CC MSA MO'!$A$17:$H$994,8,FALSE))</f>
        <v>0</v>
      </c>
      <c r="AF19" s="126" t="str">
        <f>IF(ISNA(VLOOKUP($C19,'SrNats MO'!$A$17:$H$994,8,FALSE))=TRUE,"0",VLOOKUP($C19,'SrNats MO'!$A$17:$H$994,8,FALSE))</f>
        <v>0</v>
      </c>
      <c r="AG19" s="126" t="str">
        <f>IF(ISNA(VLOOKUP($C19,'SrNats DM'!$A$17:$H$994,8,FALSE))=TRUE,"0",VLOOKUP($C19,'SrNats DM'!$A$17:$H$994,8,FALSE))</f>
        <v>0</v>
      </c>
      <c r="AH19" s="126">
        <f>IF(ISNA(VLOOKUP($C19,'JrNats MO'!$A$17:$H$994,8,FALSE))=TRUE,"0",VLOOKUP($C19,'JrNats MO'!$A$17:$H$994,8,FALSE))</f>
        <v>250.06057669008965</v>
      </c>
    </row>
    <row r="20" spans="1:34" ht="17" customHeight="1" x14ac:dyDescent="0.15">
      <c r="A20" s="77" t="s">
        <v>101</v>
      </c>
      <c r="B20" s="77" t="s">
        <v>60</v>
      </c>
      <c r="C20" s="79" t="s">
        <v>114</v>
      </c>
      <c r="D20" s="77"/>
      <c r="E20" s="77">
        <f t="shared" si="6"/>
        <v>15</v>
      </c>
      <c r="F20" s="19">
        <f t="shared" si="7"/>
        <v>15</v>
      </c>
      <c r="G20" s="124">
        <f t="shared" si="3"/>
        <v>450</v>
      </c>
      <c r="H20" s="124">
        <f t="shared" si="4"/>
        <v>368.83644659917303</v>
      </c>
      <c r="I20" s="124">
        <f t="shared" si="5"/>
        <v>317.45808087924479</v>
      </c>
      <c r="J20" s="19">
        <f t="shared" si="8"/>
        <v>1136.2945274784179</v>
      </c>
      <c r="K20" s="20"/>
      <c r="L20" s="71">
        <v>0</v>
      </c>
      <c r="M20" s="71">
        <v>0</v>
      </c>
      <c r="N20" s="71" t="str">
        <f>IF(ISNA(VLOOKUP($C20,'CC Red Deer MO'!$A$17:$H$999,8,FALSE))=TRUE,"0",VLOOKUP($C20,'CC Red Deer MO'!$A$17:$H$999,8,FALSE))</f>
        <v>0</v>
      </c>
      <c r="O20" s="71" t="str">
        <f>IF(ISNA(VLOOKUP($C20,'CC Red Deer DM'!$A$17:$H$999,8,FALSE))=TRUE,"0",VLOOKUP($C20,'CC Red Deer DM'!$A$17:$H$999,8,FALSE))</f>
        <v>0</v>
      </c>
      <c r="P20" s="71" t="str">
        <f>IF(ISNA(VLOOKUP($C20,'NorAm DV MO'!$A$17:$H$992,8,FALSE))=TRUE,"0",VLOOKUP($C20,'NorAm DV MO'!$A$17:$H$992,8,FALSE))</f>
        <v>0</v>
      </c>
      <c r="Q20" s="71" t="str">
        <f>IF(ISNA(VLOOKUP($C20,'NorAm DV DM'!$A$17:$H$991,8,FALSE))=TRUE,"0",VLOOKUP($C20,'NorAm DV DM'!$A$17:$H$991,8,FALSE))</f>
        <v>0</v>
      </c>
      <c r="R20" s="71" t="str">
        <f>IF(ISNA(VLOOKUP($C20,'TT BVSC -1'!$A$17:$H$983,8,FALSE))=TRUE,"0",VLOOKUP($C20,'TT BVSC -1'!$A$17:$H$983,8,FALSE))</f>
        <v>0</v>
      </c>
      <c r="S20" s="71" t="str">
        <f>IF(ISNA(VLOOKUP($C20,'TT BVSC -2'!$A$17:$H$998,8,FALSE))=TRUE,"0",VLOOKUP($C20,'TT BVSC -2'!$A$17:$H$998,8,FALSE))</f>
        <v>0</v>
      </c>
      <c r="T20" s="71" t="str">
        <f>IF(ISNA(VLOOKUP($C20,'NorAm Apex MO'!$A$17:$H$994,8,FALSE))=TRUE,"0",VLOOKUP($C20,'NorAm Apex MO'!$A$17:$H$994,8,FALSE))</f>
        <v>0</v>
      </c>
      <c r="U20" s="71" t="str">
        <f>IF(ISNA(VLOOKUP($C20,'NorAm Apex DM'!$A$17:$H$993,8,FALSE))=TRUE,"0",VLOOKUP($C20,'NorAm Apex DM'!$A$17:$H$993,8,FALSE))</f>
        <v>0</v>
      </c>
      <c r="V20" s="71" t="str">
        <f>IF(ISNA(VLOOKUP($C20,'NA VSC MO'!$A$17:$H$993,8,FALSE))=TRUE,"0",VLOOKUP($C20,'NA VSC MO'!$A$17:$H$993,8,FALSE))</f>
        <v>0</v>
      </c>
      <c r="W20" s="71" t="str">
        <f>IF(ISNA(VLOOKUP($C20,'NA VSC DM'!$A$17:$H$992,8,FALSE))=TRUE,"0",VLOOKUP($C20,'NA VSC DM'!$A$17:$H$992,8,FALSE))</f>
        <v>0</v>
      </c>
      <c r="X20" s="71" t="str">
        <f>IF(ISNA(VLOOKUP($C20,'NA Killington MO'!$A$17:$H$993,8,FALSE))=TRUE,"0",VLOOKUP($C20,'NA Killington MO'!$A$17:$H$993,8,FALSE))</f>
        <v>0</v>
      </c>
      <c r="Y20" s="71" t="str">
        <f>IF(ISNA(VLOOKUP($C20,'NA Killington DM'!$A$17:$H$992,8,FALSE))=TRUE,"0",VLOOKUP($C20,'NA Killington DM'!$A$17:$H$992,8,FALSE))</f>
        <v>0</v>
      </c>
      <c r="Z20" s="71">
        <f>IF(ISNA(VLOOKUP($C20,'TT CP -1'!$A$17:$H$983,8,FALSE))=TRUE,"0",VLOOKUP($C20,'TT CP -1'!$A$17:$H$983,8,FALSE))</f>
        <v>280.87167070217919</v>
      </c>
      <c r="AA20" s="71">
        <f>IF(ISNA(VLOOKUP($C20,'TT CP -2'!$A$17:$H$998,8,FALSE))=TRUE,"0",VLOOKUP($C20,'TT CP -2'!$A$17:$H$998,8,FALSE))</f>
        <v>317.45808087924479</v>
      </c>
      <c r="AB20" s="126" t="str">
        <f>IF(ISNA(VLOOKUP($C20,'FzFest CF'!$A$17:$H$997,8,FALSE))=TRUE,"0",VLOOKUP($C20,'FzFest CF'!$A$17:$H$997,8,FALSE))</f>
        <v>0</v>
      </c>
      <c r="AC20" s="126">
        <f>IF(ISNA(VLOOKUP($C20,'TT Prov MO'!$A$17:$H$998,8,FALSE))=TRUE,"0",VLOOKUP($C20,'TT Prov MO'!$A$17:$H$998,8,FALSE))</f>
        <v>368.83644659917303</v>
      </c>
      <c r="AD20" s="126">
        <f>IF(ISNA(VLOOKUP($C20,'TT Prov DM'!$A$17:$H$994,8,FALSE))=TRUE,"0",VLOOKUP($C20,'TT Prov DM'!$A$17:$H$994,8,FALSE))</f>
        <v>450</v>
      </c>
      <c r="AE20" s="126" t="str">
        <f>IF(ISNA(VLOOKUP($C20,'CC MSA MO'!$A$17:$H$994,8,FALSE))=TRUE,"0",VLOOKUP($C20,'CC MSA MO'!$A$17:$H$994,8,FALSE))</f>
        <v>0</v>
      </c>
      <c r="AF20" s="126" t="str">
        <f>IF(ISNA(VLOOKUP($C20,'SrNats MO'!$A$17:$H$994,8,FALSE))=TRUE,"0",VLOOKUP($C20,'SrNats MO'!$A$17:$H$994,8,FALSE))</f>
        <v>0</v>
      </c>
      <c r="AG20" s="126" t="str">
        <f>IF(ISNA(VLOOKUP($C20,'SrNats DM'!$A$17:$H$994,8,FALSE))=TRUE,"0",VLOOKUP($C20,'SrNats DM'!$A$17:$H$994,8,FALSE))</f>
        <v>0</v>
      </c>
      <c r="AH20" s="126">
        <f>IF(ISNA(VLOOKUP($C20,'JrNats MO'!$A$17:$H$994,8,FALSE))=TRUE,"0",VLOOKUP($C20,'JrNats MO'!$A$17:$H$994,8,FALSE))</f>
        <v>282.59025926823358</v>
      </c>
    </row>
    <row r="21" spans="1:34" ht="17" customHeight="1" x14ac:dyDescent="0.15">
      <c r="A21" s="77" t="s">
        <v>99</v>
      </c>
      <c r="B21" s="77" t="s">
        <v>103</v>
      </c>
      <c r="C21" s="79" t="s">
        <v>70</v>
      </c>
      <c r="D21" s="77"/>
      <c r="E21" s="77">
        <f t="shared" si="6"/>
        <v>16</v>
      </c>
      <c r="F21" s="19">
        <f t="shared" si="7"/>
        <v>16</v>
      </c>
      <c r="G21" s="124">
        <f t="shared" si="3"/>
        <v>420</v>
      </c>
      <c r="H21" s="124">
        <f t="shared" si="4"/>
        <v>312.5756658595642</v>
      </c>
      <c r="I21" s="124">
        <f t="shared" si="5"/>
        <v>305.19938001972662</v>
      </c>
      <c r="J21" s="19">
        <f t="shared" si="8"/>
        <v>1037.7750458792907</v>
      </c>
      <c r="K21" s="20"/>
      <c r="L21" s="71" t="str">
        <f>IF(ISNA(VLOOKUP($C21,'Apex Canada Classic'!$A$17:$H$997,8,FALSE))=TRUE,"0",VLOOKUP($C21,'Apex Canada Classic'!$A$17:$H$997,8,FALSE))</f>
        <v>0</v>
      </c>
      <c r="M21" s="71">
        <v>0</v>
      </c>
      <c r="N21" s="71" t="str">
        <f>IF(ISNA(VLOOKUP($C21,'CC Red Deer MO'!$A$17:$H$999,8,FALSE))=TRUE,"0",VLOOKUP($C21,'CC Red Deer MO'!$A$17:$H$999,8,FALSE))</f>
        <v>0</v>
      </c>
      <c r="O21" s="71" t="str">
        <f>IF(ISNA(VLOOKUP($C21,'CC Red Deer DM'!$A$17:$H$999,8,FALSE))=TRUE,"0",VLOOKUP($C21,'CC Red Deer DM'!$A$17:$H$999,8,FALSE))</f>
        <v>0</v>
      </c>
      <c r="P21" s="71" t="str">
        <f>IF(ISNA(VLOOKUP($C21,'NorAm DV MO'!$A$17:$H$992,8,FALSE))=TRUE,"0",VLOOKUP($C21,'NorAm DV MO'!$A$17:$H$992,8,FALSE))</f>
        <v>0</v>
      </c>
      <c r="Q21" s="71" t="str">
        <f>IF(ISNA(VLOOKUP($C21,'NorAm DV DM'!$A$17:$H$991,8,FALSE))=TRUE,"0",VLOOKUP($C21,'NorAm DV DM'!$A$17:$H$991,8,FALSE))</f>
        <v>0</v>
      </c>
      <c r="R21" s="71">
        <f>IF(ISNA(VLOOKUP($C21,'TT BVSC -1'!$A$17:$H$983,8,FALSE))=TRUE,"0",VLOOKUP($C21,'TT BVSC -1'!$A$17:$H$983,8,FALSE))</f>
        <v>262.99406399305053</v>
      </c>
      <c r="S21" s="71">
        <f>IF(ISNA(VLOOKUP($C21,'TT BVSC -2'!$A$17:$H$998,8,FALSE))=TRUE,"0",VLOOKUP($C21,'TT BVSC -2'!$A$17:$H$998,8,FALSE))</f>
        <v>295.38842013383766</v>
      </c>
      <c r="T21" s="71" t="str">
        <f>IF(ISNA(VLOOKUP($C21,'NorAm Apex MO'!$A$17:$H$994,8,FALSE))=TRUE,"0",VLOOKUP($C21,'NorAm Apex MO'!$A$17:$H$994,8,FALSE))</f>
        <v>0</v>
      </c>
      <c r="U21" s="71" t="str">
        <f>IF(ISNA(VLOOKUP($C21,'NorAm Apex DM'!$A$17:$H$993,8,FALSE))=TRUE,"0",VLOOKUP($C21,'NorAm Apex DM'!$A$17:$H$993,8,FALSE))</f>
        <v>0</v>
      </c>
      <c r="V21" s="71" t="str">
        <f>IF(ISNA(VLOOKUP($C21,'NA VSC MO'!$A$17:$H$993,8,FALSE))=TRUE,"0",VLOOKUP($C21,'NA VSC MO'!$A$17:$H$993,8,FALSE))</f>
        <v>0</v>
      </c>
      <c r="W21" s="71" t="str">
        <f>IF(ISNA(VLOOKUP($C21,'NA VSC DM'!$A$17:$H$992,8,FALSE))=TRUE,"0",VLOOKUP($C21,'NA VSC DM'!$A$17:$H$992,8,FALSE))</f>
        <v>0</v>
      </c>
      <c r="X21" s="71" t="str">
        <f>IF(ISNA(VLOOKUP($C21,'NA Killington MO'!$A$17:$H$993,8,FALSE))=TRUE,"0",VLOOKUP($C21,'NA Killington MO'!$A$17:$H$993,8,FALSE))</f>
        <v>0</v>
      </c>
      <c r="Y21" s="71" t="str">
        <f>IF(ISNA(VLOOKUP($C21,'NA Killington DM'!$A$17:$H$992,8,FALSE))=TRUE,"0",VLOOKUP($C21,'NA Killington DM'!$A$17:$H$992,8,FALSE))</f>
        <v>0</v>
      </c>
      <c r="Z21" s="71">
        <f>IF(ISNA(VLOOKUP($C21,'TT CP -1'!$A$17:$H$983,8,FALSE))=TRUE,"0",VLOOKUP($C21,'TT CP -1'!$A$17:$H$983,8,FALSE))</f>
        <v>312.5756658595642</v>
      </c>
      <c r="AA21" s="71">
        <f>IF(ISNA(VLOOKUP($C21,'TT CP -2'!$A$17:$H$998,8,FALSE))=TRUE,"0",VLOOKUP($C21,'TT CP -2'!$A$17:$H$998,8,FALSE))</f>
        <v>305.19938001972662</v>
      </c>
      <c r="AB21" s="126" t="str">
        <f>IF(ISNA(VLOOKUP($C21,'FzFest CF'!$A$17:$H$997,8,FALSE))=TRUE,"0",VLOOKUP($C21,'FzFest CF'!$A$17:$H$997,8,FALSE))</f>
        <v>0</v>
      </c>
      <c r="AC21" s="126">
        <f>IF(ISNA(VLOOKUP($C21,'TT Prov MO'!$A$17:$H$998,8,FALSE))=TRUE,"0",VLOOKUP($C21,'TT Prov MO'!$A$17:$H$998,8,FALSE))</f>
        <v>299.9786111507201</v>
      </c>
      <c r="AD21" s="126">
        <f>IF(ISNA(VLOOKUP($C21,'TT Prov DM'!$A$17:$H$994,8,FALSE))=TRUE,"0",VLOOKUP($C21,'TT Prov DM'!$A$17:$H$994,8,FALSE))</f>
        <v>420</v>
      </c>
      <c r="AE21" s="126" t="str">
        <f>IF(ISNA(VLOOKUP($C21,'CC MSA MO'!$A$17:$H$994,8,FALSE))=TRUE,"0",VLOOKUP($C21,'CC MSA MO'!$A$17:$H$994,8,FALSE))</f>
        <v>0</v>
      </c>
      <c r="AF21" s="126" t="str">
        <f>IF(ISNA(VLOOKUP($C21,'SrNats MO'!$A$17:$H$994,8,FALSE))=TRUE,"0",VLOOKUP($C21,'SrNats MO'!$A$17:$H$994,8,FALSE))</f>
        <v>0</v>
      </c>
      <c r="AG21" s="126" t="str">
        <f>IF(ISNA(VLOOKUP($C21,'SrNats DM'!$A$17:$H$994,8,FALSE))=TRUE,"0",VLOOKUP($C21,'SrNats DM'!$A$17:$H$994,8,FALSE))</f>
        <v>0</v>
      </c>
      <c r="AH21" s="126" t="str">
        <f>IF(ISNA(VLOOKUP($C21,'JrNats MO'!$A$17:$H$994,8,FALSE))=TRUE,"0",VLOOKUP($C21,'JrNats MO'!$A$17:$H$994,8,FALSE))</f>
        <v>0</v>
      </c>
    </row>
    <row r="22" spans="1:34" ht="17" customHeight="1" x14ac:dyDescent="0.15">
      <c r="A22" s="77" t="s">
        <v>99</v>
      </c>
      <c r="B22" s="77" t="s">
        <v>46</v>
      </c>
      <c r="C22" s="79" t="s">
        <v>81</v>
      </c>
      <c r="D22" s="77"/>
      <c r="E22" s="77">
        <f t="shared" si="6"/>
        <v>17</v>
      </c>
      <c r="F22" s="19">
        <f t="shared" si="7"/>
        <v>17</v>
      </c>
      <c r="G22" s="124">
        <f t="shared" si="3"/>
        <v>356.44517324967927</v>
      </c>
      <c r="H22" s="124">
        <f t="shared" si="4"/>
        <v>350</v>
      </c>
      <c r="I22" s="124">
        <f t="shared" si="5"/>
        <v>321.26250528392279</v>
      </c>
      <c r="J22" s="19">
        <f t="shared" si="8"/>
        <v>1027.7076785336021</v>
      </c>
      <c r="K22" s="20"/>
      <c r="L22" s="71" t="str">
        <f>IF(ISNA(VLOOKUP($C22,'Apex Canada Classic'!$A$17:$H$997,8,FALSE))=TRUE,"0",VLOOKUP($C22,'Apex Canada Classic'!$A$17:$H$997,8,FALSE))</f>
        <v>0</v>
      </c>
      <c r="M22" s="71">
        <v>0</v>
      </c>
      <c r="N22" s="71" t="str">
        <f>IF(ISNA(VLOOKUP($C22,'CC Red Deer MO'!$A$17:$H$999,8,FALSE))=TRUE,"0",VLOOKUP($C22,'CC Red Deer MO'!$A$17:$H$999,8,FALSE))</f>
        <v>0</v>
      </c>
      <c r="O22" s="71" t="str">
        <f>IF(ISNA(VLOOKUP($C22,'CC Red Deer DM'!$A$17:$H$999,8,FALSE))=TRUE,"0",VLOOKUP($C22,'CC Red Deer DM'!$A$17:$H$999,8,FALSE))</f>
        <v>0</v>
      </c>
      <c r="P22" s="71" t="str">
        <f>IF(ISNA(VLOOKUP($C22,'NorAm DV MO'!$A$17:$H$992,8,FALSE))=TRUE,"0",VLOOKUP($C22,'NorAm DV MO'!$A$17:$H$992,8,FALSE))</f>
        <v>0</v>
      </c>
      <c r="Q22" s="71" t="str">
        <f>IF(ISNA(VLOOKUP($C22,'NorAm DV DM'!$A$17:$H$991,8,FALSE))=TRUE,"0",VLOOKUP($C22,'NorAm DV DM'!$A$17:$H$991,8,FALSE))</f>
        <v>0</v>
      </c>
      <c r="R22" s="71">
        <f>IF(ISNA(VLOOKUP($C22,'TT BVSC -1'!$A$17:$H$983,8,FALSE))=TRUE,"0",VLOOKUP($C22,'TT BVSC -1'!$A$17:$H$983,8,FALSE))</f>
        <v>319.16895902707404</v>
      </c>
      <c r="S22" s="71">
        <f>IF(ISNA(VLOOKUP($C22,'TT BVSC -2'!$A$17:$H$998,8,FALSE))=TRUE,"0",VLOOKUP($C22,'TT BVSC -2'!$A$17:$H$998,8,FALSE))</f>
        <v>321.06488216467852</v>
      </c>
      <c r="T22" s="71" t="str">
        <f>IF(ISNA(VLOOKUP($C22,'NorAm Apex MO'!$A$17:$H$994,8,FALSE))=TRUE,"0",VLOOKUP($C22,'NorAm Apex MO'!$A$17:$H$994,8,FALSE))</f>
        <v>0</v>
      </c>
      <c r="U22" s="71" t="str">
        <f>IF(ISNA(VLOOKUP($C22,'NorAm Apex DM'!$A$17:$H$993,8,FALSE))=TRUE,"0",VLOOKUP($C22,'NorAm Apex DM'!$A$17:$H$993,8,FALSE))</f>
        <v>0</v>
      </c>
      <c r="V22" s="71" t="str">
        <f>IF(ISNA(VLOOKUP($C22,'NA VSC MO'!$A$17:$H$993,8,FALSE))=TRUE,"0",VLOOKUP($C22,'NA VSC MO'!$A$17:$H$993,8,FALSE))</f>
        <v>0</v>
      </c>
      <c r="W22" s="71" t="str">
        <f>IF(ISNA(VLOOKUP($C22,'NA VSC DM'!$A$17:$H$992,8,FALSE))=TRUE,"0",VLOOKUP($C22,'NA VSC DM'!$A$17:$H$992,8,FALSE))</f>
        <v>0</v>
      </c>
      <c r="X22" s="71" t="str">
        <f>IF(ISNA(VLOOKUP($C22,'NA Killington MO'!$A$17:$H$993,8,FALSE))=TRUE,"0",VLOOKUP($C22,'NA Killington MO'!$A$17:$H$993,8,FALSE))</f>
        <v>0</v>
      </c>
      <c r="Y22" s="71" t="str">
        <f>IF(ISNA(VLOOKUP($C22,'NA Killington DM'!$A$17:$H$992,8,FALSE))=TRUE,"0",VLOOKUP($C22,'NA Killington DM'!$A$17:$H$992,8,FALSE))</f>
        <v>0</v>
      </c>
      <c r="Z22" s="71">
        <f>IF(ISNA(VLOOKUP($C22,'TT CP -1'!$A$17:$H$983,8,FALSE))=TRUE,"0",VLOOKUP($C22,'TT CP -1'!$A$17:$H$983,8,FALSE))</f>
        <v>302.13377723970945</v>
      </c>
      <c r="AA22" s="71">
        <f>IF(ISNA(VLOOKUP($C22,'TT CP -2'!$A$17:$H$998,8,FALSE))=TRUE,"0",VLOOKUP($C22,'TT CP -2'!$A$17:$H$998,8,FALSE))</f>
        <v>321.26250528392279</v>
      </c>
      <c r="AB22" s="126" t="str">
        <f>IF(ISNA(VLOOKUP($C22,'FzFest CF'!$A$17:$H$997,8,FALSE))=TRUE,"0",VLOOKUP($C22,'FzFest CF'!$A$17:$H$997,8,FALSE))</f>
        <v>0</v>
      </c>
      <c r="AC22" s="126">
        <f>IF(ISNA(VLOOKUP($C22,'TT Prov MO'!$A$17:$H$998,8,FALSE))=TRUE,"0",VLOOKUP($C22,'TT Prov MO'!$A$17:$H$998,8,FALSE))</f>
        <v>356.44517324967927</v>
      </c>
      <c r="AD22" s="126">
        <f>IF(ISNA(VLOOKUP($C22,'TT Prov DM'!$A$17:$H$994,8,FALSE))=TRUE,"0",VLOOKUP($C22,'TT Prov DM'!$A$17:$H$994,8,FALSE))</f>
        <v>350</v>
      </c>
      <c r="AE22" s="126" t="str">
        <f>IF(ISNA(VLOOKUP($C22,'CC MSA MO'!$A$17:$H$994,8,FALSE))=TRUE,"0",VLOOKUP($C22,'CC MSA MO'!$A$17:$H$994,8,FALSE))</f>
        <v>0</v>
      </c>
      <c r="AF22" s="126" t="str">
        <f>IF(ISNA(VLOOKUP($C22,'SrNats MO'!$A$17:$H$994,8,FALSE))=TRUE,"0",VLOOKUP($C22,'SrNats MO'!$A$17:$H$994,8,FALSE))</f>
        <v>0</v>
      </c>
      <c r="AG22" s="126" t="str">
        <f>IF(ISNA(VLOOKUP($C22,'SrNats DM'!$A$17:$H$994,8,FALSE))=TRUE,"0",VLOOKUP($C22,'SrNats DM'!$A$17:$H$994,8,FALSE))</f>
        <v>0</v>
      </c>
      <c r="AH22" s="126" t="str">
        <f>IF(ISNA(VLOOKUP($C22,'JrNats MO'!$A$17:$H$994,8,FALSE))=TRUE,"0",VLOOKUP($C22,'JrNats MO'!$A$17:$H$994,8,FALSE))</f>
        <v>0</v>
      </c>
    </row>
    <row r="23" spans="1:34" ht="17" customHeight="1" x14ac:dyDescent="0.15">
      <c r="A23" s="77" t="s">
        <v>124</v>
      </c>
      <c r="B23" s="77" t="s">
        <v>46</v>
      </c>
      <c r="C23" s="79" t="s">
        <v>86</v>
      </c>
      <c r="D23" s="77"/>
      <c r="E23" s="77">
        <f t="shared" si="6"/>
        <v>18</v>
      </c>
      <c r="F23" s="19">
        <f t="shared" si="7"/>
        <v>18</v>
      </c>
      <c r="G23" s="124">
        <f t="shared" si="3"/>
        <v>344.44131323094268</v>
      </c>
      <c r="H23" s="124">
        <f t="shared" si="4"/>
        <v>342.84200968523004</v>
      </c>
      <c r="I23" s="124">
        <f t="shared" si="5"/>
        <v>315.31859179517022</v>
      </c>
      <c r="J23" s="19">
        <f t="shared" si="8"/>
        <v>1002.6019147113429</v>
      </c>
      <c r="K23" s="20"/>
      <c r="L23" s="71" t="str">
        <f>IF(ISNA(VLOOKUP($C23,'Apex Canada Classic'!$A$17:$H$997,8,FALSE))=TRUE,"0",VLOOKUP($C23,'Apex Canada Classic'!$A$17:$H$997,8,FALSE))</f>
        <v>0</v>
      </c>
      <c r="M23" s="71">
        <v>0</v>
      </c>
      <c r="N23" s="71" t="str">
        <f>IF(ISNA(VLOOKUP($C23,'CC Red Deer MO'!$A$17:$H$999,8,FALSE))=TRUE,"0",VLOOKUP($C23,'CC Red Deer MO'!$A$17:$H$999,8,FALSE))</f>
        <v>0</v>
      </c>
      <c r="O23" s="71" t="str">
        <f>IF(ISNA(VLOOKUP($C23,'CC Red Deer DM'!$A$17:$H$999,8,FALSE))=TRUE,"0",VLOOKUP($C23,'CC Red Deer DM'!$A$17:$H$999,8,FALSE))</f>
        <v>0</v>
      </c>
      <c r="P23" s="71" t="str">
        <f>IF(ISNA(VLOOKUP($C23,'NorAm DV MO'!$A$17:$H$992,8,FALSE))=TRUE,"0",VLOOKUP($C23,'NorAm DV MO'!$A$17:$H$992,8,FALSE))</f>
        <v>0</v>
      </c>
      <c r="Q23" s="71" t="str">
        <f>IF(ISNA(VLOOKUP($C23,'NorAm DV DM'!$A$17:$H$991,8,FALSE))=TRUE,"0",VLOOKUP($C23,'NorAm DV DM'!$A$17:$H$991,8,FALSE))</f>
        <v>0</v>
      </c>
      <c r="R23" s="71">
        <f>IF(ISNA(VLOOKUP($C23,'TT BVSC -1'!$A$17:$H$983,8,FALSE))=TRUE,"0",VLOOKUP($C23,'TT BVSC -1'!$A$17:$H$983,8,FALSE))</f>
        <v>269.21963225713046</v>
      </c>
      <c r="S23" s="71">
        <f>IF(ISNA(VLOOKUP($C23,'TT BVSC -2'!$A$17:$H$998,8,FALSE))=TRUE,"0",VLOOKUP($C23,'TT BVSC -2'!$A$17:$H$998,8,FALSE))</f>
        <v>315.31859179517022</v>
      </c>
      <c r="T23" s="71" t="str">
        <f>IF(ISNA(VLOOKUP($C23,'NorAm Apex MO'!$A$17:$H$994,8,FALSE))=TRUE,"0",VLOOKUP($C23,'NorAm Apex MO'!$A$17:$H$994,8,FALSE))</f>
        <v>0</v>
      </c>
      <c r="U23" s="71" t="str">
        <f>IF(ISNA(VLOOKUP($C23,'NorAm Apex DM'!$A$17:$H$993,8,FALSE))=TRUE,"0",VLOOKUP($C23,'NorAm Apex DM'!$A$17:$H$993,8,FALSE))</f>
        <v>0</v>
      </c>
      <c r="V23" s="71" t="str">
        <f>IF(ISNA(VLOOKUP($C23,'NA VSC MO'!$A$17:$H$993,8,FALSE))=TRUE,"0",VLOOKUP($C23,'NA VSC MO'!$A$17:$H$993,8,FALSE))</f>
        <v>0</v>
      </c>
      <c r="W23" s="71" t="str">
        <f>IF(ISNA(VLOOKUP($C23,'NA VSC DM'!$A$17:$H$992,8,FALSE))=TRUE,"0",VLOOKUP($C23,'NA VSC DM'!$A$17:$H$992,8,FALSE))</f>
        <v>0</v>
      </c>
      <c r="X23" s="71" t="str">
        <f>IF(ISNA(VLOOKUP($C23,'NA Killington MO'!$A$17:$H$993,8,FALSE))=TRUE,"0",VLOOKUP($C23,'NA Killington MO'!$A$17:$H$993,8,FALSE))</f>
        <v>0</v>
      </c>
      <c r="Y23" s="71" t="str">
        <f>IF(ISNA(VLOOKUP($C23,'NA Killington DM'!$A$17:$H$992,8,FALSE))=TRUE,"0",VLOOKUP($C23,'NA Killington DM'!$A$17:$H$992,8,FALSE))</f>
        <v>0</v>
      </c>
      <c r="Z23" s="71">
        <f>IF(ISNA(VLOOKUP($C23,'TT CP -1'!$A$17:$H$983,8,FALSE))=TRUE,"0",VLOOKUP($C23,'TT CP -1'!$A$17:$H$983,8,FALSE))</f>
        <v>342.84200968523004</v>
      </c>
      <c r="AA23" s="71">
        <f>IF(ISNA(VLOOKUP($C23,'TT CP -2'!$A$17:$H$998,8,FALSE))=TRUE,"0",VLOOKUP($C23,'TT CP -2'!$A$17:$H$998,8,FALSE))</f>
        <v>344.44131323094268</v>
      </c>
      <c r="AB23" s="126" t="str">
        <f>IF(ISNA(VLOOKUP($C23,'FzFest CF'!$A$17:$H$997,8,FALSE))=TRUE,"0",VLOOKUP($C23,'FzFest CF'!$A$17:$H$997,8,FALSE))</f>
        <v>0</v>
      </c>
      <c r="AC23" s="126" t="str">
        <f>IF(ISNA(VLOOKUP($C23,'TT Prov MO'!$A$17:$H$998,8,FALSE))=TRUE,"0",VLOOKUP($C23,'TT Prov MO'!$A$17:$H$998,8,FALSE))</f>
        <v>0</v>
      </c>
      <c r="AD23" s="126" t="str">
        <f>IF(ISNA(VLOOKUP($C23,'TT Prov DM'!$A$17:$H$994,8,FALSE))=TRUE,"0",VLOOKUP($C23,'TT Prov DM'!$A$17:$H$994,8,FALSE))</f>
        <v>0</v>
      </c>
      <c r="AE23" s="126" t="str">
        <f>IF(ISNA(VLOOKUP($C23,'CC MSA MO'!$A$17:$H$994,8,FALSE))=TRUE,"0",VLOOKUP($C23,'CC MSA MO'!$A$17:$H$994,8,FALSE))</f>
        <v>0</v>
      </c>
      <c r="AF23" s="126" t="str">
        <f>IF(ISNA(VLOOKUP($C23,'SrNats MO'!$A$17:$H$994,8,FALSE))=TRUE,"0",VLOOKUP($C23,'SrNats MO'!$A$17:$H$994,8,FALSE))</f>
        <v>0</v>
      </c>
      <c r="AG23" s="126" t="str">
        <f>IF(ISNA(VLOOKUP($C23,'SrNats DM'!$A$17:$H$994,8,FALSE))=TRUE,"0",VLOOKUP($C23,'SrNats DM'!$A$17:$H$994,8,FALSE))</f>
        <v>0</v>
      </c>
      <c r="AH23" s="126" t="str">
        <f>IF(ISNA(VLOOKUP($C23,'JrNats MO'!$A$17:$H$994,8,FALSE))=TRUE,"0",VLOOKUP($C23,'JrNats MO'!$A$17:$H$994,8,FALSE))</f>
        <v>0</v>
      </c>
    </row>
    <row r="24" spans="1:34" ht="17" customHeight="1" x14ac:dyDescent="0.15">
      <c r="A24" s="77" t="s">
        <v>100</v>
      </c>
      <c r="B24" s="77" t="s">
        <v>46</v>
      </c>
      <c r="C24" s="79" t="s">
        <v>83</v>
      </c>
      <c r="D24" s="77"/>
      <c r="E24" s="77">
        <f t="shared" si="6"/>
        <v>19</v>
      </c>
      <c r="F24" s="19">
        <f t="shared" si="7"/>
        <v>19</v>
      </c>
      <c r="G24" s="124">
        <f t="shared" si="3"/>
        <v>350</v>
      </c>
      <c r="H24" s="124">
        <f t="shared" si="4"/>
        <v>338.95622415514049</v>
      </c>
      <c r="I24" s="124">
        <f t="shared" si="5"/>
        <v>308.93335212061436</v>
      </c>
      <c r="J24" s="19">
        <f t="shared" si="8"/>
        <v>997.88957627575485</v>
      </c>
      <c r="K24" s="20"/>
      <c r="L24" s="71" t="str">
        <f>IF(ISNA(VLOOKUP($C24,'Apex Canada Classic'!$A$17:$H$997,8,FALSE))=TRUE,"0",VLOOKUP($C24,'Apex Canada Classic'!$A$17:$H$997,8,FALSE))</f>
        <v>0</v>
      </c>
      <c r="M24" s="71">
        <v>0</v>
      </c>
      <c r="N24" s="71" t="str">
        <f>IF(ISNA(VLOOKUP($C24,'CC Red Deer MO'!$A$17:$H$999,8,FALSE))=TRUE,"0",VLOOKUP($C24,'CC Red Deer MO'!$A$17:$H$999,8,FALSE))</f>
        <v>0</v>
      </c>
      <c r="O24" s="71" t="str">
        <f>IF(ISNA(VLOOKUP($C24,'CC Red Deer DM'!$A$17:$H$999,8,FALSE))=TRUE,"0",VLOOKUP($C24,'CC Red Deer DM'!$A$17:$H$999,8,FALSE))</f>
        <v>0</v>
      </c>
      <c r="P24" s="71" t="str">
        <f>IF(ISNA(VLOOKUP($C24,'NorAm DV MO'!$A$17:$H$992,8,FALSE))=TRUE,"0",VLOOKUP($C24,'NorAm DV MO'!$A$17:$H$992,8,FALSE))</f>
        <v>0</v>
      </c>
      <c r="Q24" s="71" t="str">
        <f>IF(ISNA(VLOOKUP($C24,'NorAm DV DM'!$A$17:$H$991,8,FALSE))=TRUE,"0",VLOOKUP($C24,'NorAm DV DM'!$A$17:$H$991,8,FALSE))</f>
        <v>0</v>
      </c>
      <c r="R24" s="71">
        <f>IF(ISNA(VLOOKUP($C24,'TT BVSC -1'!$A$17:$H$983,8,FALSE))=TRUE,"0",VLOOKUP($C24,'TT BVSC -1'!$A$17:$H$983,8,FALSE))</f>
        <v>295.06297958592734</v>
      </c>
      <c r="S24" s="71">
        <f>IF(ISNA(VLOOKUP($C24,'TT BVSC -2'!$A$17:$H$998,8,FALSE))=TRUE,"0",VLOOKUP($C24,'TT BVSC -2'!$A$17:$H$998,8,FALSE))</f>
        <v>308.04480651731166</v>
      </c>
      <c r="T24" s="71" t="str">
        <f>IF(ISNA(VLOOKUP($C24,'NorAm Apex MO'!$A$17:$H$994,8,FALSE))=TRUE,"0",VLOOKUP($C24,'NorAm Apex MO'!$A$17:$H$994,8,FALSE))</f>
        <v>0</v>
      </c>
      <c r="U24" s="71" t="str">
        <f>IF(ISNA(VLOOKUP($C24,'NorAm Apex DM'!$A$17:$H$993,8,FALSE))=TRUE,"0",VLOOKUP($C24,'NorAm Apex DM'!$A$17:$H$993,8,FALSE))</f>
        <v>0</v>
      </c>
      <c r="V24" s="71" t="str">
        <f>IF(ISNA(VLOOKUP($C24,'NA VSC MO'!$A$17:$H$993,8,FALSE))=TRUE,"0",VLOOKUP($C24,'NA VSC MO'!$A$17:$H$993,8,FALSE))</f>
        <v>0</v>
      </c>
      <c r="W24" s="71" t="str">
        <f>IF(ISNA(VLOOKUP($C24,'NA VSC DM'!$A$17:$H$992,8,FALSE))=TRUE,"0",VLOOKUP($C24,'NA VSC DM'!$A$17:$H$992,8,FALSE))</f>
        <v>0</v>
      </c>
      <c r="X24" s="71" t="str">
        <f>IF(ISNA(VLOOKUP($C24,'NA Killington MO'!$A$17:$H$993,8,FALSE))=TRUE,"0",VLOOKUP($C24,'NA Killington MO'!$A$17:$H$993,8,FALSE))</f>
        <v>0</v>
      </c>
      <c r="Y24" s="71" t="str">
        <f>IF(ISNA(VLOOKUP($C24,'NA Killington DM'!$A$17:$H$992,8,FALSE))=TRUE,"0",VLOOKUP($C24,'NA Killington DM'!$A$17:$H$992,8,FALSE))</f>
        <v>0</v>
      </c>
      <c r="Z24" s="71">
        <f>IF(ISNA(VLOOKUP($C24,'TT CP -1'!$A$17:$H$983,8,FALSE))=TRUE,"0",VLOOKUP($C24,'TT CP -1'!$A$17:$H$983,8,FALSE))</f>
        <v>258.55024213075063</v>
      </c>
      <c r="AA24" s="71">
        <f>IF(ISNA(VLOOKUP($C24,'TT CP -2'!$A$17:$H$998,8,FALSE))=TRUE,"0",VLOOKUP($C24,'TT CP -2'!$A$17:$H$998,8,FALSE))</f>
        <v>308.93335212061436</v>
      </c>
      <c r="AB24" s="126" t="str">
        <f>IF(ISNA(VLOOKUP($C24,'FzFest CF'!$A$17:$H$997,8,FALSE))=TRUE,"0",VLOOKUP($C24,'FzFest CF'!$A$17:$H$997,8,FALSE))</f>
        <v>0</v>
      </c>
      <c r="AC24" s="126">
        <f>IF(ISNA(VLOOKUP($C24,'TT Prov MO'!$A$17:$H$998,8,FALSE))=TRUE,"0",VLOOKUP($C24,'TT Prov MO'!$A$17:$H$998,8,FALSE))</f>
        <v>338.95622415514049</v>
      </c>
      <c r="AD24" s="126">
        <f>IF(ISNA(VLOOKUP($C24,'TT Prov DM'!$A$17:$H$994,8,FALSE))=TRUE,"0",VLOOKUP($C24,'TT Prov DM'!$A$17:$H$994,8,FALSE))</f>
        <v>350</v>
      </c>
      <c r="AE24" s="126" t="str">
        <f>IF(ISNA(VLOOKUP($C24,'CC MSA MO'!$A$17:$H$994,8,FALSE))=TRUE,"0",VLOOKUP($C24,'CC MSA MO'!$A$17:$H$994,8,FALSE))</f>
        <v>0</v>
      </c>
      <c r="AF24" s="126" t="str">
        <f>IF(ISNA(VLOOKUP($C24,'SrNats MO'!$A$17:$H$994,8,FALSE))=TRUE,"0",VLOOKUP($C24,'SrNats MO'!$A$17:$H$994,8,FALSE))</f>
        <v>0</v>
      </c>
      <c r="AG24" s="126" t="str">
        <f>IF(ISNA(VLOOKUP($C24,'SrNats DM'!$A$17:$H$994,8,FALSE))=TRUE,"0",VLOOKUP($C24,'SrNats DM'!$A$17:$H$994,8,FALSE))</f>
        <v>0</v>
      </c>
      <c r="AH24" s="126" t="str">
        <f>IF(ISNA(VLOOKUP($C24,'JrNats MO'!$A$17:$H$994,8,FALSE))=TRUE,"0",VLOOKUP($C24,'JrNats MO'!$A$17:$H$994,8,FALSE))</f>
        <v>0</v>
      </c>
    </row>
    <row r="25" spans="1:34" ht="17" customHeight="1" x14ac:dyDescent="0.15">
      <c r="A25" s="77" t="s">
        <v>101</v>
      </c>
      <c r="B25" s="77" t="s">
        <v>60</v>
      </c>
      <c r="C25" s="79" t="s">
        <v>84</v>
      </c>
      <c r="D25" s="77"/>
      <c r="E25" s="77">
        <f t="shared" si="6"/>
        <v>20</v>
      </c>
      <c r="F25" s="19">
        <f t="shared" si="7"/>
        <v>20</v>
      </c>
      <c r="G25" s="124">
        <f t="shared" si="3"/>
        <v>353.70027092542426</v>
      </c>
      <c r="H25" s="124">
        <f t="shared" si="4"/>
        <v>330</v>
      </c>
      <c r="I25" s="124">
        <f t="shared" si="5"/>
        <v>298.57748184019374</v>
      </c>
      <c r="J25" s="19">
        <f t="shared" si="8"/>
        <v>982.27775276561806</v>
      </c>
      <c r="K25" s="20"/>
      <c r="L25" s="71" t="str">
        <f>IF(ISNA(VLOOKUP($C25,'Apex Canada Classic'!$A$17:$H$997,8,FALSE))=TRUE,"0",VLOOKUP($C25,'Apex Canada Classic'!$A$17:$H$997,8,FALSE))</f>
        <v>0</v>
      </c>
      <c r="M25" s="71">
        <v>0</v>
      </c>
      <c r="N25" s="71" t="str">
        <f>IF(ISNA(VLOOKUP($C25,'CC Red Deer MO'!$A$17:$H$999,8,FALSE))=TRUE,"0",VLOOKUP($C25,'CC Red Deer MO'!$A$17:$H$999,8,FALSE))</f>
        <v>0</v>
      </c>
      <c r="O25" s="71" t="str">
        <f>IF(ISNA(VLOOKUP($C25,'CC Red Deer DM'!$A$17:$H$999,8,FALSE))=TRUE,"0",VLOOKUP($C25,'CC Red Deer DM'!$A$17:$H$999,8,FALSE))</f>
        <v>0</v>
      </c>
      <c r="P25" s="71" t="str">
        <f>IF(ISNA(VLOOKUP($C25,'NorAm DV MO'!$A$17:$H$992,8,FALSE))=TRUE,"0",VLOOKUP($C25,'NorAm DV MO'!$A$17:$H$992,8,FALSE))</f>
        <v>0</v>
      </c>
      <c r="Q25" s="71" t="str">
        <f>IF(ISNA(VLOOKUP($C25,'NorAm DV DM'!$A$17:$H$991,8,FALSE))=TRUE,"0",VLOOKUP($C25,'NorAm DV DM'!$A$17:$H$991,8,FALSE))</f>
        <v>0</v>
      </c>
      <c r="R25" s="71">
        <f>IF(ISNA(VLOOKUP($C25,'TT BVSC -1'!$A$17:$H$983,8,FALSE))=TRUE,"0",VLOOKUP($C25,'TT BVSC -1'!$A$17:$H$983,8,FALSE))</f>
        <v>282.10511075720285</v>
      </c>
      <c r="S25" s="71">
        <f>IF(ISNA(VLOOKUP($C25,'TT BVSC -2'!$A$17:$H$998,8,FALSE))=TRUE,"0",VLOOKUP($C25,'TT BVSC -2'!$A$17:$H$998,8,FALSE))</f>
        <v>272.98516147803321</v>
      </c>
      <c r="T25" s="71" t="str">
        <f>IF(ISNA(VLOOKUP($C25,'NorAm Apex MO'!$A$17:$H$994,8,FALSE))=TRUE,"0",VLOOKUP($C25,'NorAm Apex MO'!$A$17:$H$994,8,FALSE))</f>
        <v>0</v>
      </c>
      <c r="U25" s="71" t="str">
        <f>IF(ISNA(VLOOKUP($C25,'NorAm Apex DM'!$A$17:$H$993,8,FALSE))=TRUE,"0",VLOOKUP($C25,'NorAm Apex DM'!$A$17:$H$993,8,FALSE))</f>
        <v>0</v>
      </c>
      <c r="V25" s="71" t="str">
        <f>IF(ISNA(VLOOKUP($C25,'NA VSC MO'!$A$17:$H$993,8,FALSE))=TRUE,"0",VLOOKUP($C25,'NA VSC MO'!$A$17:$H$993,8,FALSE))</f>
        <v>0</v>
      </c>
      <c r="W25" s="71" t="str">
        <f>IF(ISNA(VLOOKUP($C25,'NA VSC DM'!$A$17:$H$992,8,FALSE))=TRUE,"0",VLOOKUP($C25,'NA VSC DM'!$A$17:$H$992,8,FALSE))</f>
        <v>0</v>
      </c>
      <c r="X25" s="71" t="str">
        <f>IF(ISNA(VLOOKUP($C25,'NA Killington MO'!$A$17:$H$993,8,FALSE))=TRUE,"0",VLOOKUP($C25,'NA Killington MO'!$A$17:$H$993,8,FALSE))</f>
        <v>0</v>
      </c>
      <c r="Y25" s="71" t="str">
        <f>IF(ISNA(VLOOKUP($C25,'NA Killington DM'!$A$17:$H$992,8,FALSE))=TRUE,"0",VLOOKUP($C25,'NA Killington DM'!$A$17:$H$992,8,FALSE))</f>
        <v>0</v>
      </c>
      <c r="Z25" s="71">
        <f>IF(ISNA(VLOOKUP($C25,'TT CP -1'!$A$17:$H$983,8,FALSE))=TRUE,"0",VLOOKUP($C25,'TT CP -1'!$A$17:$H$983,8,FALSE))</f>
        <v>298.57748184019374</v>
      </c>
      <c r="AA25" s="71">
        <f>IF(ISNA(VLOOKUP($C25,'TT CP -2'!$A$17:$H$998,8,FALSE))=TRUE,"0",VLOOKUP($C25,'TT CP -2'!$A$17:$H$998,8,FALSE))</f>
        <v>287.72720867972384</v>
      </c>
      <c r="AB25" s="126" t="str">
        <f>IF(ISNA(VLOOKUP($C25,'FzFest CF'!$A$17:$H$997,8,FALSE))=TRUE,"0",VLOOKUP($C25,'FzFest CF'!$A$17:$H$997,8,FALSE))</f>
        <v>0</v>
      </c>
      <c r="AC25" s="126">
        <f>IF(ISNA(VLOOKUP($C25,'TT Prov MO'!$A$17:$H$998,8,FALSE))=TRUE,"0",VLOOKUP($C25,'TT Prov MO'!$A$17:$H$998,8,FALSE))</f>
        <v>353.70027092542426</v>
      </c>
      <c r="AD25" s="126">
        <f>IF(ISNA(VLOOKUP($C25,'TT Prov DM'!$A$17:$H$994,8,FALSE))=TRUE,"0",VLOOKUP($C25,'TT Prov DM'!$A$17:$H$994,8,FALSE))</f>
        <v>330</v>
      </c>
      <c r="AE25" s="126" t="str">
        <f>IF(ISNA(VLOOKUP($C25,'CC MSA MO'!$A$17:$H$994,8,FALSE))=TRUE,"0",VLOOKUP($C25,'CC MSA MO'!$A$17:$H$994,8,FALSE))</f>
        <v>0</v>
      </c>
      <c r="AF25" s="126" t="str">
        <f>IF(ISNA(VLOOKUP($C25,'SrNats MO'!$A$17:$H$994,8,FALSE))=TRUE,"0",VLOOKUP($C25,'SrNats MO'!$A$17:$H$994,8,FALSE))</f>
        <v>0</v>
      </c>
      <c r="AG25" s="126" t="str">
        <f>IF(ISNA(VLOOKUP($C25,'SrNats DM'!$A$17:$H$994,8,FALSE))=TRUE,"0",VLOOKUP($C25,'SrNats DM'!$A$17:$H$994,8,FALSE))</f>
        <v>0</v>
      </c>
      <c r="AH25" s="126" t="str">
        <f>IF(ISNA(VLOOKUP($C25,'JrNats MO'!$A$17:$H$994,8,FALSE))=TRUE,"0",VLOOKUP($C25,'JrNats MO'!$A$17:$H$994,8,FALSE))</f>
        <v>0</v>
      </c>
    </row>
    <row r="26" spans="1:34" ht="17" customHeight="1" x14ac:dyDescent="0.15">
      <c r="A26" s="77" t="s">
        <v>98</v>
      </c>
      <c r="B26" s="77" t="s">
        <v>60</v>
      </c>
      <c r="C26" s="79" t="s">
        <v>97</v>
      </c>
      <c r="D26" s="77"/>
      <c r="E26" s="77">
        <f t="shared" si="6"/>
        <v>21</v>
      </c>
      <c r="F26" s="19">
        <f t="shared" si="7"/>
        <v>21</v>
      </c>
      <c r="G26" s="124">
        <f t="shared" si="3"/>
        <v>350</v>
      </c>
      <c r="H26" s="124">
        <f t="shared" si="4"/>
        <v>289.78325966063028</v>
      </c>
      <c r="I26" s="124">
        <f t="shared" si="5"/>
        <v>280.89333521206146</v>
      </c>
      <c r="J26" s="19">
        <f t="shared" si="8"/>
        <v>920.67659487269179</v>
      </c>
      <c r="K26" s="20"/>
      <c r="L26" s="71" t="str">
        <f>IF(ISNA(VLOOKUP($C26,'Apex Canada Classic'!$A$17:$H$997,8,FALSE))=TRUE,"0",VLOOKUP($C26,'Apex Canada Classic'!$A$17:$H$997,8,FALSE))</f>
        <v>0</v>
      </c>
      <c r="M26" s="71">
        <v>0</v>
      </c>
      <c r="N26" s="71" t="str">
        <f>IF(ISNA(VLOOKUP($C26,'CC Red Deer MO'!$A$17:$H$999,8,FALSE))=TRUE,"0",VLOOKUP($C26,'CC Red Deer MO'!$A$17:$H$999,8,FALSE))</f>
        <v>0</v>
      </c>
      <c r="O26" s="71" t="str">
        <f>IF(ISNA(VLOOKUP($C26,'CC Red Deer DM'!$A$17:$H$999,8,FALSE))=TRUE,"0",VLOOKUP($C26,'CC Red Deer DM'!$A$17:$H$999,8,FALSE))</f>
        <v>0</v>
      </c>
      <c r="P26" s="71" t="str">
        <f>IF(ISNA(VLOOKUP($C26,'NorAm DV MO'!$A$17:$H$992,8,FALSE))=TRUE,"0",VLOOKUP($C26,'NorAm DV MO'!$A$17:$H$992,8,FALSE))</f>
        <v>0</v>
      </c>
      <c r="Q26" s="71" t="str">
        <f>IF(ISNA(VLOOKUP($C26,'NorAm DV DM'!$A$17:$H$991,8,FALSE))=TRUE,"0",VLOOKUP($C26,'NorAm DV DM'!$A$17:$H$991,8,FALSE))</f>
        <v>0</v>
      </c>
      <c r="R26" s="71">
        <f>IF(ISNA(VLOOKUP($C26,'TT BVSC -1'!$A$17:$H$983,8,FALSE))=TRUE,"0",VLOOKUP($C26,'TT BVSC -1'!$A$17:$H$983,8,FALSE))</f>
        <v>271.75329375995369</v>
      </c>
      <c r="S26" s="71">
        <f>IF(ISNA(VLOOKUP($C26,'TT BVSC -2'!$A$17:$H$998,8,FALSE))=TRUE,"0",VLOOKUP($C26,'TT BVSC -2'!$A$17:$H$998,8,FALSE))</f>
        <v>207.08466686063429</v>
      </c>
      <c r="T26" s="71" t="str">
        <f>IF(ISNA(VLOOKUP($C26,'NorAm Apex MO'!$A$17:$H$994,8,FALSE))=TRUE,"0",VLOOKUP($C26,'NorAm Apex MO'!$A$17:$H$994,8,FALSE))</f>
        <v>0</v>
      </c>
      <c r="U26" s="71" t="str">
        <f>IF(ISNA(VLOOKUP($C26,'NorAm Apex DM'!$A$17:$H$993,8,FALSE))=TRUE,"0",VLOOKUP($C26,'NorAm Apex DM'!$A$17:$H$993,8,FALSE))</f>
        <v>0</v>
      </c>
      <c r="V26" s="71" t="str">
        <f>IF(ISNA(VLOOKUP($C26,'NA VSC MO'!$A$17:$H$993,8,FALSE))=TRUE,"0",VLOOKUP($C26,'NA VSC MO'!$A$17:$H$993,8,FALSE))</f>
        <v>0</v>
      </c>
      <c r="W26" s="71" t="str">
        <f>IF(ISNA(VLOOKUP($C26,'NA VSC DM'!$A$17:$H$992,8,FALSE))=TRUE,"0",VLOOKUP($C26,'NA VSC DM'!$A$17:$H$992,8,FALSE))</f>
        <v>0</v>
      </c>
      <c r="X26" s="71" t="str">
        <f>IF(ISNA(VLOOKUP($C26,'NA Killington MO'!$A$17:$H$993,8,FALSE))=TRUE,"0",VLOOKUP($C26,'NA Killington MO'!$A$17:$H$993,8,FALSE))</f>
        <v>0</v>
      </c>
      <c r="Y26" s="71" t="str">
        <f>IF(ISNA(VLOOKUP($C26,'NA Killington DM'!$A$17:$H$992,8,FALSE))=TRUE,"0",VLOOKUP($C26,'NA Killington DM'!$A$17:$H$992,8,FALSE))</f>
        <v>0</v>
      </c>
      <c r="Z26" s="71">
        <f>IF(ISNA(VLOOKUP($C26,'TT CP -1'!$A$17:$H$983,8,FALSE))=TRUE,"0",VLOOKUP($C26,'TT CP -1'!$A$17:$H$983,8,FALSE))</f>
        <v>253.02663438256656</v>
      </c>
      <c r="AA26" s="71">
        <f>IF(ISNA(VLOOKUP($C26,'TT CP -2'!$A$17:$H$998,8,FALSE))=TRUE,"0",VLOOKUP($C26,'TT CP -2'!$A$17:$H$998,8,FALSE))</f>
        <v>280.89333521206146</v>
      </c>
      <c r="AB26" s="126" t="str">
        <f>IF(ISNA(VLOOKUP($C26,'FzFest CF'!$A$17:$H$997,8,FALSE))=TRUE,"0",VLOOKUP($C26,'FzFest CF'!$A$17:$H$997,8,FALSE))</f>
        <v>0</v>
      </c>
      <c r="AC26" s="126">
        <f>IF(ISNA(VLOOKUP($C26,'TT Prov MO'!$A$17:$H$998,8,FALSE))=TRUE,"0",VLOOKUP($C26,'TT Prov MO'!$A$17:$H$998,8,FALSE))</f>
        <v>289.78325966063028</v>
      </c>
      <c r="AD26" s="126">
        <f>IF(ISNA(VLOOKUP($C26,'TT Prov DM'!$A$17:$H$994,8,FALSE))=TRUE,"0",VLOOKUP($C26,'TT Prov DM'!$A$17:$H$994,8,FALSE))</f>
        <v>350</v>
      </c>
      <c r="AE26" s="126" t="str">
        <f>IF(ISNA(VLOOKUP($C26,'CC MSA MO'!$A$17:$H$994,8,FALSE))=TRUE,"0",VLOOKUP($C26,'CC MSA MO'!$A$17:$H$994,8,FALSE))</f>
        <v>0</v>
      </c>
      <c r="AF26" s="126" t="str">
        <f>IF(ISNA(VLOOKUP($C26,'SrNats MO'!$A$17:$H$994,8,FALSE))=TRUE,"0",VLOOKUP($C26,'SrNats MO'!$A$17:$H$994,8,FALSE))</f>
        <v>0</v>
      </c>
      <c r="AG26" s="126" t="str">
        <f>IF(ISNA(VLOOKUP($C26,'SrNats DM'!$A$17:$H$994,8,FALSE))=TRUE,"0",VLOOKUP($C26,'SrNats DM'!$A$17:$H$994,8,FALSE))</f>
        <v>0</v>
      </c>
      <c r="AH26" s="126" t="str">
        <f>IF(ISNA(VLOOKUP($C26,'JrNats MO'!$A$17:$H$994,8,FALSE))=TRUE,"0",VLOOKUP($C26,'JrNats MO'!$A$17:$H$994,8,FALSE))</f>
        <v>0</v>
      </c>
    </row>
    <row r="27" spans="1:34" ht="17" customHeight="1" x14ac:dyDescent="0.15">
      <c r="A27" s="77" t="s">
        <v>100</v>
      </c>
      <c r="B27" s="77" t="s">
        <v>46</v>
      </c>
      <c r="C27" s="79" t="s">
        <v>116</v>
      </c>
      <c r="D27" s="77"/>
      <c r="E27" s="77">
        <f t="shared" si="6"/>
        <v>22</v>
      </c>
      <c r="F27" s="19">
        <f t="shared" si="7"/>
        <v>22</v>
      </c>
      <c r="G27" s="124">
        <f t="shared" si="3"/>
        <v>358.95479823185519</v>
      </c>
      <c r="H27" s="124">
        <f t="shared" si="4"/>
        <v>284.1341411864168</v>
      </c>
      <c r="I27" s="124">
        <f t="shared" si="5"/>
        <v>250</v>
      </c>
      <c r="J27" s="19">
        <f t="shared" si="8"/>
        <v>893.08893941827205</v>
      </c>
      <c r="K27" s="20"/>
      <c r="L27" s="71" t="str">
        <f>IF(ISNA(VLOOKUP($C27,'Apex Canada Classic'!$A$17:$H$997,8,FALSE))=TRUE,"0",VLOOKUP($C27,'Apex Canada Classic'!$A$17:$H$997,8,FALSE))</f>
        <v>0</v>
      </c>
      <c r="M27" s="71">
        <v>0</v>
      </c>
      <c r="N27" s="71" t="str">
        <f>IF(ISNA(VLOOKUP($C27,'CC Red Deer MO'!$A$17:$H$999,8,FALSE))=TRUE,"0",VLOOKUP($C27,'CC Red Deer MO'!$A$17:$H$999,8,FALSE))</f>
        <v>0</v>
      </c>
      <c r="O27" s="71" t="str">
        <f>IF(ISNA(VLOOKUP($C27,'CC Red Deer DM'!$A$17:$H$999,8,FALSE))=TRUE,"0",VLOOKUP($C27,'CC Red Deer DM'!$A$17:$H$999,8,FALSE))</f>
        <v>0</v>
      </c>
      <c r="P27" s="71" t="str">
        <f>IF(ISNA(VLOOKUP($C27,'NorAm DV MO'!$A$17:$H$992,8,FALSE))=TRUE,"0",VLOOKUP($C27,'NorAm DV MO'!$A$17:$H$992,8,FALSE))</f>
        <v>0</v>
      </c>
      <c r="Q27" s="71" t="str">
        <f>IF(ISNA(VLOOKUP($C27,'NorAm DV DM'!$A$17:$H$991,8,FALSE))=TRUE,"0",VLOOKUP($C27,'NorAm DV DM'!$A$17:$H$991,8,FALSE))</f>
        <v>0</v>
      </c>
      <c r="R27" s="71">
        <f>IF(ISNA(VLOOKUP($C27,'TT BVSC -1'!$A$17:$H$983,8,FALSE))=TRUE,"0",VLOOKUP($C27,'TT BVSC -1'!$A$17:$H$983,8,FALSE))</f>
        <v>187.70812219487479</v>
      </c>
      <c r="S27" s="71">
        <f>IF(ISNA(VLOOKUP($C27,'TT BVSC -2'!$A$17:$H$998,8,FALSE))=TRUE,"0",VLOOKUP($C27,'TT BVSC -2'!$A$17:$H$998,8,FALSE))</f>
        <v>248.25429153331396</v>
      </c>
      <c r="T27" s="71" t="str">
        <f>IF(ISNA(VLOOKUP($C27,'NorAm Apex MO'!$A$17:$H$994,8,FALSE))=TRUE,"0",VLOOKUP($C27,'NorAm Apex MO'!$A$17:$H$994,8,FALSE))</f>
        <v>0</v>
      </c>
      <c r="U27" s="71" t="str">
        <f>IF(ISNA(VLOOKUP($C27,'NorAm Apex DM'!$A$17:$H$993,8,FALSE))=TRUE,"0",VLOOKUP($C27,'NorAm Apex DM'!$A$17:$H$993,8,FALSE))</f>
        <v>0</v>
      </c>
      <c r="V27" s="71" t="str">
        <f>IF(ISNA(VLOOKUP($C27,'NA VSC MO'!$A$17:$H$993,8,FALSE))=TRUE,"0",VLOOKUP($C27,'NA VSC MO'!$A$17:$H$993,8,FALSE))</f>
        <v>0</v>
      </c>
      <c r="W27" s="71" t="str">
        <f>IF(ISNA(VLOOKUP($C27,'NA VSC DM'!$A$17:$H$992,8,FALSE))=TRUE,"0",VLOOKUP($C27,'NA VSC DM'!$A$17:$H$992,8,FALSE))</f>
        <v>0</v>
      </c>
      <c r="X27" s="71" t="str">
        <f>IF(ISNA(VLOOKUP($C27,'NA Killington MO'!$A$17:$H$993,8,FALSE))=TRUE,"0",VLOOKUP($C27,'NA Killington MO'!$A$17:$H$993,8,FALSE))</f>
        <v>0</v>
      </c>
      <c r="Y27" s="71" t="str">
        <f>IF(ISNA(VLOOKUP($C27,'NA Killington DM'!$A$17:$H$992,8,FALSE))=TRUE,"0",VLOOKUP($C27,'NA Killington DM'!$A$17:$H$992,8,FALSE))</f>
        <v>0</v>
      </c>
      <c r="Z27" s="71">
        <f>IF(ISNA(VLOOKUP($C27,'TT CP -1'!$A$17:$H$983,8,FALSE))=TRUE,"0",VLOOKUP($C27,'TT CP -1'!$A$17:$H$983,8,FALSE))</f>
        <v>206.26513317191285</v>
      </c>
      <c r="AA27" s="71">
        <f>IF(ISNA(VLOOKUP($C27,'TT CP -2'!$A$17:$H$998,8,FALSE))=TRUE,"0",VLOOKUP($C27,'TT CP -2'!$A$17:$H$998,8,FALSE))</f>
        <v>284.1341411864168</v>
      </c>
      <c r="AB27" s="126" t="str">
        <f>IF(ISNA(VLOOKUP($C27,'FzFest CF'!$A$17:$H$997,8,FALSE))=TRUE,"0",VLOOKUP($C27,'FzFest CF'!$A$17:$H$997,8,FALSE))</f>
        <v>0</v>
      </c>
      <c r="AC27" s="126">
        <f>IF(ISNA(VLOOKUP($C27,'TT Prov MO'!$A$17:$H$998,8,FALSE))=TRUE,"0",VLOOKUP($C27,'TT Prov MO'!$A$17:$H$998,8,FALSE))</f>
        <v>358.95479823185519</v>
      </c>
      <c r="AD27" s="126">
        <f>IF(ISNA(VLOOKUP($C27,'TT Prov DM'!$A$17:$H$994,8,FALSE))=TRUE,"0",VLOOKUP($C27,'TT Prov DM'!$A$17:$H$994,8,FALSE))</f>
        <v>250</v>
      </c>
      <c r="AE27" s="126" t="str">
        <f>IF(ISNA(VLOOKUP($C27,'CC MSA MO'!$A$17:$H$994,8,FALSE))=TRUE,"0",VLOOKUP($C27,'CC MSA MO'!$A$17:$H$994,8,FALSE))</f>
        <v>0</v>
      </c>
      <c r="AF27" s="126" t="str">
        <f>IF(ISNA(VLOOKUP($C27,'SrNats MO'!$A$17:$H$994,8,FALSE))=TRUE,"0",VLOOKUP($C27,'SrNats MO'!$A$17:$H$994,8,FALSE))</f>
        <v>0</v>
      </c>
      <c r="AG27" s="126" t="str">
        <f>IF(ISNA(VLOOKUP($C27,'SrNats DM'!$A$17:$H$994,8,FALSE))=TRUE,"0",VLOOKUP($C27,'SrNats DM'!$A$17:$H$994,8,FALSE))</f>
        <v>0</v>
      </c>
      <c r="AH27" s="126" t="str">
        <f>IF(ISNA(VLOOKUP($C27,'JrNats MO'!$A$17:$H$994,8,FALSE))=TRUE,"0",VLOOKUP($C27,'JrNats MO'!$A$17:$H$994,8,FALSE))</f>
        <v>0</v>
      </c>
    </row>
    <row r="28" spans="1:34" ht="17" customHeight="1" x14ac:dyDescent="0.15">
      <c r="A28" s="77" t="s">
        <v>124</v>
      </c>
      <c r="B28" s="77" t="s">
        <v>46</v>
      </c>
      <c r="C28" s="79" t="s">
        <v>82</v>
      </c>
      <c r="D28" s="77"/>
      <c r="E28" s="77">
        <f t="shared" si="6"/>
        <v>23</v>
      </c>
      <c r="F28" s="19">
        <f t="shared" si="7"/>
        <v>23</v>
      </c>
      <c r="G28" s="124">
        <f t="shared" si="3"/>
        <v>304.03938033878677</v>
      </c>
      <c r="H28" s="124">
        <f t="shared" si="4"/>
        <v>293.54769713389419</v>
      </c>
      <c r="I28" s="124">
        <f t="shared" si="5"/>
        <v>292.47890602269422</v>
      </c>
      <c r="J28" s="19">
        <f t="shared" si="8"/>
        <v>890.06598349537512</v>
      </c>
      <c r="K28" s="20"/>
      <c r="L28" s="71" t="str">
        <f>IF(ISNA(VLOOKUP($C28,'Apex Canada Classic'!$A$17:$H$997,8,FALSE))=TRUE,"0",VLOOKUP($C28,'Apex Canada Classic'!$A$17:$H$997,8,FALSE))</f>
        <v>0</v>
      </c>
      <c r="M28" s="71">
        <v>0</v>
      </c>
      <c r="N28" s="71" t="str">
        <f>IF(ISNA(VLOOKUP($C28,'CC Red Deer MO'!$A$17:$H$999,8,FALSE))=TRUE,"0",VLOOKUP($C28,'CC Red Deer MO'!$A$17:$H$999,8,FALSE))</f>
        <v>0</v>
      </c>
      <c r="O28" s="71" t="str">
        <f>IF(ISNA(VLOOKUP($C28,'CC Red Deer DM'!$A$17:$H$999,8,FALSE))=TRUE,"0",VLOOKUP($C28,'CC Red Deer DM'!$A$17:$H$999,8,FALSE))</f>
        <v>0</v>
      </c>
      <c r="P28" s="71" t="str">
        <f>IF(ISNA(VLOOKUP($C28,'NorAm DV MO'!$A$17:$H$992,8,FALSE))=TRUE,"0",VLOOKUP($C28,'NorAm DV MO'!$A$17:$H$992,8,FALSE))</f>
        <v>0</v>
      </c>
      <c r="Q28" s="71" t="str">
        <f>IF(ISNA(VLOOKUP($C28,'NorAm DV DM'!$A$17:$H$991,8,FALSE))=TRUE,"0",VLOOKUP($C28,'NorAm DV DM'!$A$17:$H$991,8,FALSE))</f>
        <v>0</v>
      </c>
      <c r="R28" s="71">
        <f>IF(ISNA(VLOOKUP($C28,'TT BVSC -1'!$A$17:$H$983,8,FALSE))=TRUE,"0",VLOOKUP($C28,'TT BVSC -1'!$A$17:$H$983,8,FALSE))</f>
        <v>304.03938033878677</v>
      </c>
      <c r="S28" s="71">
        <f>IF(ISNA(VLOOKUP($C28,'TT BVSC -2'!$A$17:$H$998,8,FALSE))=TRUE,"0",VLOOKUP($C28,'TT BVSC -2'!$A$17:$H$998,8,FALSE))</f>
        <v>292.47890602269422</v>
      </c>
      <c r="T28" s="71" t="str">
        <f>IF(ISNA(VLOOKUP($C28,'NorAm Apex MO'!$A$17:$H$994,8,FALSE))=TRUE,"0",VLOOKUP($C28,'NorAm Apex MO'!$A$17:$H$994,8,FALSE))</f>
        <v>0</v>
      </c>
      <c r="U28" s="71" t="str">
        <f>IF(ISNA(VLOOKUP($C28,'NorAm Apex DM'!$A$17:$H$993,8,FALSE))=TRUE,"0",VLOOKUP($C28,'NorAm Apex DM'!$A$17:$H$993,8,FALSE))</f>
        <v>0</v>
      </c>
      <c r="V28" s="71" t="str">
        <f>IF(ISNA(VLOOKUP($C28,'NA VSC MO'!$A$17:$H$993,8,FALSE))=TRUE,"0",VLOOKUP($C28,'NA VSC MO'!$A$17:$H$993,8,FALSE))</f>
        <v>0</v>
      </c>
      <c r="W28" s="71" t="str">
        <f>IF(ISNA(VLOOKUP($C28,'NA VSC DM'!$A$17:$H$992,8,FALSE))=TRUE,"0",VLOOKUP($C28,'NA VSC DM'!$A$17:$H$992,8,FALSE))</f>
        <v>0</v>
      </c>
      <c r="X28" s="71" t="str">
        <f>IF(ISNA(VLOOKUP($C28,'NA Killington MO'!$A$17:$H$993,8,FALSE))=TRUE,"0",VLOOKUP($C28,'NA Killington MO'!$A$17:$H$993,8,FALSE))</f>
        <v>0</v>
      </c>
      <c r="Y28" s="71" t="str">
        <f>IF(ISNA(VLOOKUP($C28,'NA Killington DM'!$A$17:$H$992,8,FALSE))=TRUE,"0",VLOOKUP($C28,'NA Killington DM'!$A$17:$H$992,8,FALSE))</f>
        <v>0</v>
      </c>
      <c r="Z28" s="71">
        <f>IF(ISNA(VLOOKUP($C28,'TT CP -1'!$A$17:$H$983,8,FALSE))=TRUE,"0",VLOOKUP($C28,'TT CP -1'!$A$17:$H$983,8,FALSE))</f>
        <v>259.68523002421307</v>
      </c>
      <c r="AA28" s="71">
        <f>IF(ISNA(VLOOKUP($C28,'TT CP -2'!$A$17:$H$998,8,FALSE))=TRUE,"0",VLOOKUP($C28,'TT CP -2'!$A$17:$H$998,8,FALSE))</f>
        <v>281.24559673101311</v>
      </c>
      <c r="AB28" s="126" t="str">
        <f>IF(ISNA(VLOOKUP($C28,'FzFest CF'!$A$17:$H$997,8,FALSE))=TRUE,"0",VLOOKUP($C28,'FzFest CF'!$A$17:$H$997,8,FALSE))</f>
        <v>0</v>
      </c>
      <c r="AC28" s="126">
        <f>IF(ISNA(VLOOKUP($C28,'TT Prov MO'!$A$17:$H$998,8,FALSE))=TRUE,"0",VLOOKUP($C28,'TT Prov MO'!$A$17:$H$998,8,FALSE))</f>
        <v>293.54769713389419</v>
      </c>
      <c r="AD28" s="126">
        <f>IF(ISNA(VLOOKUP($C28,'TT Prov DM'!$A$17:$H$994,8,FALSE))=TRUE,"0",VLOOKUP($C28,'TT Prov DM'!$A$17:$H$994,8,FALSE))</f>
        <v>250</v>
      </c>
      <c r="AE28" s="126" t="str">
        <f>IF(ISNA(VLOOKUP($C28,'CC MSA MO'!$A$17:$H$994,8,FALSE))=TRUE,"0",VLOOKUP($C28,'CC MSA MO'!$A$17:$H$994,8,FALSE))</f>
        <v>0</v>
      </c>
      <c r="AF28" s="126" t="str">
        <f>IF(ISNA(VLOOKUP($C28,'SrNats MO'!$A$17:$H$994,8,FALSE))=TRUE,"0",VLOOKUP($C28,'SrNats MO'!$A$17:$H$994,8,FALSE))</f>
        <v>0</v>
      </c>
      <c r="AG28" s="126" t="str">
        <f>IF(ISNA(VLOOKUP($C28,'SrNats DM'!$A$17:$H$994,8,FALSE))=TRUE,"0",VLOOKUP($C28,'SrNats DM'!$A$17:$H$994,8,FALSE))</f>
        <v>0</v>
      </c>
      <c r="AH28" s="126" t="str">
        <f>IF(ISNA(VLOOKUP($C28,'JrNats MO'!$A$17:$H$994,8,FALSE))=TRUE,"0",VLOOKUP($C28,'JrNats MO'!$A$17:$H$994,8,FALSE))</f>
        <v>0</v>
      </c>
    </row>
    <row r="29" spans="1:34" ht="17" customHeight="1" x14ac:dyDescent="0.15">
      <c r="A29" s="77" t="s">
        <v>102</v>
      </c>
      <c r="B29" s="77" t="s">
        <v>103</v>
      </c>
      <c r="C29" s="79" t="s">
        <v>71</v>
      </c>
      <c r="D29" s="77"/>
      <c r="E29" s="77">
        <f t="shared" si="6"/>
        <v>24</v>
      </c>
      <c r="F29" s="19">
        <f t="shared" si="7"/>
        <v>24</v>
      </c>
      <c r="G29" s="124">
        <f t="shared" si="3"/>
        <v>359.81748181947825</v>
      </c>
      <c r="H29" s="124">
        <f t="shared" si="4"/>
        <v>275</v>
      </c>
      <c r="I29" s="124">
        <f t="shared" si="5"/>
        <v>253.10230024213075</v>
      </c>
      <c r="J29" s="19">
        <f t="shared" si="8"/>
        <v>887.91978206160888</v>
      </c>
      <c r="K29" s="20"/>
      <c r="L29" s="71" t="str">
        <f>IF(ISNA(VLOOKUP($C29,'Apex Canada Classic'!$A$17:$H$997,8,FALSE))=TRUE,"0",VLOOKUP($C29,'Apex Canada Classic'!$A$17:$H$997,8,FALSE))</f>
        <v>0</v>
      </c>
      <c r="M29" s="71">
        <v>0</v>
      </c>
      <c r="N29" s="71" t="str">
        <f>IF(ISNA(VLOOKUP($C29,'CC Red Deer MO'!$A$17:$H$999,8,FALSE))=TRUE,"0",VLOOKUP($C29,'CC Red Deer MO'!$A$17:$H$999,8,FALSE))</f>
        <v>0</v>
      </c>
      <c r="O29" s="71" t="str">
        <f>IF(ISNA(VLOOKUP($C29,'CC Red Deer DM'!$A$17:$H$999,8,FALSE))=TRUE,"0",VLOOKUP($C29,'CC Red Deer DM'!$A$17:$H$999,8,FALSE))</f>
        <v>0</v>
      </c>
      <c r="P29" s="71" t="str">
        <f>IF(ISNA(VLOOKUP($C29,'NorAm DV MO'!$A$17:$H$992,8,FALSE))=TRUE,"0",VLOOKUP($C29,'NorAm DV MO'!$A$17:$H$992,8,FALSE))</f>
        <v>0</v>
      </c>
      <c r="Q29" s="71" t="str">
        <f>IF(ISNA(VLOOKUP($C29,'NorAm DV DM'!$A$17:$H$991,8,FALSE))=TRUE,"0",VLOOKUP($C29,'NorAm DV DM'!$A$17:$H$991,8,FALSE))</f>
        <v>0</v>
      </c>
      <c r="R29" s="71">
        <f>IF(ISNA(VLOOKUP($C29,'TT BVSC -1'!$A$17:$H$983,8,FALSE))=TRUE,"0",VLOOKUP($C29,'TT BVSC -1'!$A$17:$H$983,8,FALSE))</f>
        <v>241.42174605472712</v>
      </c>
      <c r="S29" s="71">
        <f>IF(ISNA(VLOOKUP($C29,'TT BVSC -2'!$A$17:$H$998,8,FALSE))=TRUE,"0",VLOOKUP($C29,'TT BVSC -2'!$A$17:$H$998,8,FALSE))</f>
        <v>205.12074483561247</v>
      </c>
      <c r="T29" s="71" t="str">
        <f>IF(ISNA(VLOOKUP($C29,'NorAm Apex MO'!$A$17:$H$994,8,FALSE))=TRUE,"0",VLOOKUP($C29,'NorAm Apex MO'!$A$17:$H$994,8,FALSE))</f>
        <v>0</v>
      </c>
      <c r="U29" s="71" t="str">
        <f>IF(ISNA(VLOOKUP($C29,'NorAm Apex DM'!$A$17:$H$993,8,FALSE))=TRUE,"0",VLOOKUP($C29,'NorAm Apex DM'!$A$17:$H$993,8,FALSE))</f>
        <v>0</v>
      </c>
      <c r="V29" s="71" t="str">
        <f>IF(ISNA(VLOOKUP($C29,'NA VSC MO'!$A$17:$H$993,8,FALSE))=TRUE,"0",VLOOKUP($C29,'NA VSC MO'!$A$17:$H$993,8,FALSE))</f>
        <v>0</v>
      </c>
      <c r="W29" s="71" t="str">
        <f>IF(ISNA(VLOOKUP($C29,'NA VSC DM'!$A$17:$H$992,8,FALSE))=TRUE,"0",VLOOKUP($C29,'NA VSC DM'!$A$17:$H$992,8,FALSE))</f>
        <v>0</v>
      </c>
      <c r="X29" s="71" t="str">
        <f>IF(ISNA(VLOOKUP($C29,'NA Killington MO'!$A$17:$H$993,8,FALSE))=TRUE,"0",VLOOKUP($C29,'NA Killington MO'!$A$17:$H$993,8,FALSE))</f>
        <v>0</v>
      </c>
      <c r="Y29" s="71" t="str">
        <f>IF(ISNA(VLOOKUP($C29,'NA Killington DM'!$A$17:$H$992,8,FALSE))=TRUE,"0",VLOOKUP($C29,'NA Killington DM'!$A$17:$H$992,8,FALSE))</f>
        <v>0</v>
      </c>
      <c r="Z29" s="71">
        <f>IF(ISNA(VLOOKUP($C29,'TT CP -1'!$A$17:$H$983,8,FALSE))=TRUE,"0",VLOOKUP($C29,'TT CP -1'!$A$17:$H$983,8,FALSE))</f>
        <v>253.10230024213075</v>
      </c>
      <c r="AA29" s="71">
        <f>IF(ISNA(VLOOKUP($C29,'TT CP -2'!$A$17:$H$998,8,FALSE))=TRUE,"0",VLOOKUP($C29,'TT CP -2'!$A$17:$H$998,8,FALSE))</f>
        <v>219.95209243342256</v>
      </c>
      <c r="AB29" s="126" t="str">
        <f>IF(ISNA(VLOOKUP($C29,'FzFest CF'!$A$17:$H$997,8,FALSE))=TRUE,"0",VLOOKUP($C29,'FzFest CF'!$A$17:$H$997,8,FALSE))</f>
        <v>0</v>
      </c>
      <c r="AC29" s="126">
        <f>IF(ISNA(VLOOKUP($C29,'TT Prov MO'!$A$17:$H$998,8,FALSE))=TRUE,"0",VLOOKUP($C29,'TT Prov MO'!$A$17:$H$998,8,FALSE))</f>
        <v>359.81748181947825</v>
      </c>
      <c r="AD29" s="126">
        <f>IF(ISNA(VLOOKUP($C29,'TT Prov DM'!$A$17:$H$994,8,FALSE))=TRUE,"0",VLOOKUP($C29,'TT Prov DM'!$A$17:$H$994,8,FALSE))</f>
        <v>275</v>
      </c>
      <c r="AE29" s="126" t="str">
        <f>IF(ISNA(VLOOKUP($C29,'CC MSA MO'!$A$17:$H$994,8,FALSE))=TRUE,"0",VLOOKUP($C29,'CC MSA MO'!$A$17:$H$994,8,FALSE))</f>
        <v>0</v>
      </c>
      <c r="AF29" s="126" t="str">
        <f>IF(ISNA(VLOOKUP($C29,'SrNats MO'!$A$17:$H$994,8,FALSE))=TRUE,"0",VLOOKUP($C29,'SrNats MO'!$A$17:$H$994,8,FALSE))</f>
        <v>0</v>
      </c>
      <c r="AG29" s="126" t="str">
        <f>IF(ISNA(VLOOKUP($C29,'SrNats DM'!$A$17:$H$994,8,FALSE))=TRUE,"0",VLOOKUP($C29,'SrNats DM'!$A$17:$H$994,8,FALSE))</f>
        <v>0</v>
      </c>
      <c r="AH29" s="126" t="str">
        <f>IF(ISNA(VLOOKUP($C29,'JrNats MO'!$A$17:$H$994,8,FALSE))=TRUE,"0",VLOOKUP($C29,'JrNats MO'!$A$17:$H$994,8,FALSE))</f>
        <v>0</v>
      </c>
    </row>
    <row r="30" spans="1:34" ht="17" customHeight="1" x14ac:dyDescent="0.15">
      <c r="A30" s="77" t="s">
        <v>101</v>
      </c>
      <c r="B30" s="77" t="s">
        <v>60</v>
      </c>
      <c r="C30" s="79" t="s">
        <v>93</v>
      </c>
      <c r="D30" s="77"/>
      <c r="E30" s="77">
        <f t="shared" si="6"/>
        <v>25</v>
      </c>
      <c r="F30" s="19">
        <f t="shared" si="7"/>
        <v>25</v>
      </c>
      <c r="G30" s="124">
        <f t="shared" si="3"/>
        <v>320</v>
      </c>
      <c r="H30" s="124">
        <f t="shared" si="4"/>
        <v>283.11706830172545</v>
      </c>
      <c r="I30" s="124">
        <f t="shared" si="5"/>
        <v>274.12991404818939</v>
      </c>
      <c r="J30" s="19">
        <f t="shared" si="8"/>
        <v>877.24698234991479</v>
      </c>
      <c r="K30" s="20"/>
      <c r="L30" s="71" t="str">
        <f>IF(ISNA(VLOOKUP($C30,'Apex Canada Classic'!$A$17:$H$997,8,FALSE))=TRUE,"0",VLOOKUP($C30,'Apex Canada Classic'!$A$17:$H$997,8,FALSE))</f>
        <v>0</v>
      </c>
      <c r="M30" s="71">
        <v>0</v>
      </c>
      <c r="N30" s="71" t="str">
        <f>IF(ISNA(VLOOKUP($C30,'CC Red Deer MO'!$A$17:$H$999,8,FALSE))=TRUE,"0",VLOOKUP($C30,'CC Red Deer MO'!$A$17:$H$999,8,FALSE))</f>
        <v>0</v>
      </c>
      <c r="O30" s="71" t="str">
        <f>IF(ISNA(VLOOKUP($C30,'CC Red Deer DM'!$A$17:$H$999,8,FALSE))=TRUE,"0",VLOOKUP($C30,'CC Red Deer DM'!$A$17:$H$999,8,FALSE))</f>
        <v>0</v>
      </c>
      <c r="P30" s="71" t="str">
        <f>IF(ISNA(VLOOKUP($C30,'NorAm DV MO'!$A$17:$H$992,8,FALSE))=TRUE,"0",VLOOKUP($C30,'NorAm DV MO'!$A$17:$H$992,8,FALSE))</f>
        <v>0</v>
      </c>
      <c r="Q30" s="71" t="str">
        <f>IF(ISNA(VLOOKUP($C30,'NorAm DV DM'!$A$17:$H$991,8,FALSE))=TRUE,"0",VLOOKUP($C30,'NorAm DV DM'!$A$17:$H$991,8,FALSE))</f>
        <v>0</v>
      </c>
      <c r="R30" s="71">
        <f>IF(ISNA(VLOOKUP($C30,'TT BVSC -1'!$A$17:$H$983,8,FALSE))=TRUE,"0",VLOOKUP($C30,'TT BVSC -1'!$A$17:$H$983,8,FALSE))</f>
        <v>203.92355581294342</v>
      </c>
      <c r="S30" s="71">
        <f>IF(ISNA(VLOOKUP($C30,'TT BVSC -2'!$A$17:$H$998,8,FALSE))=TRUE,"0",VLOOKUP($C30,'TT BVSC -2'!$A$17:$H$998,8,FALSE))</f>
        <v>238.580157113762</v>
      </c>
      <c r="T30" s="71" t="str">
        <f>IF(ISNA(VLOOKUP($C30,'NorAm Apex MO'!$A$17:$H$994,8,FALSE))=TRUE,"0",VLOOKUP($C30,'NorAm Apex MO'!$A$17:$H$994,8,FALSE))</f>
        <v>0</v>
      </c>
      <c r="U30" s="71" t="str">
        <f>IF(ISNA(VLOOKUP($C30,'NorAm Apex DM'!$A$17:$H$993,8,FALSE))=TRUE,"0",VLOOKUP($C30,'NorAm Apex DM'!$A$17:$H$993,8,FALSE))</f>
        <v>0</v>
      </c>
      <c r="V30" s="71" t="str">
        <f>IF(ISNA(VLOOKUP($C30,'NA VSC MO'!$A$17:$H$993,8,FALSE))=TRUE,"0",VLOOKUP($C30,'NA VSC MO'!$A$17:$H$993,8,FALSE))</f>
        <v>0</v>
      </c>
      <c r="W30" s="71" t="str">
        <f>IF(ISNA(VLOOKUP($C30,'NA VSC DM'!$A$17:$H$992,8,FALSE))=TRUE,"0",VLOOKUP($C30,'NA VSC DM'!$A$17:$H$992,8,FALSE))</f>
        <v>0</v>
      </c>
      <c r="X30" s="71" t="str">
        <f>IF(ISNA(VLOOKUP($C30,'NA Killington MO'!$A$17:$H$993,8,FALSE))=TRUE,"0",VLOOKUP($C30,'NA Killington MO'!$A$17:$H$993,8,FALSE))</f>
        <v>0</v>
      </c>
      <c r="Y30" s="71" t="str">
        <f>IF(ISNA(VLOOKUP($C30,'NA Killington DM'!$A$17:$H$992,8,FALSE))=TRUE,"0",VLOOKUP($C30,'NA Killington DM'!$A$17:$H$992,8,FALSE))</f>
        <v>0</v>
      </c>
      <c r="Z30" s="71">
        <f>IF(ISNA(VLOOKUP($C30,'TT CP -1'!$A$17:$H$983,8,FALSE))=TRUE,"0",VLOOKUP($C30,'TT CP -1'!$A$17:$H$983,8,FALSE))</f>
        <v>249.01634382566584</v>
      </c>
      <c r="AA30" s="71">
        <f>IF(ISNA(VLOOKUP($C30,'TT CP -2'!$A$17:$H$998,8,FALSE))=TRUE,"0",VLOOKUP($C30,'TT CP -2'!$A$17:$H$998,8,FALSE))</f>
        <v>274.12991404818939</v>
      </c>
      <c r="AB30" s="126" t="str">
        <f>IF(ISNA(VLOOKUP($C30,'FzFest CF'!$A$17:$H$997,8,FALSE))=TRUE,"0",VLOOKUP($C30,'FzFest CF'!$A$17:$H$997,8,FALSE))</f>
        <v>0</v>
      </c>
      <c r="AC30" s="126">
        <f>IF(ISNA(VLOOKUP($C30,'TT Prov MO'!$A$17:$H$998,8,FALSE))=TRUE,"0",VLOOKUP($C30,'TT Prov MO'!$A$17:$H$998,8,FALSE))</f>
        <v>283.11706830172545</v>
      </c>
      <c r="AD30" s="126">
        <f>IF(ISNA(VLOOKUP($C30,'TT Prov DM'!$A$17:$H$994,8,FALSE))=TRUE,"0",VLOOKUP($C30,'TT Prov DM'!$A$17:$H$994,8,FALSE))</f>
        <v>320</v>
      </c>
      <c r="AE30" s="126" t="str">
        <f>IF(ISNA(VLOOKUP($C30,'CC MSA MO'!$A$17:$H$994,8,FALSE))=TRUE,"0",VLOOKUP($C30,'CC MSA MO'!$A$17:$H$994,8,FALSE))</f>
        <v>0</v>
      </c>
      <c r="AF30" s="126" t="str">
        <f>IF(ISNA(VLOOKUP($C30,'SrNats MO'!$A$17:$H$994,8,FALSE))=TRUE,"0",VLOOKUP($C30,'SrNats MO'!$A$17:$H$994,8,FALSE))</f>
        <v>0</v>
      </c>
      <c r="AG30" s="126" t="str">
        <f>IF(ISNA(VLOOKUP($C30,'SrNats DM'!$A$17:$H$994,8,FALSE))=TRUE,"0",VLOOKUP($C30,'SrNats DM'!$A$17:$H$994,8,FALSE))</f>
        <v>0</v>
      </c>
      <c r="AH30" s="126" t="str">
        <f>IF(ISNA(VLOOKUP($C30,'JrNats MO'!$A$17:$H$994,8,FALSE))=TRUE,"0",VLOOKUP($C30,'JrNats MO'!$A$17:$H$994,8,FALSE))</f>
        <v>0</v>
      </c>
    </row>
    <row r="31" spans="1:34" ht="17" customHeight="1" x14ac:dyDescent="0.15">
      <c r="A31" s="77" t="s">
        <v>99</v>
      </c>
      <c r="B31" s="77" t="s">
        <v>60</v>
      </c>
      <c r="C31" s="79" t="s">
        <v>87</v>
      </c>
      <c r="D31" s="77"/>
      <c r="E31" s="77">
        <f t="shared" si="6"/>
        <v>26</v>
      </c>
      <c r="F31" s="19">
        <f t="shared" si="7"/>
        <v>26</v>
      </c>
      <c r="G31" s="124">
        <f t="shared" si="3"/>
        <v>310</v>
      </c>
      <c r="H31" s="124">
        <f t="shared" si="4"/>
        <v>293.07714244973624</v>
      </c>
      <c r="I31" s="124">
        <f t="shared" si="5"/>
        <v>268.35094831330537</v>
      </c>
      <c r="J31" s="19">
        <f t="shared" si="8"/>
        <v>871.42809076304161</v>
      </c>
      <c r="K31" s="20"/>
      <c r="L31" s="71" t="str">
        <f>IF(ISNA(VLOOKUP($C31,'Apex Canada Classic'!$A$17:$H$997,8,FALSE))=TRUE,"0",VLOOKUP($C31,'Apex Canada Classic'!$A$17:$H$997,8,FALSE))</f>
        <v>0</v>
      </c>
      <c r="M31" s="71">
        <v>0</v>
      </c>
      <c r="N31" s="71" t="str">
        <f>IF(ISNA(VLOOKUP($C31,'CC Red Deer MO'!$A$17:$H$999,8,FALSE))=TRUE,"0",VLOOKUP($C31,'CC Red Deer MO'!$A$17:$H$999,8,FALSE))</f>
        <v>0</v>
      </c>
      <c r="O31" s="71" t="str">
        <f>IF(ISNA(VLOOKUP($C31,'CC Red Deer DM'!$A$17:$H$999,8,FALSE))=TRUE,"0",VLOOKUP($C31,'CC Red Deer DM'!$A$17:$H$999,8,FALSE))</f>
        <v>0</v>
      </c>
      <c r="P31" s="71" t="str">
        <f>IF(ISNA(VLOOKUP($C31,'NorAm DV MO'!$A$17:$H$992,8,FALSE))=TRUE,"0",VLOOKUP($C31,'NorAm DV MO'!$A$17:$H$992,8,FALSE))</f>
        <v>0</v>
      </c>
      <c r="Q31" s="71" t="str">
        <f>IF(ISNA(VLOOKUP($C31,'NorAm DV DM'!$A$17:$H$991,8,FALSE))=TRUE,"0",VLOOKUP($C31,'NorAm DV DM'!$A$17:$H$991,8,FALSE))</f>
        <v>0</v>
      </c>
      <c r="R31" s="71">
        <f>IF(ISNA(VLOOKUP($C31,'TT BVSC -1'!$A$17:$H$983,8,FALSE))=TRUE,"0",VLOOKUP($C31,'TT BVSC -1'!$A$17:$H$983,8,FALSE))</f>
        <v>268.35094831330537</v>
      </c>
      <c r="S31" s="71">
        <f>IF(ISNA(VLOOKUP($C31,'TT BVSC -2'!$A$17:$H$998,8,FALSE))=TRUE,"0",VLOOKUP($C31,'TT BVSC -2'!$A$17:$H$998,8,FALSE))</f>
        <v>263.02007564736692</v>
      </c>
      <c r="T31" s="71" t="str">
        <f>IF(ISNA(VLOOKUP($C31,'NorAm Apex MO'!$A$17:$H$994,8,FALSE))=TRUE,"0",VLOOKUP($C31,'NorAm Apex MO'!$A$17:$H$994,8,FALSE))</f>
        <v>0</v>
      </c>
      <c r="U31" s="71" t="str">
        <f>IF(ISNA(VLOOKUP($C31,'NorAm Apex DM'!$A$17:$H$993,8,FALSE))=TRUE,"0",VLOOKUP($C31,'NorAm Apex DM'!$A$17:$H$993,8,FALSE))</f>
        <v>0</v>
      </c>
      <c r="V31" s="71" t="str">
        <f>IF(ISNA(VLOOKUP($C31,'NA VSC MO'!$A$17:$H$993,8,FALSE))=TRUE,"0",VLOOKUP($C31,'NA VSC MO'!$A$17:$H$993,8,FALSE))</f>
        <v>0</v>
      </c>
      <c r="W31" s="71" t="str">
        <f>IF(ISNA(VLOOKUP($C31,'NA VSC DM'!$A$17:$H$992,8,FALSE))=TRUE,"0",VLOOKUP($C31,'NA VSC DM'!$A$17:$H$992,8,FALSE))</f>
        <v>0</v>
      </c>
      <c r="X31" s="71" t="str">
        <f>IF(ISNA(VLOOKUP($C31,'NA Killington MO'!$A$17:$H$993,8,FALSE))=TRUE,"0",VLOOKUP($C31,'NA Killington MO'!$A$17:$H$993,8,FALSE))</f>
        <v>0</v>
      </c>
      <c r="Y31" s="71" t="str">
        <f>IF(ISNA(VLOOKUP($C31,'NA Killington DM'!$A$17:$H$992,8,FALSE))=TRUE,"0",VLOOKUP($C31,'NA Killington DM'!$A$17:$H$992,8,FALSE))</f>
        <v>0</v>
      </c>
      <c r="Z31" s="71">
        <f>IF(ISNA(VLOOKUP($C31,'TT CP -1'!$A$17:$H$983,8,FALSE))=TRUE,"0",VLOOKUP($C31,'TT CP -1'!$A$17:$H$983,8,FALSE))</f>
        <v>186.59200968523004</v>
      </c>
      <c r="AA31" s="71">
        <f>IF(ISNA(VLOOKUP($C31,'TT CP -2'!$A$17:$H$998,8,FALSE))=TRUE,"0",VLOOKUP($C31,'TT CP -2'!$A$17:$H$998,8,FALSE))</f>
        <v>261.44849936592931</v>
      </c>
      <c r="AB31" s="126" t="str">
        <f>IF(ISNA(VLOOKUP($C31,'FzFest CF'!$A$17:$H$997,8,FALSE))=TRUE,"0",VLOOKUP($C31,'FzFest CF'!$A$17:$H$997,8,FALSE))</f>
        <v>0</v>
      </c>
      <c r="AC31" s="126">
        <f>IF(ISNA(VLOOKUP($C31,'TT Prov MO'!$A$17:$H$998,8,FALSE))=TRUE,"0",VLOOKUP($C31,'TT Prov MO'!$A$17:$H$998,8,FALSE))</f>
        <v>293.07714244973624</v>
      </c>
      <c r="AD31" s="126">
        <f>IF(ISNA(VLOOKUP($C31,'TT Prov DM'!$A$17:$H$994,8,FALSE))=TRUE,"0",VLOOKUP($C31,'TT Prov DM'!$A$17:$H$994,8,FALSE))</f>
        <v>310</v>
      </c>
      <c r="AE31" s="126" t="str">
        <f>IF(ISNA(VLOOKUP($C31,'CC MSA MO'!$A$17:$H$994,8,FALSE))=TRUE,"0",VLOOKUP($C31,'CC MSA MO'!$A$17:$H$994,8,FALSE))</f>
        <v>0</v>
      </c>
      <c r="AF31" s="126" t="str">
        <f>IF(ISNA(VLOOKUP($C31,'SrNats MO'!$A$17:$H$994,8,FALSE))=TRUE,"0",VLOOKUP($C31,'SrNats MO'!$A$17:$H$994,8,FALSE))</f>
        <v>0</v>
      </c>
      <c r="AG31" s="126" t="str">
        <f>IF(ISNA(VLOOKUP($C31,'SrNats DM'!$A$17:$H$994,8,FALSE))=TRUE,"0",VLOOKUP($C31,'SrNats DM'!$A$17:$H$994,8,FALSE))</f>
        <v>0</v>
      </c>
      <c r="AH31" s="126" t="str">
        <f>IF(ISNA(VLOOKUP($C31,'JrNats MO'!$A$17:$H$994,8,FALSE))=TRUE,"0",VLOOKUP($C31,'JrNats MO'!$A$17:$H$994,8,FALSE))</f>
        <v>0</v>
      </c>
    </row>
    <row r="32" spans="1:34" ht="17" customHeight="1" x14ac:dyDescent="0.15">
      <c r="A32" s="77" t="s">
        <v>98</v>
      </c>
      <c r="B32" s="77" t="s">
        <v>60</v>
      </c>
      <c r="C32" s="79" t="s">
        <v>89</v>
      </c>
      <c r="D32" s="77"/>
      <c r="E32" s="77">
        <f t="shared" si="6"/>
        <v>27</v>
      </c>
      <c r="F32" s="19">
        <f t="shared" si="7"/>
        <v>27</v>
      </c>
      <c r="G32" s="124">
        <f t="shared" si="3"/>
        <v>307.8087167070218</v>
      </c>
      <c r="H32" s="124">
        <f t="shared" si="4"/>
        <v>287.66576358191935</v>
      </c>
      <c r="I32" s="124">
        <f t="shared" si="5"/>
        <v>275</v>
      </c>
      <c r="J32" s="19">
        <f t="shared" si="8"/>
        <v>870.47448028894109</v>
      </c>
      <c r="K32" s="20"/>
      <c r="L32" s="71" t="str">
        <f>IF(ISNA(VLOOKUP($C32,'Apex Canada Classic'!$A$17:$H$997,8,FALSE))=TRUE,"0",VLOOKUP($C32,'Apex Canada Classic'!$A$17:$H$997,8,FALSE))</f>
        <v>0</v>
      </c>
      <c r="M32" s="71">
        <v>0</v>
      </c>
      <c r="N32" s="71" t="str">
        <f>IF(ISNA(VLOOKUP($C32,'CC Red Deer MO'!$A$17:$H$999,8,FALSE))=TRUE,"0",VLOOKUP($C32,'CC Red Deer MO'!$A$17:$H$999,8,FALSE))</f>
        <v>0</v>
      </c>
      <c r="O32" s="71" t="str">
        <f>IF(ISNA(VLOOKUP($C32,'CC Red Deer DM'!$A$17:$H$999,8,FALSE))=TRUE,"0",VLOOKUP($C32,'CC Red Deer DM'!$A$17:$H$999,8,FALSE))</f>
        <v>0</v>
      </c>
      <c r="P32" s="71" t="str">
        <f>IF(ISNA(VLOOKUP($C32,'NorAm DV MO'!$A$17:$H$992,8,FALSE))=TRUE,"0",VLOOKUP($C32,'NorAm DV MO'!$A$17:$H$992,8,FALSE))</f>
        <v>0</v>
      </c>
      <c r="Q32" s="71" t="str">
        <f>IF(ISNA(VLOOKUP($C32,'NorAm DV DM'!$A$17:$H$991,8,FALSE))=TRUE,"0",VLOOKUP($C32,'NorAm DV DM'!$A$17:$H$991,8,FALSE))</f>
        <v>0</v>
      </c>
      <c r="R32" s="71">
        <f>IF(ISNA(VLOOKUP($C32,'TT BVSC -1'!$A$17:$H$983,8,FALSE))=TRUE,"0",VLOOKUP($C32,'TT BVSC -1'!$A$17:$H$983,8,FALSE))</f>
        <v>245.11365281598378</v>
      </c>
      <c r="S32" s="71">
        <f>IF(ISNA(VLOOKUP($C32,'TT BVSC -2'!$A$17:$H$998,8,FALSE))=TRUE,"0",VLOOKUP($C32,'TT BVSC -2'!$A$17:$H$998,8,FALSE))</f>
        <v>233.85219668315392</v>
      </c>
      <c r="T32" s="71" t="str">
        <f>IF(ISNA(VLOOKUP($C32,'NorAm Apex MO'!$A$17:$H$994,8,FALSE))=TRUE,"0",VLOOKUP($C32,'NorAm Apex MO'!$A$17:$H$994,8,FALSE))</f>
        <v>0</v>
      </c>
      <c r="U32" s="71" t="str">
        <f>IF(ISNA(VLOOKUP($C32,'NorAm Apex DM'!$A$17:$H$993,8,FALSE))=TRUE,"0",VLOOKUP($C32,'NorAm Apex DM'!$A$17:$H$993,8,FALSE))</f>
        <v>0</v>
      </c>
      <c r="V32" s="71" t="str">
        <f>IF(ISNA(VLOOKUP($C32,'NA VSC MO'!$A$17:$H$993,8,FALSE))=TRUE,"0",VLOOKUP($C32,'NA VSC MO'!$A$17:$H$993,8,FALSE))</f>
        <v>0</v>
      </c>
      <c r="W32" s="71" t="str">
        <f>IF(ISNA(VLOOKUP($C32,'NA VSC DM'!$A$17:$H$992,8,FALSE))=TRUE,"0",VLOOKUP($C32,'NA VSC DM'!$A$17:$H$992,8,FALSE))</f>
        <v>0</v>
      </c>
      <c r="X32" s="71" t="str">
        <f>IF(ISNA(VLOOKUP($C32,'NA Killington MO'!$A$17:$H$993,8,FALSE))=TRUE,"0",VLOOKUP($C32,'NA Killington MO'!$A$17:$H$993,8,FALSE))</f>
        <v>0</v>
      </c>
      <c r="Y32" s="71" t="str">
        <f>IF(ISNA(VLOOKUP($C32,'NA Killington DM'!$A$17:$H$992,8,FALSE))=TRUE,"0",VLOOKUP($C32,'NA Killington DM'!$A$17:$H$992,8,FALSE))</f>
        <v>0</v>
      </c>
      <c r="Z32" s="71">
        <f>IF(ISNA(VLOOKUP($C32,'TT CP -1'!$A$17:$H$983,8,FALSE))=TRUE,"0",VLOOKUP($C32,'TT CP -1'!$A$17:$H$983,8,FALSE))</f>
        <v>307.8087167070218</v>
      </c>
      <c r="AA32" s="71">
        <f>IF(ISNA(VLOOKUP($C32,'TT CP -2'!$A$17:$H$998,8,FALSE))=TRUE,"0",VLOOKUP($C32,'TT CP -2'!$A$17:$H$998,8,FALSE))</f>
        <v>222.69973228124559</v>
      </c>
      <c r="AB32" s="126" t="str">
        <f>IF(ISNA(VLOOKUP($C32,'FzFest CF'!$A$17:$H$997,8,FALSE))=TRUE,"0",VLOOKUP($C32,'FzFest CF'!$A$17:$H$997,8,FALSE))</f>
        <v>0</v>
      </c>
      <c r="AC32" s="126">
        <f>IF(ISNA(VLOOKUP($C32,'TT Prov MO'!$A$17:$H$998,8,FALSE))=TRUE,"0",VLOOKUP($C32,'TT Prov MO'!$A$17:$H$998,8,FALSE))</f>
        <v>287.66576358191935</v>
      </c>
      <c r="AD32" s="126">
        <f>IF(ISNA(VLOOKUP($C32,'TT Prov DM'!$A$17:$H$994,8,FALSE))=TRUE,"0",VLOOKUP($C32,'TT Prov DM'!$A$17:$H$994,8,FALSE))</f>
        <v>275</v>
      </c>
      <c r="AE32" s="126" t="str">
        <f>IF(ISNA(VLOOKUP($C32,'CC MSA MO'!$A$17:$H$994,8,FALSE))=TRUE,"0",VLOOKUP($C32,'CC MSA MO'!$A$17:$H$994,8,FALSE))</f>
        <v>0</v>
      </c>
      <c r="AF32" s="126" t="str">
        <f>IF(ISNA(VLOOKUP($C32,'SrNats MO'!$A$17:$H$994,8,FALSE))=TRUE,"0",VLOOKUP($C32,'SrNats MO'!$A$17:$H$994,8,FALSE))</f>
        <v>0</v>
      </c>
      <c r="AG32" s="126" t="str">
        <f>IF(ISNA(VLOOKUP($C32,'SrNats DM'!$A$17:$H$994,8,FALSE))=TRUE,"0",VLOOKUP($C32,'SrNats DM'!$A$17:$H$994,8,FALSE))</f>
        <v>0</v>
      </c>
      <c r="AH32" s="126" t="str">
        <f>IF(ISNA(VLOOKUP($C32,'JrNats MO'!$A$17:$H$994,8,FALSE))=TRUE,"0",VLOOKUP($C32,'JrNats MO'!$A$17:$H$994,8,FALSE))</f>
        <v>0</v>
      </c>
    </row>
    <row r="33" spans="1:34" ht="17" customHeight="1" x14ac:dyDescent="0.15">
      <c r="A33" s="77" t="s">
        <v>101</v>
      </c>
      <c r="B33" s="77" t="s">
        <v>103</v>
      </c>
      <c r="C33" s="79" t="s">
        <v>73</v>
      </c>
      <c r="D33" s="77"/>
      <c r="E33" s="77">
        <f t="shared" si="6"/>
        <v>28</v>
      </c>
      <c r="F33" s="19">
        <f t="shared" si="7"/>
        <v>28</v>
      </c>
      <c r="G33" s="124">
        <f t="shared" si="3"/>
        <v>319.34977898189084</v>
      </c>
      <c r="H33" s="124">
        <f t="shared" si="4"/>
        <v>275</v>
      </c>
      <c r="I33" s="124">
        <f t="shared" si="5"/>
        <v>243.03874092009684</v>
      </c>
      <c r="J33" s="19">
        <f t="shared" si="8"/>
        <v>837.38851990198771</v>
      </c>
      <c r="K33" s="20"/>
      <c r="L33" s="71" t="str">
        <f>IF(ISNA(VLOOKUP($C33,'Apex Canada Classic'!$A$17:$H$997,8,FALSE))=TRUE,"0",VLOOKUP($C33,'Apex Canada Classic'!$A$17:$H$997,8,FALSE))</f>
        <v>0</v>
      </c>
      <c r="M33" s="71">
        <v>0</v>
      </c>
      <c r="N33" s="71" t="str">
        <f>IF(ISNA(VLOOKUP($C33,'CC Red Deer MO'!$A$17:$H$999,8,FALSE))=TRUE,"0",VLOOKUP($C33,'CC Red Deer MO'!$A$17:$H$999,8,FALSE))</f>
        <v>0</v>
      </c>
      <c r="O33" s="71" t="str">
        <f>IF(ISNA(VLOOKUP($C33,'CC Red Deer DM'!$A$17:$H$999,8,FALSE))=TRUE,"0",VLOOKUP($C33,'CC Red Deer DM'!$A$17:$H$999,8,FALSE))</f>
        <v>0</v>
      </c>
      <c r="P33" s="71" t="str">
        <f>IF(ISNA(VLOOKUP($C33,'NorAm DV MO'!$A$17:$H$992,8,FALSE))=TRUE,"0",VLOOKUP($C33,'NorAm DV MO'!$A$17:$H$992,8,FALSE))</f>
        <v>0</v>
      </c>
      <c r="Q33" s="71" t="str">
        <f>IF(ISNA(VLOOKUP($C33,'NorAm DV DM'!$A$17:$H$991,8,FALSE))=TRUE,"0",VLOOKUP($C33,'NorAm DV DM'!$A$17:$H$991,8,FALSE))</f>
        <v>0</v>
      </c>
      <c r="R33" s="71">
        <f>IF(ISNA(VLOOKUP($C33,'TT BVSC -1'!$A$17:$H$983,8,FALSE))=TRUE,"0",VLOOKUP($C33,'TT BVSC -1'!$A$17:$H$983,8,FALSE))</f>
        <v>222.60026060518317</v>
      </c>
      <c r="S33" s="71">
        <f>IF(ISNA(VLOOKUP($C33,'TT BVSC -2'!$A$17:$H$998,8,FALSE))=TRUE,"0",VLOOKUP($C33,'TT BVSC -2'!$A$17:$H$998,8,FALSE))</f>
        <v>212.03084084957814</v>
      </c>
      <c r="T33" s="71" t="str">
        <f>IF(ISNA(VLOOKUP($C33,'NorAm Apex MO'!$A$17:$H$994,8,FALSE))=TRUE,"0",VLOOKUP($C33,'NorAm Apex MO'!$A$17:$H$994,8,FALSE))</f>
        <v>0</v>
      </c>
      <c r="U33" s="71" t="str">
        <f>IF(ISNA(VLOOKUP($C33,'NorAm Apex DM'!$A$17:$H$993,8,FALSE))=TRUE,"0",VLOOKUP($C33,'NorAm Apex DM'!$A$17:$H$993,8,FALSE))</f>
        <v>0</v>
      </c>
      <c r="V33" s="71" t="str">
        <f>IF(ISNA(VLOOKUP($C33,'NA VSC MO'!$A$17:$H$993,8,FALSE))=TRUE,"0",VLOOKUP($C33,'NA VSC MO'!$A$17:$H$993,8,FALSE))</f>
        <v>0</v>
      </c>
      <c r="W33" s="71" t="str">
        <f>IF(ISNA(VLOOKUP($C33,'NA VSC DM'!$A$17:$H$992,8,FALSE))=TRUE,"0",VLOOKUP($C33,'NA VSC DM'!$A$17:$H$992,8,FALSE))</f>
        <v>0</v>
      </c>
      <c r="X33" s="71" t="str">
        <f>IF(ISNA(VLOOKUP($C33,'NA Killington MO'!$A$17:$H$993,8,FALSE))=TRUE,"0",VLOOKUP($C33,'NA Killington MO'!$A$17:$H$993,8,FALSE))</f>
        <v>0</v>
      </c>
      <c r="Y33" s="71" t="str">
        <f>IF(ISNA(VLOOKUP($C33,'NA Killington DM'!$A$17:$H$992,8,FALSE))=TRUE,"0",VLOOKUP($C33,'NA Killington DM'!$A$17:$H$992,8,FALSE))</f>
        <v>0</v>
      </c>
      <c r="Z33" s="71">
        <f>IF(ISNA(VLOOKUP($C33,'TT CP -1'!$A$17:$H$983,8,FALSE))=TRUE,"0",VLOOKUP($C33,'TT CP -1'!$A$17:$H$983,8,FALSE))</f>
        <v>243.03874092009684</v>
      </c>
      <c r="AA33" s="71">
        <f>IF(ISNA(VLOOKUP($C33,'TT CP -2'!$A$17:$H$998,8,FALSE))=TRUE,"0",VLOOKUP($C33,'TT CP -2'!$A$17:$H$998,8,FALSE))</f>
        <v>190.08031562632098</v>
      </c>
      <c r="AB33" s="126" t="str">
        <f>IF(ISNA(VLOOKUP($C33,'FzFest CF'!$A$17:$H$997,8,FALSE))=TRUE,"0",VLOOKUP($C33,'FzFest CF'!$A$17:$H$997,8,FALSE))</f>
        <v>0</v>
      </c>
      <c r="AC33" s="126">
        <f>IF(ISNA(VLOOKUP($C33,'TT Prov MO'!$A$17:$H$998,8,FALSE))=TRUE,"0",VLOOKUP($C33,'TT Prov MO'!$A$17:$H$998,8,FALSE))</f>
        <v>319.34977898189084</v>
      </c>
      <c r="AD33" s="126">
        <f>IF(ISNA(VLOOKUP($C33,'TT Prov DM'!$A$17:$H$994,8,FALSE))=TRUE,"0",VLOOKUP($C33,'TT Prov DM'!$A$17:$H$994,8,FALSE))</f>
        <v>275</v>
      </c>
      <c r="AE33" s="126" t="str">
        <f>IF(ISNA(VLOOKUP($C33,'CC MSA MO'!$A$17:$H$994,8,FALSE))=TRUE,"0",VLOOKUP($C33,'CC MSA MO'!$A$17:$H$994,8,FALSE))</f>
        <v>0</v>
      </c>
      <c r="AF33" s="126" t="str">
        <f>IF(ISNA(VLOOKUP($C33,'SrNats MO'!$A$17:$H$994,8,FALSE))=TRUE,"0",VLOOKUP($C33,'SrNats MO'!$A$17:$H$994,8,FALSE))</f>
        <v>0</v>
      </c>
      <c r="AG33" s="126" t="str">
        <f>IF(ISNA(VLOOKUP($C33,'SrNats DM'!$A$17:$H$994,8,FALSE))=TRUE,"0",VLOOKUP($C33,'SrNats DM'!$A$17:$H$994,8,FALSE))</f>
        <v>0</v>
      </c>
      <c r="AH33" s="126" t="str">
        <f>IF(ISNA(VLOOKUP($C33,'JrNats MO'!$A$17:$H$994,8,FALSE))=TRUE,"0",VLOOKUP($C33,'JrNats MO'!$A$17:$H$994,8,FALSE))</f>
        <v>0</v>
      </c>
    </row>
    <row r="34" spans="1:34" ht="17" customHeight="1" x14ac:dyDescent="0.15">
      <c r="A34" s="77" t="s">
        <v>99</v>
      </c>
      <c r="B34" s="77" t="s">
        <v>103</v>
      </c>
      <c r="C34" s="79" t="s">
        <v>72</v>
      </c>
      <c r="D34" s="77"/>
      <c r="E34" s="77">
        <f t="shared" si="6"/>
        <v>29</v>
      </c>
      <c r="F34" s="19">
        <f t="shared" si="7"/>
        <v>29</v>
      </c>
      <c r="G34" s="124">
        <f t="shared" si="3"/>
        <v>286.01882218736637</v>
      </c>
      <c r="H34" s="124">
        <f t="shared" si="4"/>
        <v>250</v>
      </c>
      <c r="I34" s="124">
        <f t="shared" si="5"/>
        <v>239.17764586651225</v>
      </c>
      <c r="J34" s="19">
        <f t="shared" si="8"/>
        <v>775.19646805387856</v>
      </c>
      <c r="K34" s="20"/>
      <c r="L34" s="71" t="str">
        <f>IF(ISNA(VLOOKUP($C34,'Apex Canada Classic'!$A$17:$H$997,8,FALSE))=TRUE,"0",VLOOKUP($C34,'Apex Canada Classic'!$A$17:$H$997,8,FALSE))</f>
        <v>0</v>
      </c>
      <c r="M34" s="71">
        <v>0</v>
      </c>
      <c r="N34" s="71" t="str">
        <f>IF(ISNA(VLOOKUP($C34,'CC Red Deer MO'!$A$17:$H$999,8,FALSE))=TRUE,"0",VLOOKUP($C34,'CC Red Deer MO'!$A$17:$H$999,8,FALSE))</f>
        <v>0</v>
      </c>
      <c r="O34" s="71" t="str">
        <f>IF(ISNA(VLOOKUP($C34,'CC Red Deer DM'!$A$17:$H$999,8,FALSE))=TRUE,"0",VLOOKUP($C34,'CC Red Deer DM'!$A$17:$H$999,8,FALSE))</f>
        <v>0</v>
      </c>
      <c r="P34" s="71" t="str">
        <f>IF(ISNA(VLOOKUP($C34,'NorAm DV MO'!$A$17:$H$992,8,FALSE))=TRUE,"0",VLOOKUP($C34,'NorAm DV MO'!$A$17:$H$992,8,FALSE))</f>
        <v>0</v>
      </c>
      <c r="Q34" s="71" t="str">
        <f>IF(ISNA(VLOOKUP($C34,'NorAm DV DM'!$A$17:$H$991,8,FALSE))=TRUE,"0",VLOOKUP($C34,'NorAm DV DM'!$A$17:$H$991,8,FALSE))</f>
        <v>0</v>
      </c>
      <c r="R34" s="71">
        <f>IF(ISNA(VLOOKUP($C34,'TT BVSC -1'!$A$17:$H$983,8,FALSE))=TRUE,"0",VLOOKUP($C34,'TT BVSC -1'!$A$17:$H$983,8,FALSE))</f>
        <v>239.17764586651225</v>
      </c>
      <c r="S34" s="71">
        <f>IF(ISNA(VLOOKUP($C34,'TT BVSC -2'!$A$17:$H$998,8,FALSE))=TRUE,"0",VLOOKUP($C34,'TT BVSC -2'!$A$17:$H$998,8,FALSE))</f>
        <v>222.79604306080887</v>
      </c>
      <c r="T34" s="71" t="str">
        <f>IF(ISNA(VLOOKUP($C34,'NorAm Apex MO'!$A$17:$H$994,8,FALSE))=TRUE,"0",VLOOKUP($C34,'NorAm Apex MO'!$A$17:$H$994,8,FALSE))</f>
        <v>0</v>
      </c>
      <c r="U34" s="71" t="str">
        <f>IF(ISNA(VLOOKUP($C34,'NorAm Apex DM'!$A$17:$H$993,8,FALSE))=TRUE,"0",VLOOKUP($C34,'NorAm Apex DM'!$A$17:$H$993,8,FALSE))</f>
        <v>0</v>
      </c>
      <c r="V34" s="71" t="str">
        <f>IF(ISNA(VLOOKUP($C34,'NA VSC MO'!$A$17:$H$993,8,FALSE))=TRUE,"0",VLOOKUP($C34,'NA VSC MO'!$A$17:$H$993,8,FALSE))</f>
        <v>0</v>
      </c>
      <c r="W34" s="71" t="str">
        <f>IF(ISNA(VLOOKUP($C34,'NA VSC DM'!$A$17:$H$992,8,FALSE))=TRUE,"0",VLOOKUP($C34,'NA VSC DM'!$A$17:$H$992,8,FALSE))</f>
        <v>0</v>
      </c>
      <c r="X34" s="71" t="str">
        <f>IF(ISNA(VLOOKUP($C34,'NA Killington MO'!$A$17:$H$993,8,FALSE))=TRUE,"0",VLOOKUP($C34,'NA Killington MO'!$A$17:$H$993,8,FALSE))</f>
        <v>0</v>
      </c>
      <c r="Y34" s="71" t="str">
        <f>IF(ISNA(VLOOKUP($C34,'NA Killington DM'!$A$17:$H$992,8,FALSE))=TRUE,"0",VLOOKUP($C34,'NA Killington DM'!$A$17:$H$992,8,FALSE))</f>
        <v>0</v>
      </c>
      <c r="Z34" s="71" t="str">
        <f>IF(ISNA(VLOOKUP($C34,'TT CP -1'!$A$17:$H$983,8,FALSE))=TRUE,"0",VLOOKUP($C34,'TT CP -1'!$A$17:$H$983,8,FALSE))</f>
        <v>0</v>
      </c>
      <c r="AA34" s="71" t="str">
        <f>IF(ISNA(VLOOKUP($C34,'TT CP -2'!$A$17:$H$998,8,FALSE))=TRUE,"0",VLOOKUP($C34,'TT CP -2'!$A$17:$H$998,8,FALSE))</f>
        <v>0</v>
      </c>
      <c r="AB34" s="126" t="str">
        <f>IF(ISNA(VLOOKUP($C34,'FzFest CF'!$A$17:$H$997,8,FALSE))=TRUE,"0",VLOOKUP($C34,'FzFest CF'!$A$17:$H$997,8,FALSE))</f>
        <v>0</v>
      </c>
      <c r="AC34" s="126">
        <f>IF(ISNA(VLOOKUP($C34,'TT Prov MO'!$A$17:$H$998,8,FALSE))=TRUE,"0",VLOOKUP($C34,'TT Prov MO'!$A$17:$H$998,8,FALSE))</f>
        <v>286.01882218736637</v>
      </c>
      <c r="AD34" s="126">
        <f>IF(ISNA(VLOOKUP($C34,'TT Prov DM'!$A$17:$H$994,8,FALSE))=TRUE,"0",VLOOKUP($C34,'TT Prov DM'!$A$17:$H$994,8,FALSE))</f>
        <v>250</v>
      </c>
      <c r="AE34" s="126" t="str">
        <f>IF(ISNA(VLOOKUP($C34,'CC MSA MO'!$A$17:$H$994,8,FALSE))=TRUE,"0",VLOOKUP($C34,'CC MSA MO'!$A$17:$H$994,8,FALSE))</f>
        <v>0</v>
      </c>
      <c r="AF34" s="126" t="str">
        <f>IF(ISNA(VLOOKUP($C34,'SrNats MO'!$A$17:$H$994,8,FALSE))=TRUE,"0",VLOOKUP($C34,'SrNats MO'!$A$17:$H$994,8,FALSE))</f>
        <v>0</v>
      </c>
      <c r="AG34" s="126" t="str">
        <f>IF(ISNA(VLOOKUP($C34,'SrNats DM'!$A$17:$H$994,8,FALSE))=TRUE,"0",VLOOKUP($C34,'SrNats DM'!$A$17:$H$994,8,FALSE))</f>
        <v>0</v>
      </c>
      <c r="AH34" s="126" t="str">
        <f>IF(ISNA(VLOOKUP($C34,'JrNats MO'!$A$17:$H$994,8,FALSE))=TRUE,"0",VLOOKUP($C34,'JrNats MO'!$A$17:$H$994,8,FALSE))</f>
        <v>0</v>
      </c>
    </row>
    <row r="35" spans="1:34" ht="17" customHeight="1" x14ac:dyDescent="0.15">
      <c r="A35" s="77" t="s">
        <v>99</v>
      </c>
      <c r="B35" s="77" t="s">
        <v>103</v>
      </c>
      <c r="C35" s="79" t="s">
        <v>77</v>
      </c>
      <c r="D35" s="77"/>
      <c r="E35" s="77">
        <f t="shared" si="6"/>
        <v>30</v>
      </c>
      <c r="F35" s="19">
        <f t="shared" si="7"/>
        <v>30</v>
      </c>
      <c r="G35" s="124">
        <f t="shared" si="3"/>
        <v>350</v>
      </c>
      <c r="H35" s="124">
        <f t="shared" si="4"/>
        <v>228.06217025524029</v>
      </c>
      <c r="I35" s="124">
        <f t="shared" si="5"/>
        <v>169.0427698574338</v>
      </c>
      <c r="J35" s="19">
        <f t="shared" si="8"/>
        <v>747.10494011267406</v>
      </c>
      <c r="K35" s="20"/>
      <c r="L35" s="71" t="str">
        <f>IF(ISNA(VLOOKUP($C35,'Apex Canada Classic'!$A$17:$H$997,8,FALSE))=TRUE,"0",VLOOKUP($C35,'Apex Canada Classic'!$A$17:$H$997,8,FALSE))</f>
        <v>0</v>
      </c>
      <c r="M35" s="71">
        <v>0</v>
      </c>
      <c r="N35" s="71" t="str">
        <f>IF(ISNA(VLOOKUP($C35,'CC Red Deer MO'!$A$17:$H$999,8,FALSE))=TRUE,"0",VLOOKUP($C35,'CC Red Deer MO'!$A$17:$H$999,8,FALSE))</f>
        <v>0</v>
      </c>
      <c r="O35" s="71" t="str">
        <f>IF(ISNA(VLOOKUP($C35,'CC Red Deer DM'!$A$17:$H$999,8,FALSE))=TRUE,"0",VLOOKUP($C35,'CC Red Deer DM'!$A$17:$H$999,8,FALSE))</f>
        <v>0</v>
      </c>
      <c r="P35" s="71" t="str">
        <f>IF(ISNA(VLOOKUP($C35,'NorAm DV MO'!$A$17:$H$992,8,FALSE))=TRUE,"0",VLOOKUP($C35,'NorAm DV MO'!$A$17:$H$992,8,FALSE))</f>
        <v>0</v>
      </c>
      <c r="Q35" s="71" t="str">
        <f>IF(ISNA(VLOOKUP($C35,'NorAm DV DM'!$A$17:$H$991,8,FALSE))=TRUE,"0",VLOOKUP($C35,'NorAm DV DM'!$A$17:$H$991,8,FALSE))</f>
        <v>0</v>
      </c>
      <c r="R35" s="71">
        <f>IF(ISNA(VLOOKUP($C35,'TT BVSC -1'!$A$17:$H$983,8,FALSE))=TRUE,"0",VLOOKUP($C35,'TT BVSC -1'!$A$17:$H$983,8,FALSE))</f>
        <v>141.23353120023168</v>
      </c>
      <c r="S35" s="71">
        <f>IF(ISNA(VLOOKUP($C35,'TT BVSC -2'!$A$17:$H$998,8,FALSE))=TRUE,"0",VLOOKUP($C35,'TT BVSC -2'!$A$17:$H$998,8,FALSE))</f>
        <v>169.0427698574338</v>
      </c>
      <c r="T35" s="71" t="str">
        <f>IF(ISNA(VLOOKUP($C35,'NorAm Apex MO'!$A$17:$H$994,8,FALSE))=TRUE,"0",VLOOKUP($C35,'NorAm Apex MO'!$A$17:$H$994,8,FALSE))</f>
        <v>0</v>
      </c>
      <c r="U35" s="71" t="str">
        <f>IF(ISNA(VLOOKUP($C35,'NorAm Apex DM'!$A$17:$H$993,8,FALSE))=TRUE,"0",VLOOKUP($C35,'NorAm Apex DM'!$A$17:$H$993,8,FALSE))</f>
        <v>0</v>
      </c>
      <c r="V35" s="71" t="str">
        <f>IF(ISNA(VLOOKUP($C35,'NA VSC MO'!$A$17:$H$993,8,FALSE))=TRUE,"0",VLOOKUP($C35,'NA VSC MO'!$A$17:$H$993,8,FALSE))</f>
        <v>0</v>
      </c>
      <c r="W35" s="71" t="str">
        <f>IF(ISNA(VLOOKUP($C35,'NA VSC DM'!$A$17:$H$992,8,FALSE))=TRUE,"0",VLOOKUP($C35,'NA VSC DM'!$A$17:$H$992,8,FALSE))</f>
        <v>0</v>
      </c>
      <c r="X35" s="71" t="str">
        <f>IF(ISNA(VLOOKUP($C35,'NA Killington MO'!$A$17:$H$993,8,FALSE))=TRUE,"0",VLOOKUP($C35,'NA Killington MO'!$A$17:$H$993,8,FALSE))</f>
        <v>0</v>
      </c>
      <c r="Y35" s="71" t="str">
        <f>IF(ISNA(VLOOKUP($C35,'NA Killington DM'!$A$17:$H$992,8,FALSE))=TRUE,"0",VLOOKUP($C35,'NA Killington DM'!$A$17:$H$992,8,FALSE))</f>
        <v>0</v>
      </c>
      <c r="Z35" s="71" t="str">
        <f>IF(ISNA(VLOOKUP($C35,'TT CP -1'!$A$17:$H$983,8,FALSE))=TRUE,"0",VLOOKUP($C35,'TT CP -1'!$A$17:$H$983,8,FALSE))</f>
        <v>0</v>
      </c>
      <c r="AA35" s="71" t="str">
        <f>IF(ISNA(VLOOKUP($C35,'TT CP -2'!$A$17:$H$998,8,FALSE))=TRUE,"0",VLOOKUP($C35,'TT CP -2'!$A$17:$H$998,8,FALSE))</f>
        <v>0</v>
      </c>
      <c r="AB35" s="126" t="str">
        <f>IF(ISNA(VLOOKUP($C35,'FzFest CF'!$A$17:$H$997,8,FALSE))=TRUE,"0",VLOOKUP($C35,'FzFest CF'!$A$17:$H$997,8,FALSE))</f>
        <v>0</v>
      </c>
      <c r="AC35" s="126">
        <f>IF(ISNA(VLOOKUP($C35,'TT Prov MO'!$A$17:$H$998,8,FALSE))=TRUE,"0",VLOOKUP($C35,'TT Prov MO'!$A$17:$H$998,8,FALSE))</f>
        <v>228.06217025524029</v>
      </c>
      <c r="AD35" s="126">
        <f>IF(ISNA(VLOOKUP($C35,'TT Prov DM'!$A$17:$H$994,8,FALSE))=TRUE,"0",VLOOKUP($C35,'TT Prov DM'!$A$17:$H$994,8,FALSE))</f>
        <v>350</v>
      </c>
      <c r="AE35" s="126" t="str">
        <f>IF(ISNA(VLOOKUP($C35,'CC MSA MO'!$A$17:$H$994,8,FALSE))=TRUE,"0",VLOOKUP($C35,'CC MSA MO'!$A$17:$H$994,8,FALSE))</f>
        <v>0</v>
      </c>
      <c r="AF35" s="126" t="str">
        <f>IF(ISNA(VLOOKUP($C35,'SrNats MO'!$A$17:$H$994,8,FALSE))=TRUE,"0",VLOOKUP($C35,'SrNats MO'!$A$17:$H$994,8,FALSE))</f>
        <v>0</v>
      </c>
      <c r="AG35" s="126" t="str">
        <f>IF(ISNA(VLOOKUP($C35,'SrNats DM'!$A$17:$H$994,8,FALSE))=TRUE,"0",VLOOKUP($C35,'SrNats DM'!$A$17:$H$994,8,FALSE))</f>
        <v>0</v>
      </c>
      <c r="AH35" s="126" t="str">
        <f>IF(ISNA(VLOOKUP($C35,'JrNats MO'!$A$17:$H$994,8,FALSE))=TRUE,"0",VLOOKUP($C35,'JrNats MO'!$A$17:$H$994,8,FALSE))</f>
        <v>0</v>
      </c>
    </row>
    <row r="36" spans="1:34" ht="17" customHeight="1" x14ac:dyDescent="0.15">
      <c r="A36" s="77" t="s">
        <v>99</v>
      </c>
      <c r="B36" s="77" t="s">
        <v>103</v>
      </c>
      <c r="C36" s="79" t="s">
        <v>76</v>
      </c>
      <c r="D36" s="77"/>
      <c r="E36" s="77">
        <f t="shared" si="6"/>
        <v>31</v>
      </c>
      <c r="F36" s="19">
        <f t="shared" si="7"/>
        <v>31</v>
      </c>
      <c r="G36" s="124">
        <f t="shared" si="3"/>
        <v>250</v>
      </c>
      <c r="H36" s="124">
        <f t="shared" si="4"/>
        <v>247.80569007263924</v>
      </c>
      <c r="I36" s="124">
        <f t="shared" si="5"/>
        <v>237.23798659632115</v>
      </c>
      <c r="J36" s="19">
        <f t="shared" si="8"/>
        <v>735.04367666896042</v>
      </c>
      <c r="K36" s="20"/>
      <c r="L36" s="71" t="str">
        <f>IF(ISNA(VLOOKUP($C36,'Apex Canada Classic'!$A$17:$H$997,8,FALSE))=TRUE,"0",VLOOKUP($C36,'Apex Canada Classic'!$A$17:$H$997,8,FALSE))</f>
        <v>0</v>
      </c>
      <c r="M36" s="71">
        <v>0</v>
      </c>
      <c r="N36" s="71" t="str">
        <f>IF(ISNA(VLOOKUP($C36,'CC Red Deer MO'!$A$17:$H$999,8,FALSE))=TRUE,"0",VLOOKUP($C36,'CC Red Deer MO'!$A$17:$H$999,8,FALSE))</f>
        <v>0</v>
      </c>
      <c r="O36" s="71" t="str">
        <f>IF(ISNA(VLOOKUP($C36,'CC Red Deer DM'!$A$17:$H$999,8,FALSE))=TRUE,"0",VLOOKUP($C36,'CC Red Deer DM'!$A$17:$H$999,8,FALSE))</f>
        <v>0</v>
      </c>
      <c r="P36" s="71" t="str">
        <f>IF(ISNA(VLOOKUP($C36,'NorAm DV MO'!$A$17:$H$992,8,FALSE))=TRUE,"0",VLOOKUP($C36,'NorAm DV MO'!$A$17:$H$992,8,FALSE))</f>
        <v>0</v>
      </c>
      <c r="Q36" s="71" t="str">
        <f>IF(ISNA(VLOOKUP($C36,'NorAm DV DM'!$A$17:$H$991,8,FALSE))=TRUE,"0",VLOOKUP($C36,'NorAm DV DM'!$A$17:$H$991,8,FALSE))</f>
        <v>0</v>
      </c>
      <c r="R36" s="71">
        <f>IF(ISNA(VLOOKUP($C36,'TT BVSC -1'!$A$17:$H$983,8,FALSE))=TRUE,"0",VLOOKUP($C36,'TT BVSC -1'!$A$17:$H$983,8,FALSE))</f>
        <v>152.52642246995805</v>
      </c>
      <c r="S36" s="71">
        <f>IF(ISNA(VLOOKUP($C36,'TT BVSC -2'!$A$17:$H$998,8,FALSE))=TRUE,"0",VLOOKUP($C36,'TT BVSC -2'!$A$17:$H$998,8,FALSE))</f>
        <v>179.08059354087868</v>
      </c>
      <c r="T36" s="71" t="str">
        <f>IF(ISNA(VLOOKUP($C36,'NorAm Apex MO'!$A$17:$H$994,8,FALSE))=TRUE,"0",VLOOKUP($C36,'NorAm Apex MO'!$A$17:$H$994,8,FALSE))</f>
        <v>0</v>
      </c>
      <c r="U36" s="71" t="str">
        <f>IF(ISNA(VLOOKUP($C36,'NorAm Apex DM'!$A$17:$H$993,8,FALSE))=TRUE,"0",VLOOKUP($C36,'NorAm Apex DM'!$A$17:$H$993,8,FALSE))</f>
        <v>0</v>
      </c>
      <c r="V36" s="71" t="str">
        <f>IF(ISNA(VLOOKUP($C36,'NA VSC MO'!$A$17:$H$993,8,FALSE))=TRUE,"0",VLOOKUP($C36,'NA VSC MO'!$A$17:$H$993,8,FALSE))</f>
        <v>0</v>
      </c>
      <c r="W36" s="71" t="str">
        <f>IF(ISNA(VLOOKUP($C36,'NA VSC DM'!$A$17:$H$992,8,FALSE))=TRUE,"0",VLOOKUP($C36,'NA VSC DM'!$A$17:$H$992,8,FALSE))</f>
        <v>0</v>
      </c>
      <c r="X36" s="71" t="str">
        <f>IF(ISNA(VLOOKUP($C36,'NA Killington MO'!$A$17:$H$993,8,FALSE))=TRUE,"0",VLOOKUP($C36,'NA Killington MO'!$A$17:$H$993,8,FALSE))</f>
        <v>0</v>
      </c>
      <c r="Y36" s="71" t="str">
        <f>IF(ISNA(VLOOKUP($C36,'NA Killington DM'!$A$17:$H$992,8,FALSE))=TRUE,"0",VLOOKUP($C36,'NA Killington DM'!$A$17:$H$992,8,FALSE))</f>
        <v>0</v>
      </c>
      <c r="Z36" s="71">
        <f>IF(ISNA(VLOOKUP($C36,'TT CP -1'!$A$17:$H$983,8,FALSE))=TRUE,"0",VLOOKUP($C36,'TT CP -1'!$A$17:$H$983,8,FALSE))</f>
        <v>247.80569007263924</v>
      </c>
      <c r="AA36" s="71">
        <f>IF(ISNA(VLOOKUP($C36,'TT CP -2'!$A$17:$H$998,8,FALSE))=TRUE,"0",VLOOKUP($C36,'TT CP -2'!$A$17:$H$998,8,FALSE))</f>
        <v>216.42947724390586</v>
      </c>
      <c r="AB36" s="126" t="str">
        <f>IF(ISNA(VLOOKUP($C36,'FzFest CF'!$A$17:$H$997,8,FALSE))=TRUE,"0",VLOOKUP($C36,'FzFest CF'!$A$17:$H$997,8,FALSE))</f>
        <v>0</v>
      </c>
      <c r="AC36" s="126">
        <f>IF(ISNA(VLOOKUP($C36,'TT Prov MO'!$A$17:$H$998,8,FALSE))=TRUE,"0",VLOOKUP($C36,'TT Prov MO'!$A$17:$H$998,8,FALSE))</f>
        <v>237.23798659632115</v>
      </c>
      <c r="AD36" s="126">
        <f>IF(ISNA(VLOOKUP($C36,'TT Prov DM'!$A$17:$H$994,8,FALSE))=TRUE,"0",VLOOKUP($C36,'TT Prov DM'!$A$17:$H$994,8,FALSE))</f>
        <v>250</v>
      </c>
      <c r="AE36" s="126" t="str">
        <f>IF(ISNA(VLOOKUP($C36,'CC MSA MO'!$A$17:$H$994,8,FALSE))=TRUE,"0",VLOOKUP($C36,'CC MSA MO'!$A$17:$H$994,8,FALSE))</f>
        <v>0</v>
      </c>
      <c r="AF36" s="126" t="str">
        <f>IF(ISNA(VLOOKUP($C36,'SrNats MO'!$A$17:$H$994,8,FALSE))=TRUE,"0",VLOOKUP($C36,'SrNats MO'!$A$17:$H$994,8,FALSE))</f>
        <v>0</v>
      </c>
      <c r="AG36" s="126" t="str">
        <f>IF(ISNA(VLOOKUP($C36,'SrNats DM'!$A$17:$H$994,8,FALSE))=TRUE,"0",VLOOKUP($C36,'SrNats DM'!$A$17:$H$994,8,FALSE))</f>
        <v>0</v>
      </c>
      <c r="AH36" s="126" t="str">
        <f>IF(ISNA(VLOOKUP($C36,'JrNats MO'!$A$17:$H$994,8,FALSE))=TRUE,"0",VLOOKUP($C36,'JrNats MO'!$A$17:$H$994,8,FALSE))</f>
        <v>0</v>
      </c>
    </row>
    <row r="37" spans="1:34" ht="17" customHeight="1" x14ac:dyDescent="0.15">
      <c r="A37" s="77" t="s">
        <v>101</v>
      </c>
      <c r="B37" s="77" t="s">
        <v>60</v>
      </c>
      <c r="C37" s="79" t="s">
        <v>91</v>
      </c>
      <c r="D37" s="77"/>
      <c r="E37" s="77">
        <f t="shared" si="6"/>
        <v>32</v>
      </c>
      <c r="F37" s="19">
        <f t="shared" si="7"/>
        <v>32</v>
      </c>
      <c r="G37" s="124">
        <f t="shared" si="3"/>
        <v>258.55995491052556</v>
      </c>
      <c r="H37" s="124">
        <f t="shared" si="4"/>
        <v>233.85219668315392</v>
      </c>
      <c r="I37" s="124">
        <f t="shared" si="5"/>
        <v>223.44128329297823</v>
      </c>
      <c r="J37" s="19">
        <f t="shared" si="8"/>
        <v>715.85343488665774</v>
      </c>
      <c r="K37" s="20"/>
      <c r="L37" s="71" t="str">
        <f>IF(ISNA(VLOOKUP($C37,'Apex Canada Classic'!$A$17:$H$997,8,FALSE))=TRUE,"0",VLOOKUP($C37,'Apex Canada Classic'!$A$17:$H$997,8,FALSE))</f>
        <v>0</v>
      </c>
      <c r="M37" s="71">
        <v>0</v>
      </c>
      <c r="N37" s="71" t="str">
        <f>IF(ISNA(VLOOKUP($C37,'CC Red Deer MO'!$A$17:$H$999,8,FALSE))=TRUE,"0",VLOOKUP($C37,'CC Red Deer MO'!$A$17:$H$999,8,FALSE))</f>
        <v>0</v>
      </c>
      <c r="O37" s="71" t="str">
        <f>IF(ISNA(VLOOKUP($C37,'CC Red Deer DM'!$A$17:$H$999,8,FALSE))=TRUE,"0",VLOOKUP($C37,'CC Red Deer DM'!$A$17:$H$999,8,FALSE))</f>
        <v>0</v>
      </c>
      <c r="P37" s="71" t="str">
        <f>IF(ISNA(VLOOKUP($C37,'NorAm DV MO'!$A$17:$H$992,8,FALSE))=TRUE,"0",VLOOKUP($C37,'NorAm DV MO'!$A$17:$H$992,8,FALSE))</f>
        <v>0</v>
      </c>
      <c r="Q37" s="71" t="str">
        <f>IF(ISNA(VLOOKUP($C37,'NorAm DV DM'!$A$17:$H$991,8,FALSE))=TRUE,"0",VLOOKUP($C37,'NorAm DV DM'!$A$17:$H$991,8,FALSE))</f>
        <v>0</v>
      </c>
      <c r="R37" s="71">
        <f>IF(ISNA(VLOOKUP($C37,'TT BVSC -1'!$A$17:$H$983,8,FALSE))=TRUE,"0",VLOOKUP($C37,'TT BVSC -1'!$A$17:$H$983,8,FALSE))</f>
        <v>215.43361806862606</v>
      </c>
      <c r="S37" s="71">
        <f>IF(ISNA(VLOOKUP($C37,'TT BVSC -2'!$A$17:$H$998,8,FALSE))=TRUE,"0",VLOOKUP($C37,'TT BVSC -2'!$A$17:$H$998,8,FALSE))</f>
        <v>233.85219668315392</v>
      </c>
      <c r="T37" s="71" t="str">
        <f>IF(ISNA(VLOOKUP($C37,'NorAm Apex MO'!$A$17:$H$994,8,FALSE))=TRUE,"0",VLOOKUP($C37,'NorAm Apex MO'!$A$17:$H$994,8,FALSE))</f>
        <v>0</v>
      </c>
      <c r="U37" s="71" t="str">
        <f>IF(ISNA(VLOOKUP($C37,'NorAm Apex DM'!$A$17:$H$993,8,FALSE))=TRUE,"0",VLOOKUP($C37,'NorAm Apex DM'!$A$17:$H$993,8,FALSE))</f>
        <v>0</v>
      </c>
      <c r="V37" s="71" t="str">
        <f>IF(ISNA(VLOOKUP($C37,'NA VSC MO'!$A$17:$H$993,8,FALSE))=TRUE,"0",VLOOKUP($C37,'NA VSC MO'!$A$17:$H$993,8,FALSE))</f>
        <v>0</v>
      </c>
      <c r="W37" s="71" t="str">
        <f>IF(ISNA(VLOOKUP($C37,'NA VSC DM'!$A$17:$H$992,8,FALSE))=TRUE,"0",VLOOKUP($C37,'NA VSC DM'!$A$17:$H$992,8,FALSE))</f>
        <v>0</v>
      </c>
      <c r="X37" s="71" t="str">
        <f>IF(ISNA(VLOOKUP($C37,'NA Killington MO'!$A$17:$H$993,8,FALSE))=TRUE,"0",VLOOKUP($C37,'NA Killington MO'!$A$17:$H$993,8,FALSE))</f>
        <v>0</v>
      </c>
      <c r="Y37" s="71" t="str">
        <f>IF(ISNA(VLOOKUP($C37,'NA Killington DM'!$A$17:$H$992,8,FALSE))=TRUE,"0",VLOOKUP($C37,'NA Killington DM'!$A$17:$H$992,8,FALSE))</f>
        <v>0</v>
      </c>
      <c r="Z37" s="71">
        <f>IF(ISNA(VLOOKUP($C37,'TT CP -1'!$A$17:$H$983,8,FALSE))=TRUE,"0",VLOOKUP($C37,'TT CP -1'!$A$17:$H$983,8,FALSE))</f>
        <v>223.44128329297823</v>
      </c>
      <c r="AA37" s="71">
        <f>IF(ISNA(VLOOKUP($C37,'TT CP -2'!$A$17:$H$998,8,FALSE))=TRUE,"0",VLOOKUP($C37,'TT CP -2'!$A$17:$H$998,8,FALSE))</f>
        <v>258.55995491052556</v>
      </c>
      <c r="AB37" s="126" t="str">
        <f>IF(ISNA(VLOOKUP($C37,'FzFest CF'!$A$17:$H$997,8,FALSE))=TRUE,"0",VLOOKUP($C37,'FzFest CF'!$A$17:$H$997,8,FALSE))</f>
        <v>0</v>
      </c>
      <c r="AC37" s="126" t="str">
        <f>IF(ISNA(VLOOKUP($C37,'TT Prov MO'!$A$17:$H$998,8,FALSE))=TRUE,"0",VLOOKUP($C37,'TT Prov MO'!$A$17:$H$998,8,FALSE))</f>
        <v>dns</v>
      </c>
      <c r="AD37" s="126" t="str">
        <f>IF(ISNA(VLOOKUP($C37,'TT Prov DM'!$A$17:$H$994,8,FALSE))=TRUE,"0",VLOOKUP($C37,'TT Prov DM'!$A$17:$H$994,8,FALSE))</f>
        <v>0</v>
      </c>
      <c r="AE37" s="126" t="str">
        <f>IF(ISNA(VLOOKUP($C37,'CC MSA MO'!$A$17:$H$994,8,FALSE))=TRUE,"0",VLOOKUP($C37,'CC MSA MO'!$A$17:$H$994,8,FALSE))</f>
        <v>0</v>
      </c>
      <c r="AF37" s="126" t="str">
        <f>IF(ISNA(VLOOKUP($C37,'SrNats MO'!$A$17:$H$994,8,FALSE))=TRUE,"0",VLOOKUP($C37,'SrNats MO'!$A$17:$H$994,8,FALSE))</f>
        <v>0</v>
      </c>
      <c r="AG37" s="126" t="str">
        <f>IF(ISNA(VLOOKUP($C37,'SrNats DM'!$A$17:$H$994,8,FALSE))=TRUE,"0",VLOOKUP($C37,'SrNats DM'!$A$17:$H$994,8,FALSE))</f>
        <v>0</v>
      </c>
      <c r="AH37" s="126" t="str">
        <f>IF(ISNA(VLOOKUP($C37,'JrNats MO'!$A$17:$H$994,8,FALSE))=TRUE,"0",VLOOKUP($C37,'JrNats MO'!$A$17:$H$994,8,FALSE))</f>
        <v>0</v>
      </c>
    </row>
    <row r="38" spans="1:34" ht="17" customHeight="1" x14ac:dyDescent="0.15">
      <c r="A38" s="77" t="s">
        <v>99</v>
      </c>
      <c r="B38" s="77" t="s">
        <v>103</v>
      </c>
      <c r="C38" s="79" t="s">
        <v>75</v>
      </c>
      <c r="D38" s="77"/>
      <c r="E38" s="77">
        <f t="shared" si="6"/>
        <v>33</v>
      </c>
      <c r="F38" s="19">
        <f t="shared" si="7"/>
        <v>33</v>
      </c>
      <c r="G38" s="124">
        <f t="shared" si="3"/>
        <v>300</v>
      </c>
      <c r="H38" s="124">
        <f t="shared" si="4"/>
        <v>212.14173677456156</v>
      </c>
      <c r="I38" s="124">
        <f t="shared" si="5"/>
        <v>178.57142857142861</v>
      </c>
      <c r="J38" s="19">
        <f t="shared" si="8"/>
        <v>690.71316534599009</v>
      </c>
      <c r="K38" s="20"/>
      <c r="L38" s="71" t="str">
        <f>IF(ISNA(VLOOKUP($C38,'Apex Canada Classic'!$A$17:$H$997,8,FALSE))=TRUE,"0",VLOOKUP($C38,'Apex Canada Classic'!$A$17:$H$997,8,FALSE))</f>
        <v>0</v>
      </c>
      <c r="M38" s="71">
        <v>0</v>
      </c>
      <c r="N38" s="71" t="str">
        <f>IF(ISNA(VLOOKUP($C38,'CC Red Deer MO'!$A$17:$H$999,8,FALSE))=TRUE,"0",VLOOKUP($C38,'CC Red Deer MO'!$A$17:$H$999,8,FALSE))</f>
        <v>0</v>
      </c>
      <c r="O38" s="71" t="str">
        <f>IF(ISNA(VLOOKUP($C38,'CC Red Deer DM'!$A$17:$H$999,8,FALSE))=TRUE,"0",VLOOKUP($C38,'CC Red Deer DM'!$A$17:$H$999,8,FALSE))</f>
        <v>0</v>
      </c>
      <c r="P38" s="71" t="str">
        <f>IF(ISNA(VLOOKUP($C38,'NorAm DV MO'!$A$17:$H$992,8,FALSE))=TRUE,"0",VLOOKUP($C38,'NorAm DV MO'!$A$17:$H$992,8,FALSE))</f>
        <v>0</v>
      </c>
      <c r="Q38" s="71" t="str">
        <f>IF(ISNA(VLOOKUP($C38,'NorAm DV DM'!$A$17:$H$991,8,FALSE))=TRUE,"0",VLOOKUP($C38,'NorAm DV DM'!$A$17:$H$991,8,FALSE))</f>
        <v>0</v>
      </c>
      <c r="R38" s="71">
        <f>IF(ISNA(VLOOKUP($C38,'TT BVSC -1'!$A$17:$H$983,8,FALSE))=TRUE,"0",VLOOKUP($C38,'TT BVSC -1'!$A$17:$H$983,8,FALSE))</f>
        <v>159.83784566381931</v>
      </c>
      <c r="S38" s="71">
        <f>IF(ISNA(VLOOKUP($C38,'TT BVSC -2'!$A$17:$H$998,8,FALSE))=TRUE,"0",VLOOKUP($C38,'TT BVSC -2'!$A$17:$H$998,8,FALSE))</f>
        <v>178.57142857142861</v>
      </c>
      <c r="T38" s="71" t="str">
        <f>IF(ISNA(VLOOKUP($C38,'NorAm Apex MO'!$A$17:$H$994,8,FALSE))=TRUE,"0",VLOOKUP($C38,'NorAm Apex MO'!$A$17:$H$994,8,FALSE))</f>
        <v>0</v>
      </c>
      <c r="U38" s="71" t="str">
        <f>IF(ISNA(VLOOKUP($C38,'NorAm Apex DM'!$A$17:$H$993,8,FALSE))=TRUE,"0",VLOOKUP($C38,'NorAm Apex DM'!$A$17:$H$993,8,FALSE))</f>
        <v>0</v>
      </c>
      <c r="V38" s="71" t="str">
        <f>IF(ISNA(VLOOKUP($C38,'NA VSC MO'!$A$17:$H$993,8,FALSE))=TRUE,"0",VLOOKUP($C38,'NA VSC MO'!$A$17:$H$993,8,FALSE))</f>
        <v>0</v>
      </c>
      <c r="W38" s="71" t="str">
        <f>IF(ISNA(VLOOKUP($C38,'NA VSC DM'!$A$17:$H$992,8,FALSE))=TRUE,"0",VLOOKUP($C38,'NA VSC DM'!$A$17:$H$992,8,FALSE))</f>
        <v>0</v>
      </c>
      <c r="X38" s="71" t="str">
        <f>IF(ISNA(VLOOKUP($C38,'NA Killington MO'!$A$17:$H$993,8,FALSE))=TRUE,"0",VLOOKUP($C38,'NA Killington MO'!$A$17:$H$993,8,FALSE))</f>
        <v>0</v>
      </c>
      <c r="Y38" s="71" t="str">
        <f>IF(ISNA(VLOOKUP($C38,'NA Killington DM'!$A$17:$H$992,8,FALSE))=TRUE,"0",VLOOKUP($C38,'NA Killington DM'!$A$17:$H$992,8,FALSE))</f>
        <v>0</v>
      </c>
      <c r="Z38" s="71">
        <f>IF(ISNA(VLOOKUP($C38,'TT CP -1'!$A$17:$H$983,8,FALSE))=TRUE,"0",VLOOKUP($C38,'TT CP -1'!$A$17:$H$983,8,FALSE))</f>
        <v>131.80992736077485</v>
      </c>
      <c r="AA38" s="71">
        <f>IF(ISNA(VLOOKUP($C38,'TT CP -2'!$A$17:$H$998,8,FALSE))=TRUE,"0",VLOOKUP($C38,'TT CP -2'!$A$17:$H$998,8,FALSE))</f>
        <v>112.51232915316331</v>
      </c>
      <c r="AB38" s="126" t="str">
        <f>IF(ISNA(VLOOKUP($C38,'FzFest CF'!$A$17:$H$997,8,FALSE))=TRUE,"0",VLOOKUP($C38,'FzFest CF'!$A$17:$H$997,8,FALSE))</f>
        <v>0</v>
      </c>
      <c r="AC38" s="126">
        <f>IF(ISNA(VLOOKUP($C38,'TT Prov MO'!$A$17:$H$998,8,FALSE))=TRUE,"0",VLOOKUP($C38,'TT Prov MO'!$A$17:$H$998,8,FALSE))</f>
        <v>212.14173677456156</v>
      </c>
      <c r="AD38" s="126">
        <f>IF(ISNA(VLOOKUP($C38,'TT Prov DM'!$A$17:$H$994,8,FALSE))=TRUE,"0",VLOOKUP($C38,'TT Prov DM'!$A$17:$H$994,8,FALSE))</f>
        <v>300</v>
      </c>
      <c r="AE38" s="126" t="str">
        <f>IF(ISNA(VLOOKUP($C38,'CC MSA MO'!$A$17:$H$994,8,FALSE))=TRUE,"0",VLOOKUP($C38,'CC MSA MO'!$A$17:$H$994,8,FALSE))</f>
        <v>0</v>
      </c>
      <c r="AF38" s="126" t="str">
        <f>IF(ISNA(VLOOKUP($C38,'SrNats MO'!$A$17:$H$994,8,FALSE))=TRUE,"0",VLOOKUP($C38,'SrNats MO'!$A$17:$H$994,8,FALSE))</f>
        <v>0</v>
      </c>
      <c r="AG38" s="126" t="str">
        <f>IF(ISNA(VLOOKUP($C38,'SrNats DM'!$A$17:$H$994,8,FALSE))=TRUE,"0",VLOOKUP($C38,'SrNats DM'!$A$17:$H$994,8,FALSE))</f>
        <v>0</v>
      </c>
      <c r="AH38" s="126" t="str">
        <f>IF(ISNA(VLOOKUP($C38,'JrNats MO'!$A$17:$H$994,8,FALSE))=TRUE,"0",VLOOKUP($C38,'JrNats MO'!$A$17:$H$994,8,FALSE))</f>
        <v>0</v>
      </c>
    </row>
    <row r="39" spans="1:34" ht="17" customHeight="1" x14ac:dyDescent="0.15">
      <c r="A39" s="77" t="s">
        <v>99</v>
      </c>
      <c r="B39" s="77" t="s">
        <v>60</v>
      </c>
      <c r="C39" s="79" t="s">
        <v>92</v>
      </c>
      <c r="D39" s="77"/>
      <c r="E39" s="77">
        <f t="shared" ref="E39:E65" si="9">F39</f>
        <v>34</v>
      </c>
      <c r="F39" s="19">
        <f t="shared" ref="F39:F65" si="10">RANK(J39,$J$6:$K$64,0)</f>
        <v>34</v>
      </c>
      <c r="G39" s="124">
        <f t="shared" si="3"/>
        <v>214.42015346749676</v>
      </c>
      <c r="H39" s="124">
        <f t="shared" si="4"/>
        <v>203.8842013383765</v>
      </c>
      <c r="I39" s="124">
        <f t="shared" si="5"/>
        <v>198.88685360011274</v>
      </c>
      <c r="J39" s="19">
        <f t="shared" ref="J39:J65" si="11">SUM(G39+H39+I39)</f>
        <v>617.191208405986</v>
      </c>
      <c r="K39" s="20"/>
      <c r="L39" s="71" t="str">
        <f>IF(ISNA(VLOOKUP($C39,'Apex Canada Classic'!$A$17:$H$997,8,FALSE))=TRUE,"0",VLOOKUP($C39,'Apex Canada Classic'!$A$17:$H$997,8,FALSE))</f>
        <v>0</v>
      </c>
      <c r="M39" s="71">
        <v>0</v>
      </c>
      <c r="N39" s="71" t="str">
        <f>IF(ISNA(VLOOKUP($C39,'CC Red Deer MO'!$A$17:$H$999,8,FALSE))=TRUE,"0",VLOOKUP($C39,'CC Red Deer MO'!$A$17:$H$999,8,FALSE))</f>
        <v>0</v>
      </c>
      <c r="O39" s="71" t="str">
        <f>IF(ISNA(VLOOKUP($C39,'CC Red Deer DM'!$A$17:$H$999,8,FALSE))=TRUE,"0",VLOOKUP($C39,'CC Red Deer DM'!$A$17:$H$999,8,FALSE))</f>
        <v>0</v>
      </c>
      <c r="P39" s="71" t="str">
        <f>IF(ISNA(VLOOKUP($C39,'NorAm DV MO'!$A$17:$H$992,8,FALSE))=TRUE,"0",VLOOKUP($C39,'NorAm DV MO'!$A$17:$H$992,8,FALSE))</f>
        <v>0</v>
      </c>
      <c r="Q39" s="71" t="str">
        <f>IF(ISNA(VLOOKUP($C39,'NorAm DV DM'!$A$17:$H$991,8,FALSE))=TRUE,"0",VLOOKUP($C39,'NorAm DV DM'!$A$17:$H$991,8,FALSE))</f>
        <v>0</v>
      </c>
      <c r="R39" s="71">
        <f>IF(ISNA(VLOOKUP($C39,'TT BVSC -1'!$A$17:$H$983,8,FALSE))=TRUE,"0",VLOOKUP($C39,'TT BVSC -1'!$A$17:$H$983,8,FALSE))</f>
        <v>214.42015346749676</v>
      </c>
      <c r="S39" s="71">
        <f>IF(ISNA(VLOOKUP($C39,'TT BVSC -2'!$A$17:$H$998,8,FALSE))=TRUE,"0",VLOOKUP($C39,'TT BVSC -2'!$A$17:$H$998,8,FALSE))</f>
        <v>203.8842013383765</v>
      </c>
      <c r="T39" s="71" t="str">
        <f>IF(ISNA(VLOOKUP($C39,'NorAm Apex MO'!$A$17:$H$994,8,FALSE))=TRUE,"0",VLOOKUP($C39,'NorAm Apex MO'!$A$17:$H$994,8,FALSE))</f>
        <v>0</v>
      </c>
      <c r="U39" s="71" t="str">
        <f>IF(ISNA(VLOOKUP($C39,'NorAm Apex DM'!$A$17:$H$993,8,FALSE))=TRUE,"0",VLOOKUP($C39,'NorAm Apex DM'!$A$17:$H$993,8,FALSE))</f>
        <v>0</v>
      </c>
      <c r="V39" s="71" t="str">
        <f>IF(ISNA(VLOOKUP($C39,'NA VSC MO'!$A$17:$H$993,8,FALSE))=TRUE,"0",VLOOKUP($C39,'NA VSC MO'!$A$17:$H$993,8,FALSE))</f>
        <v>0</v>
      </c>
      <c r="W39" s="71" t="str">
        <f>IF(ISNA(VLOOKUP($C39,'NA VSC DM'!$A$17:$H$992,8,FALSE))=TRUE,"0",VLOOKUP($C39,'NA VSC DM'!$A$17:$H$992,8,FALSE))</f>
        <v>0</v>
      </c>
      <c r="X39" s="71" t="str">
        <f>IF(ISNA(VLOOKUP($C39,'NA Killington MO'!$A$17:$H$993,8,FALSE))=TRUE,"0",VLOOKUP($C39,'NA Killington MO'!$A$17:$H$993,8,FALSE))</f>
        <v>0</v>
      </c>
      <c r="Y39" s="71" t="str">
        <f>IF(ISNA(VLOOKUP($C39,'NA Killington DM'!$A$17:$H$992,8,FALSE))=TRUE,"0",VLOOKUP($C39,'NA Killington DM'!$A$17:$H$992,8,FALSE))</f>
        <v>0</v>
      </c>
      <c r="Z39" s="71">
        <f>IF(ISNA(VLOOKUP($C39,'TT CP -1'!$A$17:$H$983,8,FALSE))=TRUE,"0",VLOOKUP($C39,'TT CP -1'!$A$17:$H$983,8,FALSE))</f>
        <v>188.33232445520582</v>
      </c>
      <c r="AA39" s="71">
        <f>IF(ISNA(VLOOKUP($C39,'TT CP -2'!$A$17:$H$998,8,FALSE))=TRUE,"0",VLOOKUP($C39,'TT CP -2'!$A$17:$H$998,8,FALSE))</f>
        <v>198.88685360011274</v>
      </c>
      <c r="AB39" s="126" t="str">
        <f>IF(ISNA(VLOOKUP($C39,'FzFest CF'!$A$17:$H$997,8,FALSE))=TRUE,"0",VLOOKUP($C39,'FzFest CF'!$A$17:$H$997,8,FALSE))</f>
        <v>0</v>
      </c>
      <c r="AC39" s="126" t="str">
        <f>IF(ISNA(VLOOKUP($C39,'TT Prov MO'!$A$17:$H$998,8,FALSE))=TRUE,"0",VLOOKUP($C39,'TT Prov MO'!$A$17:$H$998,8,FALSE))</f>
        <v>0</v>
      </c>
      <c r="AD39" s="126" t="str">
        <f>IF(ISNA(VLOOKUP($C39,'TT Prov DM'!$A$17:$H$994,8,FALSE))=TRUE,"0",VLOOKUP($C39,'TT Prov DM'!$A$17:$H$994,8,FALSE))</f>
        <v>0</v>
      </c>
      <c r="AE39" s="126" t="str">
        <f>IF(ISNA(VLOOKUP($C39,'CC MSA MO'!$A$17:$H$994,8,FALSE))=TRUE,"0",VLOOKUP($C39,'CC MSA MO'!$A$17:$H$994,8,FALSE))</f>
        <v>0</v>
      </c>
      <c r="AF39" s="126" t="str">
        <f>IF(ISNA(VLOOKUP($C39,'SrNats MO'!$A$17:$H$994,8,FALSE))=TRUE,"0",VLOOKUP($C39,'SrNats MO'!$A$17:$H$994,8,FALSE))</f>
        <v>0</v>
      </c>
      <c r="AG39" s="126" t="str">
        <f>IF(ISNA(VLOOKUP($C39,'SrNats DM'!$A$17:$H$994,8,FALSE))=TRUE,"0",VLOOKUP($C39,'SrNats DM'!$A$17:$H$994,8,FALSE))</f>
        <v>0</v>
      </c>
      <c r="AH39" s="126" t="str">
        <f>IF(ISNA(VLOOKUP($C39,'JrNats MO'!$A$17:$H$994,8,FALSE))=TRUE,"0",VLOOKUP($C39,'JrNats MO'!$A$17:$H$994,8,FALSE))</f>
        <v>0</v>
      </c>
    </row>
    <row r="40" spans="1:34" ht="17" customHeight="1" x14ac:dyDescent="0.15">
      <c r="A40" s="77" t="s">
        <v>98</v>
      </c>
      <c r="B40" s="77" t="s">
        <v>104</v>
      </c>
      <c r="C40" s="79" t="s">
        <v>74</v>
      </c>
      <c r="D40" s="77"/>
      <c r="E40" s="77">
        <f t="shared" si="9"/>
        <v>35</v>
      </c>
      <c r="F40" s="19">
        <f t="shared" si="10"/>
        <v>35</v>
      </c>
      <c r="G40" s="124">
        <f t="shared" si="3"/>
        <v>231.27762726365324</v>
      </c>
      <c r="H40" s="124">
        <f t="shared" si="4"/>
        <v>198.39368747358037</v>
      </c>
      <c r="I40" s="124">
        <f t="shared" si="5"/>
        <v>173.47977887692758</v>
      </c>
      <c r="J40" s="19">
        <f t="shared" si="11"/>
        <v>603.15109361416125</v>
      </c>
      <c r="K40" s="20"/>
      <c r="L40" s="71" t="str">
        <f>IF(ISNA(VLOOKUP($C40,'Apex Canada Classic'!$A$17:$H$997,8,FALSE))=TRUE,"0",VLOOKUP($C40,'Apex Canada Classic'!$A$17:$H$997,8,FALSE))</f>
        <v>0</v>
      </c>
      <c r="M40" s="71">
        <v>0</v>
      </c>
      <c r="N40" s="71" t="str">
        <f>IF(ISNA(VLOOKUP($C40,'CC Red Deer MO'!$A$17:$H$999,8,FALSE))=TRUE,"0",VLOOKUP($C40,'CC Red Deer MO'!$A$17:$H$999,8,FALSE))</f>
        <v>0</v>
      </c>
      <c r="O40" s="71" t="str">
        <f>IF(ISNA(VLOOKUP($C40,'CC Red Deer DM'!$A$17:$H$999,8,FALSE))=TRUE,"0",VLOOKUP($C40,'CC Red Deer DM'!$A$17:$H$999,8,FALSE))</f>
        <v>0</v>
      </c>
      <c r="P40" s="71" t="str">
        <f>IF(ISNA(VLOOKUP($C40,'NorAm DV MO'!$A$17:$H$992,8,FALSE))=TRUE,"0",VLOOKUP($C40,'NorAm DV MO'!$A$17:$H$992,8,FALSE))</f>
        <v>0</v>
      </c>
      <c r="Q40" s="71" t="str">
        <f>IF(ISNA(VLOOKUP($C40,'NorAm DV DM'!$A$17:$H$991,8,FALSE))=TRUE,"0",VLOOKUP($C40,'NorAm DV DM'!$A$17:$H$991,8,FALSE))</f>
        <v>0</v>
      </c>
      <c r="R40" s="71">
        <f>IF(ISNA(VLOOKUP($C40,'TT BVSC -1'!$A$17:$H$983,8,FALSE))=TRUE,"0",VLOOKUP($C40,'TT BVSC -1'!$A$17:$H$983,8,FALSE))</f>
        <v>172.21659186332707</v>
      </c>
      <c r="S40" s="71">
        <f>IF(ISNA(VLOOKUP($C40,'TT BVSC -2'!$A$17:$H$998,8,FALSE))=TRUE,"0",VLOOKUP($C40,'TT BVSC -2'!$A$17:$H$998,8,FALSE))</f>
        <v>173.47977887692758</v>
      </c>
      <c r="T40" s="71" t="str">
        <f>IF(ISNA(VLOOKUP($C40,'NorAm Apex MO'!$A$17:$H$994,8,FALSE))=TRUE,"0",VLOOKUP($C40,'NorAm Apex MO'!$A$17:$H$994,8,FALSE))</f>
        <v>0</v>
      </c>
      <c r="U40" s="71" t="str">
        <f>IF(ISNA(VLOOKUP($C40,'NorAm Apex DM'!$A$17:$H$993,8,FALSE))=TRUE,"0",VLOOKUP($C40,'NorAm Apex DM'!$A$17:$H$993,8,FALSE))</f>
        <v>0</v>
      </c>
      <c r="V40" s="71" t="str">
        <f>IF(ISNA(VLOOKUP($C40,'NA VSC MO'!$A$17:$H$993,8,FALSE))=TRUE,"0",VLOOKUP($C40,'NA VSC MO'!$A$17:$H$993,8,FALSE))</f>
        <v>0</v>
      </c>
      <c r="W40" s="71" t="str">
        <f>IF(ISNA(VLOOKUP($C40,'NA VSC DM'!$A$17:$H$992,8,FALSE))=TRUE,"0",VLOOKUP($C40,'NA VSC DM'!$A$17:$H$992,8,FALSE))</f>
        <v>0</v>
      </c>
      <c r="X40" s="71" t="str">
        <f>IF(ISNA(VLOOKUP($C40,'NA Killington MO'!$A$17:$H$993,8,FALSE))=TRUE,"0",VLOOKUP($C40,'NA Killington MO'!$A$17:$H$993,8,FALSE))</f>
        <v>0</v>
      </c>
      <c r="Y40" s="71" t="str">
        <f>IF(ISNA(VLOOKUP($C40,'NA Killington DM'!$A$17:$H$992,8,FALSE))=TRUE,"0",VLOOKUP($C40,'NA Killington DM'!$A$17:$H$992,8,FALSE))</f>
        <v>0</v>
      </c>
      <c r="Z40" s="71">
        <f>IF(ISNA(VLOOKUP($C40,'TT CP -1'!$A$17:$H$983,8,FALSE))=TRUE,"0",VLOOKUP($C40,'TT CP -1'!$A$17:$H$983,8,FALSE))</f>
        <v>100</v>
      </c>
      <c r="AA40" s="71">
        <f>IF(ISNA(VLOOKUP($C40,'TT CP -2'!$A$17:$H$998,8,FALSE))=TRUE,"0",VLOOKUP($C40,'TT CP -2'!$A$17:$H$998,8,FALSE))</f>
        <v>198.39368747358037</v>
      </c>
      <c r="AB40" s="126" t="str">
        <f>IF(ISNA(VLOOKUP($C40,'FzFest CF'!$A$17:$H$997,8,FALSE))=TRUE,"0",VLOOKUP($C40,'FzFest CF'!$A$17:$H$997,8,FALSE))</f>
        <v>0</v>
      </c>
      <c r="AC40" s="126">
        <f>IF(ISNA(VLOOKUP($C40,'TT Prov MO'!$A$17:$H$998,8,FALSE))=TRUE,"0",VLOOKUP($C40,'TT Prov MO'!$A$17:$H$998,8,FALSE))</f>
        <v>231.27762726365324</v>
      </c>
      <c r="AD40" s="126">
        <f>IF(ISNA(VLOOKUP($C40,'TT Prov DM'!$A$17:$H$994,8,FALSE))=TRUE,"0",VLOOKUP($C40,'TT Prov DM'!$A$17:$H$994,8,FALSE))</f>
        <v>150</v>
      </c>
      <c r="AE40" s="126" t="str">
        <f>IF(ISNA(VLOOKUP($C40,'CC MSA MO'!$A$17:$H$994,8,FALSE))=TRUE,"0",VLOOKUP($C40,'CC MSA MO'!$A$17:$H$994,8,FALSE))</f>
        <v>0</v>
      </c>
      <c r="AF40" s="126" t="str">
        <f>IF(ISNA(VLOOKUP($C40,'SrNats MO'!$A$17:$H$994,8,FALSE))=TRUE,"0",VLOOKUP($C40,'SrNats MO'!$A$17:$H$994,8,FALSE))</f>
        <v>0</v>
      </c>
      <c r="AG40" s="126" t="str">
        <f>IF(ISNA(VLOOKUP($C40,'SrNats DM'!$A$17:$H$994,8,FALSE))=TRUE,"0",VLOOKUP($C40,'SrNats DM'!$A$17:$H$994,8,FALSE))</f>
        <v>0</v>
      </c>
      <c r="AH40" s="126" t="str">
        <f>IF(ISNA(VLOOKUP($C40,'JrNats MO'!$A$17:$H$994,8,FALSE))=TRUE,"0",VLOOKUP($C40,'JrNats MO'!$A$17:$H$994,8,FALSE))</f>
        <v>0</v>
      </c>
    </row>
    <row r="41" spans="1:34" ht="17" customHeight="1" x14ac:dyDescent="0.15">
      <c r="A41" s="77" t="s">
        <v>101</v>
      </c>
      <c r="B41" s="77" t="s">
        <v>60</v>
      </c>
      <c r="C41" s="79" t="s">
        <v>115</v>
      </c>
      <c r="D41" s="77"/>
      <c r="E41" s="77">
        <f t="shared" si="9"/>
        <v>36</v>
      </c>
      <c r="F41" s="19">
        <f t="shared" si="10"/>
        <v>36</v>
      </c>
      <c r="G41" s="124">
        <f t="shared" si="3"/>
        <v>221.01997578692496</v>
      </c>
      <c r="H41" s="124">
        <f t="shared" si="4"/>
        <v>206.07298858672678</v>
      </c>
      <c r="I41" s="124">
        <f t="shared" si="5"/>
        <v>150</v>
      </c>
      <c r="J41" s="19">
        <f t="shared" si="11"/>
        <v>577.09296437365174</v>
      </c>
      <c r="K41" s="20"/>
      <c r="L41" s="71">
        <v>0</v>
      </c>
      <c r="M41" s="71">
        <v>0</v>
      </c>
      <c r="N41" s="71" t="str">
        <f>IF(ISNA(VLOOKUP($C41,'CC Red Deer MO'!$A$17:$H$999,8,FALSE))=TRUE,"0",VLOOKUP($C41,'CC Red Deer MO'!$A$17:$H$999,8,FALSE))</f>
        <v>0</v>
      </c>
      <c r="O41" s="71" t="str">
        <f>IF(ISNA(VLOOKUP($C41,'CC Red Deer DM'!$A$17:$H$999,8,FALSE))=TRUE,"0",VLOOKUP($C41,'CC Red Deer DM'!$A$17:$H$999,8,FALSE))</f>
        <v>0</v>
      </c>
      <c r="P41" s="71" t="str">
        <f>IF(ISNA(VLOOKUP($C41,'NorAm DV MO'!$A$17:$H$992,8,FALSE))=TRUE,"0",VLOOKUP($C41,'NorAm DV MO'!$A$17:$H$992,8,FALSE))</f>
        <v>0</v>
      </c>
      <c r="Q41" s="71" t="str">
        <f>IF(ISNA(VLOOKUP($C41,'NorAm DV DM'!$A$17:$H$991,8,FALSE))=TRUE,"0",VLOOKUP($C41,'NorAm DV DM'!$A$17:$H$991,8,FALSE))</f>
        <v>0</v>
      </c>
      <c r="R41" s="71" t="str">
        <f>IF(ISNA(VLOOKUP($C41,'TT BVSC -1'!$A$17:$H$983,8,FALSE))=TRUE,"0",VLOOKUP($C41,'TT BVSC -1'!$A$17:$H$983,8,FALSE))</f>
        <v>0</v>
      </c>
      <c r="S41" s="71" t="str">
        <f>IF(ISNA(VLOOKUP($C41,'TT BVSC -2'!$A$17:$H$998,8,FALSE))=TRUE,"0",VLOOKUP($C41,'TT BVSC -2'!$A$17:$H$998,8,FALSE))</f>
        <v>0</v>
      </c>
      <c r="T41" s="71" t="str">
        <f>IF(ISNA(VLOOKUP($C41,'NorAm Apex MO'!$A$17:$H$994,8,FALSE))=TRUE,"0",VLOOKUP($C41,'NorAm Apex MO'!$A$17:$H$994,8,FALSE))</f>
        <v>0</v>
      </c>
      <c r="U41" s="71" t="str">
        <f>IF(ISNA(VLOOKUP($C41,'NorAm Apex DM'!$A$17:$H$993,8,FALSE))=TRUE,"0",VLOOKUP($C41,'NorAm Apex DM'!$A$17:$H$993,8,FALSE))</f>
        <v>0</v>
      </c>
      <c r="V41" s="71" t="str">
        <f>IF(ISNA(VLOOKUP($C41,'NA VSC MO'!$A$17:$H$993,8,FALSE))=TRUE,"0",VLOOKUP($C41,'NA VSC MO'!$A$17:$H$993,8,FALSE))</f>
        <v>0</v>
      </c>
      <c r="W41" s="71" t="str">
        <f>IF(ISNA(VLOOKUP($C41,'NA VSC DM'!$A$17:$H$992,8,FALSE))=TRUE,"0",VLOOKUP($C41,'NA VSC DM'!$A$17:$H$992,8,FALSE))</f>
        <v>0</v>
      </c>
      <c r="X41" s="71" t="str">
        <f>IF(ISNA(VLOOKUP($C41,'NA Killington MO'!$A$17:$H$993,8,FALSE))=TRUE,"0",VLOOKUP($C41,'NA Killington MO'!$A$17:$H$993,8,FALSE))</f>
        <v>0</v>
      </c>
      <c r="Y41" s="71" t="str">
        <f>IF(ISNA(VLOOKUP($C41,'NA Killington DM'!$A$17:$H$992,8,FALSE))=TRUE,"0",VLOOKUP($C41,'NA Killington DM'!$A$17:$H$992,8,FALSE))</f>
        <v>0</v>
      </c>
      <c r="Z41" s="71">
        <f>IF(ISNA(VLOOKUP($C41,'TT CP -1'!$A$17:$H$983,8,FALSE))=TRUE,"0",VLOOKUP($C41,'TT CP -1'!$A$17:$H$983,8,FALSE))</f>
        <v>221.01997578692496</v>
      </c>
      <c r="AA41" s="71">
        <f>IF(ISNA(VLOOKUP($C41,'TT CP -2'!$A$17:$H$998,8,FALSE))=TRUE,"0",VLOOKUP($C41,'TT CP -2'!$A$17:$H$998,8,FALSE))</f>
        <v>206.07298858672678</v>
      </c>
      <c r="AB41" s="126" t="str">
        <f>IF(ISNA(VLOOKUP($C41,'FzFest CF'!$A$17:$H$997,8,FALSE))=TRUE,"0",VLOOKUP($C41,'FzFest CF'!$A$17:$H$997,8,FALSE))</f>
        <v>0</v>
      </c>
      <c r="AC41" s="126" t="str">
        <f>IF(ISNA(VLOOKUP($C41,'TT Prov MO'!$A$17:$H$998,8,FALSE))=TRUE,"0",VLOOKUP($C41,'TT Prov MO'!$A$17:$H$998,8,FALSE))</f>
        <v>0</v>
      </c>
      <c r="AD41" s="126">
        <f>IF(ISNA(VLOOKUP($C41,'TT Prov DM'!$A$17:$H$994,8,FALSE))=TRUE,"0",VLOOKUP($C41,'TT Prov DM'!$A$17:$H$994,8,FALSE))</f>
        <v>150</v>
      </c>
      <c r="AE41" s="126" t="str">
        <f>IF(ISNA(VLOOKUP($C41,'CC MSA MO'!$A$17:$H$994,8,FALSE))=TRUE,"0",VLOOKUP($C41,'CC MSA MO'!$A$17:$H$994,8,FALSE))</f>
        <v>0</v>
      </c>
      <c r="AF41" s="126" t="str">
        <f>IF(ISNA(VLOOKUP($C41,'SrNats MO'!$A$17:$H$994,8,FALSE))=TRUE,"0",VLOOKUP($C41,'SrNats MO'!$A$17:$H$994,8,FALSE))</f>
        <v>0</v>
      </c>
      <c r="AG41" s="126" t="str">
        <f>IF(ISNA(VLOOKUP($C41,'SrNats DM'!$A$17:$H$994,8,FALSE))=TRUE,"0",VLOOKUP($C41,'SrNats DM'!$A$17:$H$994,8,FALSE))</f>
        <v>0</v>
      </c>
      <c r="AH41" s="126" t="str">
        <f>IF(ISNA(VLOOKUP($C41,'JrNats MO'!$A$17:$H$994,8,FALSE))=TRUE,"0",VLOOKUP($C41,'JrNats MO'!$A$17:$H$994,8,FALSE))</f>
        <v>0</v>
      </c>
    </row>
    <row r="42" spans="1:34" ht="17" customHeight="1" x14ac:dyDescent="0.15">
      <c r="A42" s="77" t="s">
        <v>99</v>
      </c>
      <c r="B42" s="77" t="s">
        <v>60</v>
      </c>
      <c r="C42" s="79" t="s">
        <v>94</v>
      </c>
      <c r="D42" s="77"/>
      <c r="E42" s="77">
        <f t="shared" si="9"/>
        <v>37</v>
      </c>
      <c r="F42" s="19">
        <f t="shared" si="10"/>
        <v>37</v>
      </c>
      <c r="G42" s="124">
        <f t="shared" si="3"/>
        <v>201.70206575501894</v>
      </c>
      <c r="H42" s="124">
        <f t="shared" si="4"/>
        <v>130.95410453163458</v>
      </c>
      <c r="I42" s="124">
        <f t="shared" si="5"/>
        <v>0</v>
      </c>
      <c r="J42" s="19">
        <f t="shared" si="11"/>
        <v>332.65617028665349</v>
      </c>
      <c r="K42" s="20"/>
      <c r="L42" s="71" t="str">
        <f>IF(ISNA(VLOOKUP($C42,'Apex Canada Classic'!$A$17:$H$997,8,FALSE))=TRUE,"0",VLOOKUP($C42,'Apex Canada Classic'!$A$17:$H$997,8,FALSE))</f>
        <v>0</v>
      </c>
      <c r="M42" s="71">
        <v>0</v>
      </c>
      <c r="N42" s="71" t="str">
        <f>IF(ISNA(VLOOKUP($C42,'CC Red Deer MO'!$A$17:$H$999,8,FALSE))=TRUE,"0",VLOOKUP($C42,'CC Red Deer MO'!$A$17:$H$999,8,FALSE))</f>
        <v>0</v>
      </c>
      <c r="O42" s="71" t="str">
        <f>IF(ISNA(VLOOKUP($C42,'CC Red Deer DM'!$A$17:$H$999,8,FALSE))=TRUE,"0",VLOOKUP($C42,'CC Red Deer DM'!$A$17:$H$999,8,FALSE))</f>
        <v>0</v>
      </c>
      <c r="P42" s="71" t="str">
        <f>IF(ISNA(VLOOKUP($C42,'NorAm DV MO'!$A$17:$H$992,8,FALSE))=TRUE,"0",VLOOKUP($C42,'NorAm DV MO'!$A$17:$H$992,8,FALSE))</f>
        <v>0</v>
      </c>
      <c r="Q42" s="71" t="str">
        <f>IF(ISNA(VLOOKUP($C42,'NorAm DV DM'!$A$17:$H$991,8,FALSE))=TRUE,"0",VLOOKUP($C42,'NorAm DV DM'!$A$17:$H$991,8,FALSE))</f>
        <v>0</v>
      </c>
      <c r="R42" s="71">
        <f>IF(ISNA(VLOOKUP($C42,'TT BVSC -1'!$A$17:$H$983,8,FALSE))=TRUE,"0",VLOOKUP($C42,'TT BVSC -1'!$A$17:$H$983,8,FALSE))</f>
        <v>130.95410453163458</v>
      </c>
      <c r="S42" s="71">
        <f>IF(ISNA(VLOOKUP($C42,'TT BVSC -2'!$A$17:$H$998,8,FALSE))=TRUE,"0",VLOOKUP($C42,'TT BVSC -2'!$A$17:$H$998,8,FALSE))</f>
        <v>201.70206575501894</v>
      </c>
      <c r="T42" s="71" t="str">
        <f>IF(ISNA(VLOOKUP($C42,'NorAm Apex MO'!$A$17:$H$994,8,FALSE))=TRUE,"0",VLOOKUP($C42,'NorAm Apex MO'!$A$17:$H$994,8,FALSE))</f>
        <v>0</v>
      </c>
      <c r="U42" s="71" t="str">
        <f>IF(ISNA(VLOOKUP($C42,'NorAm Apex DM'!$A$17:$H$993,8,FALSE))=TRUE,"0",VLOOKUP($C42,'NorAm Apex DM'!$A$17:$H$993,8,FALSE))</f>
        <v>0</v>
      </c>
      <c r="V42" s="71" t="str">
        <f>IF(ISNA(VLOOKUP($C42,'NA VSC MO'!$A$17:$H$993,8,FALSE))=TRUE,"0",VLOOKUP($C42,'NA VSC MO'!$A$17:$H$993,8,FALSE))</f>
        <v>0</v>
      </c>
      <c r="W42" s="71" t="str">
        <f>IF(ISNA(VLOOKUP($C42,'NA VSC DM'!$A$17:$H$992,8,FALSE))=TRUE,"0",VLOOKUP($C42,'NA VSC DM'!$A$17:$H$992,8,FALSE))</f>
        <v>0</v>
      </c>
      <c r="X42" s="71" t="str">
        <f>IF(ISNA(VLOOKUP($C42,'NA Killington MO'!$A$17:$H$993,8,FALSE))=TRUE,"0",VLOOKUP($C42,'NA Killington MO'!$A$17:$H$993,8,FALSE))</f>
        <v>0</v>
      </c>
      <c r="Y42" s="71" t="str">
        <f>IF(ISNA(VLOOKUP($C42,'NA Killington DM'!$A$17:$H$992,8,FALSE))=TRUE,"0",VLOOKUP($C42,'NA Killington DM'!$A$17:$H$992,8,FALSE))</f>
        <v>0</v>
      </c>
      <c r="Z42" s="71" t="str">
        <f>IF(ISNA(VLOOKUP($C42,'TT CP -1'!$A$17:$H$983,8,FALSE))=TRUE,"0",VLOOKUP($C42,'TT CP -1'!$A$17:$H$983,8,FALSE))</f>
        <v>0</v>
      </c>
      <c r="AA42" s="71" t="str">
        <f>IF(ISNA(VLOOKUP($C42,'TT CP -2'!$A$17:$H$998,8,FALSE))=TRUE,"0",VLOOKUP($C42,'TT CP -2'!$A$17:$H$998,8,FALSE))</f>
        <v>0</v>
      </c>
      <c r="AB42" s="126" t="str">
        <f>IF(ISNA(VLOOKUP($C42,'FzFest CF'!$A$17:$H$997,8,FALSE))=TRUE,"0",VLOOKUP($C42,'FzFest CF'!$A$17:$H$997,8,FALSE))</f>
        <v>0</v>
      </c>
      <c r="AC42" s="126" t="str">
        <f>IF(ISNA(VLOOKUP($C42,'TT Prov MO'!$A$17:$H$998,8,FALSE))=TRUE,"0",VLOOKUP($C42,'TT Prov MO'!$A$17:$H$998,8,FALSE))</f>
        <v>0</v>
      </c>
      <c r="AD42" s="126" t="str">
        <f>IF(ISNA(VLOOKUP($C42,'TT Prov DM'!$A$17:$H$994,8,FALSE))=TRUE,"0",VLOOKUP($C42,'TT Prov DM'!$A$17:$H$994,8,FALSE))</f>
        <v>0</v>
      </c>
      <c r="AE42" s="126" t="str">
        <f>IF(ISNA(VLOOKUP($C42,'CC MSA MO'!$A$17:$H$994,8,FALSE))=TRUE,"0",VLOOKUP($C42,'CC MSA MO'!$A$17:$H$994,8,FALSE))</f>
        <v>0</v>
      </c>
      <c r="AF42" s="126" t="str">
        <f>IF(ISNA(VLOOKUP($C42,'SrNats MO'!$A$17:$H$994,8,FALSE))=TRUE,"0",VLOOKUP($C42,'SrNats MO'!$A$17:$H$994,8,FALSE))</f>
        <v>0</v>
      </c>
      <c r="AG42" s="126" t="str">
        <f>IF(ISNA(VLOOKUP($C42,'SrNats DM'!$A$17:$H$994,8,FALSE))=TRUE,"0",VLOOKUP($C42,'SrNats DM'!$A$17:$H$994,8,FALSE))</f>
        <v>0</v>
      </c>
      <c r="AH42" s="126" t="str">
        <f>IF(ISNA(VLOOKUP($C42,'JrNats MO'!$A$17:$H$994,8,FALSE))=TRUE,"0",VLOOKUP($C42,'JrNats MO'!$A$17:$H$994,8,FALSE))</f>
        <v>0</v>
      </c>
    </row>
    <row r="43" spans="1:34" ht="17" customHeight="1" x14ac:dyDescent="0.15">
      <c r="A43" s="77" t="s">
        <v>99</v>
      </c>
      <c r="B43" s="77" t="s">
        <v>96</v>
      </c>
      <c r="C43" s="79" t="s">
        <v>95</v>
      </c>
      <c r="D43" s="77"/>
      <c r="E43" s="77">
        <f t="shared" si="9"/>
        <v>38</v>
      </c>
      <c r="F43" s="19">
        <f t="shared" si="10"/>
        <v>38</v>
      </c>
      <c r="G43" s="124">
        <f t="shared" si="3"/>
        <v>285.64154786150721</v>
      </c>
      <c r="H43" s="124">
        <f t="shared" si="4"/>
        <v>0</v>
      </c>
      <c r="I43" s="124">
        <f t="shared" si="5"/>
        <v>0</v>
      </c>
      <c r="J43" s="19">
        <f t="shared" si="11"/>
        <v>285.64154786150721</v>
      </c>
      <c r="K43" s="20"/>
      <c r="L43" s="71">
        <v>0</v>
      </c>
      <c r="M43" s="71">
        <v>0</v>
      </c>
      <c r="N43" s="71" t="str">
        <f>IF(ISNA(VLOOKUP($C43,'CC Red Deer MO'!$A$17:$H$999,8,FALSE))=TRUE,"0",VLOOKUP($C43,'CC Red Deer MO'!$A$17:$H$999,8,FALSE))</f>
        <v>0</v>
      </c>
      <c r="O43" s="71" t="str">
        <f>IF(ISNA(VLOOKUP($C43,'CC Red Deer DM'!$A$17:$H$999,8,FALSE))=TRUE,"0",VLOOKUP($C43,'CC Red Deer DM'!$A$17:$H$999,8,FALSE))</f>
        <v>0</v>
      </c>
      <c r="P43" s="71" t="str">
        <f>IF(ISNA(VLOOKUP($C43,'NorAm DV MO'!$A$17:$H$992,8,FALSE))=TRUE,"0",VLOOKUP($C43,'NorAm DV MO'!$A$17:$H$992,8,FALSE))</f>
        <v>0</v>
      </c>
      <c r="Q43" s="71" t="str">
        <f>IF(ISNA(VLOOKUP($C43,'NorAm DV DM'!$A$17:$H$991,8,FALSE))=TRUE,"0",VLOOKUP($C43,'NorAm DV DM'!$A$17:$H$991,8,FALSE))</f>
        <v>0</v>
      </c>
      <c r="R43" s="71" t="str">
        <f>IF(ISNA(VLOOKUP($C43,'TT BVSC -1'!$A$17:$H$983,8,FALSE))=TRUE,"0",VLOOKUP($C43,'TT BVSC -1'!$A$17:$H$983,8,FALSE))</f>
        <v>0</v>
      </c>
      <c r="S43" s="71">
        <f>IF(ISNA(VLOOKUP($C43,'TT BVSC -2'!$A$17:$H$998,8,FALSE))=TRUE,"0",VLOOKUP($C43,'TT BVSC -2'!$A$17:$H$998,8,FALSE))</f>
        <v>285.64154786150721</v>
      </c>
      <c r="T43" s="71" t="str">
        <f>IF(ISNA(VLOOKUP($C43,'NorAm Apex MO'!$A$17:$H$994,8,FALSE))=TRUE,"0",VLOOKUP($C43,'NorAm Apex MO'!$A$17:$H$994,8,FALSE))</f>
        <v>0</v>
      </c>
      <c r="U43" s="71" t="str">
        <f>IF(ISNA(VLOOKUP($C43,'NorAm Apex DM'!$A$17:$H$993,8,FALSE))=TRUE,"0",VLOOKUP($C43,'NorAm Apex DM'!$A$17:$H$993,8,FALSE))</f>
        <v>0</v>
      </c>
      <c r="V43" s="71" t="str">
        <f>IF(ISNA(VLOOKUP($C43,'NA VSC MO'!$A$17:$H$993,8,FALSE))=TRUE,"0",VLOOKUP($C43,'NA VSC MO'!$A$17:$H$993,8,FALSE))</f>
        <v>0</v>
      </c>
      <c r="W43" s="71" t="str">
        <f>IF(ISNA(VLOOKUP($C43,'NA VSC DM'!$A$17:$H$992,8,FALSE))=TRUE,"0",VLOOKUP($C43,'NA VSC DM'!$A$17:$H$992,8,FALSE))</f>
        <v>0</v>
      </c>
      <c r="X43" s="71" t="str">
        <f>IF(ISNA(VLOOKUP($C43,'NA Killington MO'!$A$17:$H$993,8,FALSE))=TRUE,"0",VLOOKUP($C43,'NA Killington MO'!$A$17:$H$993,8,FALSE))</f>
        <v>0</v>
      </c>
      <c r="Y43" s="71" t="str">
        <f>IF(ISNA(VLOOKUP($C43,'NA Killington DM'!$A$17:$H$992,8,FALSE))=TRUE,"0",VLOOKUP($C43,'NA Killington DM'!$A$17:$H$992,8,FALSE))</f>
        <v>0</v>
      </c>
      <c r="Z43" s="71" t="str">
        <f>IF(ISNA(VLOOKUP($C43,'TT CP -1'!$A$17:$H$983,8,FALSE))=TRUE,"0",VLOOKUP($C43,'TT CP -1'!$A$17:$H$983,8,FALSE))</f>
        <v>0</v>
      </c>
      <c r="AA43" s="71" t="str">
        <f>IF(ISNA(VLOOKUP($C43,'TT CP -2'!$A$17:$H$998,8,FALSE))=TRUE,"0",VLOOKUP($C43,'TT CP -2'!$A$17:$H$998,8,FALSE))</f>
        <v>0</v>
      </c>
      <c r="AB43" s="126" t="str">
        <f>IF(ISNA(VLOOKUP($C43,'FzFest CF'!$A$17:$H$997,8,FALSE))=TRUE,"0",VLOOKUP($C43,'FzFest CF'!$A$17:$H$997,8,FALSE))</f>
        <v>0</v>
      </c>
      <c r="AC43" s="126" t="str">
        <f>IF(ISNA(VLOOKUP($C43,'TT Prov MO'!$A$17:$H$998,8,FALSE))=TRUE,"0",VLOOKUP($C43,'TT Prov MO'!$A$17:$H$998,8,FALSE))</f>
        <v>0</v>
      </c>
      <c r="AD43" s="126" t="str">
        <f>IF(ISNA(VLOOKUP($C43,'TT Prov DM'!$A$17:$H$994,8,FALSE))=TRUE,"0",VLOOKUP($C43,'TT Prov DM'!$A$17:$H$994,8,FALSE))</f>
        <v>0</v>
      </c>
      <c r="AE43" s="126" t="str">
        <f>IF(ISNA(VLOOKUP($C43,'CC MSA MO'!$A$17:$H$994,8,FALSE))=TRUE,"0",VLOOKUP($C43,'CC MSA MO'!$A$17:$H$994,8,FALSE))</f>
        <v>0</v>
      </c>
      <c r="AF43" s="126" t="str">
        <f>IF(ISNA(VLOOKUP($C43,'SrNats MO'!$A$17:$H$994,8,FALSE))=TRUE,"0",VLOOKUP($C43,'SrNats MO'!$A$17:$H$994,8,FALSE))</f>
        <v>0</v>
      </c>
      <c r="AG43" s="126" t="str">
        <f>IF(ISNA(VLOOKUP($C43,'SrNats DM'!$A$17:$H$994,8,FALSE))=TRUE,"0",VLOOKUP($C43,'SrNats DM'!$A$17:$H$994,8,FALSE))</f>
        <v>0</v>
      </c>
      <c r="AH43" s="126" t="str">
        <f>IF(ISNA(VLOOKUP($C43,'JrNats MO'!$A$17:$H$994,8,FALSE))=TRUE,"0",VLOOKUP($C43,'JrNats MO'!$A$17:$H$994,8,FALSE))</f>
        <v>0</v>
      </c>
    </row>
    <row r="44" spans="1:34" ht="17" customHeight="1" x14ac:dyDescent="0.15">
      <c r="A44" s="77" t="s">
        <v>102</v>
      </c>
      <c r="B44" s="77" t="s">
        <v>44</v>
      </c>
      <c r="C44" s="79" t="s">
        <v>156</v>
      </c>
      <c r="D44" s="77"/>
      <c r="E44" s="77">
        <f t="shared" si="9"/>
        <v>39</v>
      </c>
      <c r="F44" s="19">
        <f t="shared" si="10"/>
        <v>39</v>
      </c>
      <c r="G44" s="124">
        <f t="shared" si="3"/>
        <v>150</v>
      </c>
      <c r="H44" s="124">
        <f t="shared" si="4"/>
        <v>100</v>
      </c>
      <c r="I44" s="124">
        <f t="shared" si="5"/>
        <v>0</v>
      </c>
      <c r="J44" s="19">
        <f t="shared" si="11"/>
        <v>250</v>
      </c>
      <c r="K44" s="20"/>
      <c r="L44" s="71">
        <v>0</v>
      </c>
      <c r="M44" s="71">
        <v>0</v>
      </c>
      <c r="N44" s="71">
        <v>0</v>
      </c>
      <c r="O44" s="71" t="str">
        <f>IF(ISNA(VLOOKUP($C44,'CC Red Deer DM'!$A$17:$H$999,8,FALSE))=TRUE,"0",VLOOKUP($C44,'CC Red Deer DM'!$A$17:$H$999,8,FALSE))</f>
        <v>0</v>
      </c>
      <c r="P44" s="71" t="str">
        <f>IF(ISNA(VLOOKUP($C44,'NorAm DV MO'!$A$17:$H$992,8,FALSE))=TRUE,"0",VLOOKUP($C44,'NorAm DV MO'!$A$17:$H$992,8,FALSE))</f>
        <v>0</v>
      </c>
      <c r="Q44" s="71" t="str">
        <f>IF(ISNA(VLOOKUP($C44,'NorAm DV DM'!$A$17:$H$991,8,FALSE))=TRUE,"0",VLOOKUP($C44,'NorAm DV DM'!$A$17:$H$991,8,FALSE))</f>
        <v>0</v>
      </c>
      <c r="R44" s="71" t="str">
        <f>IF(ISNA(VLOOKUP($C44,'TT BVSC -1'!$A$17:$H$983,8,FALSE))=TRUE,"0",VLOOKUP($C44,'TT BVSC -1'!$A$17:$H$983,8,FALSE))</f>
        <v>0</v>
      </c>
      <c r="S44" s="71" t="str">
        <f>IF(ISNA(VLOOKUP($C44,'TT BVSC -2'!$A$17:$H$998,8,FALSE))=TRUE,"0",VLOOKUP($C44,'TT BVSC -2'!$A$17:$H$998,8,FALSE))</f>
        <v>0</v>
      </c>
      <c r="T44" s="71" t="str">
        <f>IF(ISNA(VLOOKUP($C44,'NorAm Apex MO'!$A$17:$H$994,8,FALSE))=TRUE,"0",VLOOKUP($C44,'NorAm Apex MO'!$A$17:$H$994,8,FALSE))</f>
        <v>0</v>
      </c>
      <c r="U44" s="71" t="str">
        <f>IF(ISNA(VLOOKUP($C44,'NorAm Apex DM'!$A$17:$H$993,8,FALSE))=TRUE,"0",VLOOKUP($C44,'NorAm Apex DM'!$A$17:$H$993,8,FALSE))</f>
        <v>0</v>
      </c>
      <c r="V44" s="71" t="str">
        <f>IF(ISNA(VLOOKUP($C44,'NA VSC MO'!$A$17:$H$993,8,FALSE))=TRUE,"0",VLOOKUP($C44,'NA VSC MO'!$A$17:$H$993,8,FALSE))</f>
        <v>0</v>
      </c>
      <c r="W44" s="71" t="str">
        <f>IF(ISNA(VLOOKUP($C44,'NA VSC DM'!$A$17:$H$992,8,FALSE))=TRUE,"0",VLOOKUP($C44,'NA VSC DM'!$A$17:$H$992,8,FALSE))</f>
        <v>0</v>
      </c>
      <c r="X44" s="71" t="str">
        <f>IF(ISNA(VLOOKUP($C44,'NA Killington MO'!$A$17:$H$993,8,FALSE))=TRUE,"0",VLOOKUP($C44,'NA Killington MO'!$A$17:$H$993,8,FALSE))</f>
        <v>0</v>
      </c>
      <c r="Y44" s="71" t="str">
        <f>IF(ISNA(VLOOKUP($C44,'NA Killington DM'!$A$17:$H$992,8,FALSE))=TRUE,"0",VLOOKUP($C44,'NA Killington DM'!$A$17:$H$992,8,FALSE))</f>
        <v>0</v>
      </c>
      <c r="Z44" s="71" t="str">
        <f>IF(ISNA(VLOOKUP($C44,'TT CP -1'!$A$17:$H$983,8,FALSE))=TRUE,"0",VLOOKUP($C44,'TT CP -1'!$A$17:$H$983,8,FALSE))</f>
        <v>0</v>
      </c>
      <c r="AA44" s="71" t="str">
        <f>IF(ISNA(VLOOKUP($C44,'TT CP -2'!$A$17:$H$998,8,FALSE))=TRUE,"0",VLOOKUP($C44,'TT CP -2'!$A$17:$H$998,8,FALSE))</f>
        <v>0</v>
      </c>
      <c r="AB44" s="126" t="str">
        <f>IF(ISNA(VLOOKUP($C44,'FzFest CF'!$A$17:$H$997,8,FALSE))=TRUE,"0",VLOOKUP($C44,'FzFest CF'!$A$17:$H$997,8,FALSE))</f>
        <v>0</v>
      </c>
      <c r="AC44" s="126">
        <f>IF(ISNA(VLOOKUP($C44,'TT Prov MO'!$A$17:$H$998,8,FALSE))=TRUE,"0",VLOOKUP($C44,'TT Prov MO'!$A$17:$H$998,8,FALSE))</f>
        <v>100</v>
      </c>
      <c r="AD44" s="126">
        <f>IF(ISNA(VLOOKUP($C44,'TT Prov DM'!$A$17:$H$994,8,FALSE))=TRUE,"0",VLOOKUP($C44,'TT Prov DM'!$A$17:$H$994,8,FALSE))</f>
        <v>150</v>
      </c>
      <c r="AE44" s="126" t="str">
        <f>IF(ISNA(VLOOKUP($C44,'CC MSA MO'!$A$17:$H$994,8,FALSE))=TRUE,"0",VLOOKUP($C44,'CC MSA MO'!$A$17:$H$994,8,FALSE))</f>
        <v>0</v>
      </c>
      <c r="AF44" s="126" t="str">
        <f>IF(ISNA(VLOOKUP($C44,'SrNats MO'!$A$17:$H$994,8,FALSE))=TRUE,"0",VLOOKUP($C44,'SrNats MO'!$A$17:$H$994,8,FALSE))</f>
        <v>0</v>
      </c>
      <c r="AG44" s="126" t="str">
        <f>IF(ISNA(VLOOKUP($C44,'SrNats DM'!$A$17:$H$994,8,FALSE))=TRUE,"0",VLOOKUP($C44,'SrNats DM'!$A$17:$H$994,8,FALSE))</f>
        <v>0</v>
      </c>
      <c r="AH44" s="126" t="str">
        <f>IF(ISNA(VLOOKUP($C44,'JrNats MO'!$A$17:$H$994,8,FALSE))=TRUE,"0",VLOOKUP($C44,'JrNats MO'!$A$17:$H$994,8,FALSE))</f>
        <v>0</v>
      </c>
    </row>
    <row r="45" spans="1:34" ht="17" customHeight="1" x14ac:dyDescent="0.15">
      <c r="A45" s="77" t="s">
        <v>102</v>
      </c>
      <c r="B45" s="77" t="s">
        <v>46</v>
      </c>
      <c r="C45" s="79" t="s">
        <v>90</v>
      </c>
      <c r="D45" s="77"/>
      <c r="E45" s="77">
        <f t="shared" si="9"/>
        <v>40</v>
      </c>
      <c r="F45" s="19">
        <f t="shared" si="10"/>
        <v>40</v>
      </c>
      <c r="G45" s="124">
        <f t="shared" si="3"/>
        <v>231.64905168669466</v>
      </c>
      <c r="H45" s="124">
        <f t="shared" si="4"/>
        <v>0</v>
      </c>
      <c r="I45" s="124">
        <f t="shared" si="5"/>
        <v>0</v>
      </c>
      <c r="J45" s="19">
        <f t="shared" si="11"/>
        <v>231.64905168669466</v>
      </c>
      <c r="K45" s="20"/>
      <c r="L45" s="71">
        <v>0</v>
      </c>
      <c r="M45" s="71">
        <v>0</v>
      </c>
      <c r="N45" s="71" t="str">
        <f>IF(ISNA(VLOOKUP($C45,'CC Red Deer MO'!$A$17:$H$999,8,FALSE))=TRUE,"0",VLOOKUP($C45,'CC Red Deer MO'!$A$17:$H$999,8,FALSE))</f>
        <v>0</v>
      </c>
      <c r="O45" s="71" t="str">
        <f>IF(ISNA(VLOOKUP($C45,'CC Red Deer DM'!$A$17:$H$999,8,FALSE))=TRUE,"0",VLOOKUP($C45,'CC Red Deer DM'!$A$17:$H$999,8,FALSE))</f>
        <v>0</v>
      </c>
      <c r="P45" s="71" t="str">
        <f>IF(ISNA(VLOOKUP($C45,'NorAm DV MO'!$A$17:$H$992,8,FALSE))=TRUE,"0",VLOOKUP($C45,'NorAm DV MO'!$A$17:$H$992,8,FALSE))</f>
        <v>0</v>
      </c>
      <c r="Q45" s="71" t="str">
        <f>IF(ISNA(VLOOKUP($C45,'NorAm DV DM'!$A$17:$H$991,8,FALSE))=TRUE,"0",VLOOKUP($C45,'NorAm DV DM'!$A$17:$H$991,8,FALSE))</f>
        <v>0</v>
      </c>
      <c r="R45" s="71">
        <f>IF(ISNA(VLOOKUP($C45,'TT BVSC -1'!$A$17:$H$983,8,FALSE))=TRUE,"0",VLOOKUP($C45,'TT BVSC -1'!$A$17:$H$983,8,FALSE))</f>
        <v>231.64905168669466</v>
      </c>
      <c r="S45" s="71" t="str">
        <f>IF(ISNA(VLOOKUP($C45,'TT BVSC -2'!$A$17:$H$998,8,FALSE))=TRUE,"0",VLOOKUP($C45,'TT BVSC -2'!$A$17:$H$998,8,FALSE))</f>
        <v>0</v>
      </c>
      <c r="T45" s="71" t="str">
        <f>IF(ISNA(VLOOKUP($C45,'NorAm Apex MO'!$A$17:$H$994,8,FALSE))=TRUE,"0",VLOOKUP($C45,'NorAm Apex MO'!$A$17:$H$994,8,FALSE))</f>
        <v>0</v>
      </c>
      <c r="U45" s="71" t="str">
        <f>IF(ISNA(VLOOKUP($C45,'NorAm Apex DM'!$A$17:$H$993,8,FALSE))=TRUE,"0",VLOOKUP($C45,'NorAm Apex DM'!$A$17:$H$993,8,FALSE))</f>
        <v>0</v>
      </c>
      <c r="V45" s="71" t="str">
        <f>IF(ISNA(VLOOKUP($C45,'NA VSC MO'!$A$17:$H$993,8,FALSE))=TRUE,"0",VLOOKUP($C45,'NA VSC MO'!$A$17:$H$993,8,FALSE))</f>
        <v>0</v>
      </c>
      <c r="W45" s="71" t="str">
        <f>IF(ISNA(VLOOKUP($C45,'NA VSC DM'!$A$17:$H$992,8,FALSE))=TRUE,"0",VLOOKUP($C45,'NA VSC DM'!$A$17:$H$992,8,FALSE))</f>
        <v>0</v>
      </c>
      <c r="X45" s="71" t="str">
        <f>IF(ISNA(VLOOKUP($C45,'NA Killington MO'!$A$17:$H$993,8,FALSE))=TRUE,"0",VLOOKUP($C45,'NA Killington MO'!$A$17:$H$993,8,FALSE))</f>
        <v>0</v>
      </c>
      <c r="Y45" s="71" t="str">
        <f>IF(ISNA(VLOOKUP($C45,'NA Killington DM'!$A$17:$H$992,8,FALSE))=TRUE,"0",VLOOKUP($C45,'NA Killington DM'!$A$17:$H$992,8,FALSE))</f>
        <v>0</v>
      </c>
      <c r="Z45" s="71" t="str">
        <f>IF(ISNA(VLOOKUP($C45,'TT CP -1'!$A$17:$H$983,8,FALSE))=TRUE,"0",VLOOKUP($C45,'TT CP -1'!$A$17:$H$983,8,FALSE))</f>
        <v>0</v>
      </c>
      <c r="AA45" s="71" t="str">
        <f>IF(ISNA(VLOOKUP($C45,'TT CP -2'!$A$17:$H$998,8,FALSE))=TRUE,"0",VLOOKUP($C45,'TT CP -2'!$A$17:$H$998,8,FALSE))</f>
        <v>0</v>
      </c>
      <c r="AB45" s="126" t="str">
        <f>IF(ISNA(VLOOKUP($C45,'FzFest CF'!$A$17:$H$997,8,FALSE))=TRUE,"0",VLOOKUP($C45,'FzFest CF'!$A$17:$H$997,8,FALSE))</f>
        <v>0</v>
      </c>
      <c r="AC45" s="126" t="str">
        <f>IF(ISNA(VLOOKUP($C45,'TT Prov MO'!$A$17:$H$998,8,FALSE))=TRUE,"0",VLOOKUP($C45,'TT Prov MO'!$A$17:$H$998,8,FALSE))</f>
        <v>0</v>
      </c>
      <c r="AD45" s="126" t="str">
        <f>IF(ISNA(VLOOKUP($C45,'TT Prov DM'!$A$17:$H$994,8,FALSE))=TRUE,"0",VLOOKUP($C45,'TT Prov DM'!$A$17:$H$994,8,FALSE))</f>
        <v>0</v>
      </c>
      <c r="AE45" s="126" t="str">
        <f>IF(ISNA(VLOOKUP($C45,'CC MSA MO'!$A$17:$H$994,8,FALSE))=TRUE,"0",VLOOKUP($C45,'CC MSA MO'!$A$17:$H$994,8,FALSE))</f>
        <v>0</v>
      </c>
      <c r="AF45" s="126" t="str">
        <f>IF(ISNA(VLOOKUP($C45,'SrNats MO'!$A$17:$H$994,8,FALSE))=TRUE,"0",VLOOKUP($C45,'SrNats MO'!$A$17:$H$994,8,FALSE))</f>
        <v>0</v>
      </c>
      <c r="AG45" s="126" t="str">
        <f>IF(ISNA(VLOOKUP($C45,'SrNats DM'!$A$17:$H$994,8,FALSE))=TRUE,"0",VLOOKUP($C45,'SrNats DM'!$A$17:$H$994,8,FALSE))</f>
        <v>0</v>
      </c>
      <c r="AH45" s="126" t="str">
        <f>IF(ISNA(VLOOKUP($C45,'JrNats MO'!$A$17:$H$994,8,FALSE))=TRUE,"0",VLOOKUP($C45,'JrNats MO'!$A$17:$H$994,8,FALSE))</f>
        <v>0</v>
      </c>
    </row>
    <row r="46" spans="1:34" ht="17" customHeight="1" x14ac:dyDescent="0.15">
      <c r="A46" s="77" t="s">
        <v>101</v>
      </c>
      <c r="B46" s="77" t="s">
        <v>103</v>
      </c>
      <c r="C46" s="79" t="s">
        <v>120</v>
      </c>
      <c r="D46" s="77"/>
      <c r="E46" s="77">
        <f t="shared" si="9"/>
        <v>41</v>
      </c>
      <c r="F46" s="19">
        <f t="shared" si="10"/>
        <v>41</v>
      </c>
      <c r="G46" s="124">
        <f t="shared" si="3"/>
        <v>172.29116222760291</v>
      </c>
      <c r="H46" s="124">
        <f t="shared" si="4"/>
        <v>0</v>
      </c>
      <c r="I46" s="124">
        <f t="shared" si="5"/>
        <v>0</v>
      </c>
      <c r="J46" s="19">
        <f t="shared" si="11"/>
        <v>172.29116222760291</v>
      </c>
      <c r="K46" s="20"/>
      <c r="L46" s="71">
        <v>0</v>
      </c>
      <c r="M46" s="71">
        <v>0</v>
      </c>
      <c r="N46" s="71" t="str">
        <f>IF(ISNA(VLOOKUP($C46,'CC Red Deer MO'!$A$17:$H$999,8,FALSE))=TRUE,"0",VLOOKUP($C46,'CC Red Deer MO'!$A$17:$H$999,8,FALSE))</f>
        <v>0</v>
      </c>
      <c r="O46" s="71" t="str">
        <f>IF(ISNA(VLOOKUP($C46,'CC Red Deer DM'!$A$17:$H$999,8,FALSE))=TRUE,"0",VLOOKUP($C46,'CC Red Deer DM'!$A$17:$H$999,8,FALSE))</f>
        <v>0</v>
      </c>
      <c r="P46" s="71" t="str">
        <f>IF(ISNA(VLOOKUP($C46,'NorAm DV MO'!$A$17:$H$992,8,FALSE))=TRUE,"0",VLOOKUP($C46,'NorAm DV MO'!$A$17:$H$992,8,FALSE))</f>
        <v>0</v>
      </c>
      <c r="Q46" s="71" t="str">
        <f>IF(ISNA(VLOOKUP($C46,'NorAm DV DM'!$A$17:$H$991,8,FALSE))=TRUE,"0",VLOOKUP($C46,'NorAm DV DM'!$A$17:$H$991,8,FALSE))</f>
        <v>0</v>
      </c>
      <c r="R46" s="71" t="str">
        <f>IF(ISNA(VLOOKUP($C46,'TT BVSC -1'!$A$17:$H$983,8,FALSE))=TRUE,"0",VLOOKUP($C46,'TT BVSC -1'!$A$17:$H$983,8,FALSE))</f>
        <v>0</v>
      </c>
      <c r="S46" s="71" t="str">
        <f>IF(ISNA(VLOOKUP($C46,'TT BVSC -2'!$A$17:$H$998,8,FALSE))=TRUE,"0",VLOOKUP($C46,'TT BVSC -2'!$A$17:$H$998,8,FALSE))</f>
        <v>0</v>
      </c>
      <c r="T46" s="71" t="str">
        <f>IF(ISNA(VLOOKUP($C46,'NorAm Apex MO'!$A$17:$H$994,8,FALSE))=TRUE,"0",VLOOKUP($C46,'NorAm Apex MO'!$A$17:$H$994,8,FALSE))</f>
        <v>0</v>
      </c>
      <c r="U46" s="71" t="str">
        <f>IF(ISNA(VLOOKUP($C46,'NorAm Apex DM'!$A$17:$H$993,8,FALSE))=TRUE,"0",VLOOKUP($C46,'NorAm Apex DM'!$A$17:$H$993,8,FALSE))</f>
        <v>0</v>
      </c>
      <c r="V46" s="71" t="str">
        <f>IF(ISNA(VLOOKUP($C46,'NA VSC MO'!$A$17:$H$993,8,FALSE))=TRUE,"0",VLOOKUP($C46,'NA VSC MO'!$A$17:$H$993,8,FALSE))</f>
        <v>0</v>
      </c>
      <c r="W46" s="71" t="str">
        <f>IF(ISNA(VLOOKUP($C46,'NA VSC DM'!$A$17:$H$992,8,FALSE))=TRUE,"0",VLOOKUP($C46,'NA VSC DM'!$A$17:$H$992,8,FALSE))</f>
        <v>0</v>
      </c>
      <c r="X46" s="71" t="str">
        <f>IF(ISNA(VLOOKUP($C46,'NA Killington MO'!$A$17:$H$993,8,FALSE))=TRUE,"0",VLOOKUP($C46,'NA Killington MO'!$A$17:$H$993,8,FALSE))</f>
        <v>0</v>
      </c>
      <c r="Y46" s="71" t="str">
        <f>IF(ISNA(VLOOKUP($C46,'NA Killington DM'!$A$17:$H$992,8,FALSE))=TRUE,"0",VLOOKUP($C46,'NA Killington DM'!$A$17:$H$992,8,FALSE))</f>
        <v>0</v>
      </c>
      <c r="Z46" s="71">
        <f>IF(ISNA(VLOOKUP($C46,'TT CP -1'!$A$17:$H$983,8,FALSE))=TRUE,"0",VLOOKUP($C46,'TT CP -1'!$A$17:$H$983,8,FALSE))</f>
        <v>172.29116222760291</v>
      </c>
      <c r="AA46" s="71">
        <f>IF(ISNA(VLOOKUP($C46,'TT CP -2'!$A$17:$H$998,8,FALSE))=TRUE,"0",VLOOKUP($C46,'TT CP -2'!$A$17:$H$998,8,FALSE))</f>
        <v>0</v>
      </c>
      <c r="AB46" s="126" t="str">
        <f>IF(ISNA(VLOOKUP($C46,'FzFest CF'!$A$17:$H$997,8,FALSE))=TRUE,"0",VLOOKUP($C46,'FzFest CF'!$A$17:$H$997,8,FALSE))</f>
        <v>0</v>
      </c>
      <c r="AC46" s="126" t="str">
        <f>IF(ISNA(VLOOKUP($C46,'TT Prov MO'!$A$17:$H$998,8,FALSE))=TRUE,"0",VLOOKUP($C46,'TT Prov MO'!$A$17:$H$998,8,FALSE))</f>
        <v>0</v>
      </c>
      <c r="AD46" s="126" t="str">
        <f>IF(ISNA(VLOOKUP($C46,'TT Prov DM'!$A$17:$H$994,8,FALSE))=TRUE,"0",VLOOKUP($C46,'TT Prov DM'!$A$17:$H$994,8,FALSE))</f>
        <v>0</v>
      </c>
      <c r="AE46" s="126" t="str">
        <f>IF(ISNA(VLOOKUP($C46,'CC MSA MO'!$A$17:$H$994,8,FALSE))=TRUE,"0",VLOOKUP($C46,'CC MSA MO'!$A$17:$H$994,8,FALSE))</f>
        <v>0</v>
      </c>
      <c r="AF46" s="126" t="str">
        <f>IF(ISNA(VLOOKUP($C46,'SrNats MO'!$A$17:$H$994,8,FALSE))=TRUE,"0",VLOOKUP($C46,'SrNats MO'!$A$17:$H$994,8,FALSE))</f>
        <v>0</v>
      </c>
      <c r="AG46" s="126" t="str">
        <f>IF(ISNA(VLOOKUP($C46,'SrNats DM'!$A$17:$H$994,8,FALSE))=TRUE,"0",VLOOKUP($C46,'SrNats DM'!$A$17:$H$994,8,FALSE))</f>
        <v>0</v>
      </c>
      <c r="AH46" s="126" t="str">
        <f>IF(ISNA(VLOOKUP($C46,'JrNats MO'!$A$17:$H$994,8,FALSE))=TRUE,"0",VLOOKUP($C46,'JrNats MO'!$A$17:$H$994,8,FALSE))</f>
        <v>0</v>
      </c>
    </row>
    <row r="47" spans="1:34" ht="17" customHeight="1" x14ac:dyDescent="0.15">
      <c r="A47" s="77" t="s">
        <v>98</v>
      </c>
      <c r="B47" s="77" t="s">
        <v>46</v>
      </c>
      <c r="C47" s="79" t="s">
        <v>132</v>
      </c>
      <c r="D47" s="77"/>
      <c r="E47" s="77">
        <f t="shared" si="9"/>
        <v>42</v>
      </c>
      <c r="F47" s="19">
        <f t="shared" si="10"/>
        <v>42</v>
      </c>
      <c r="G47" s="124">
        <f t="shared" si="3"/>
        <v>100</v>
      </c>
      <c r="H47" s="124">
        <f t="shared" si="4"/>
        <v>0</v>
      </c>
      <c r="I47" s="124">
        <f t="shared" si="5"/>
        <v>0</v>
      </c>
      <c r="J47" s="19">
        <f t="shared" si="11"/>
        <v>100</v>
      </c>
      <c r="K47" s="20"/>
      <c r="L47" s="71">
        <v>0</v>
      </c>
      <c r="M47" s="71">
        <v>0</v>
      </c>
      <c r="N47" s="71" t="str">
        <f>IF(ISNA(VLOOKUP($C47,'CC Red Deer MO'!$A$17:$H$999,8,FALSE))=TRUE,"0",VLOOKUP($C47,'CC Red Deer MO'!$A$17:$H$999,8,FALSE))</f>
        <v>0</v>
      </c>
      <c r="O47" s="71" t="str">
        <f>IF(ISNA(VLOOKUP($C47,'CC Red Deer DM'!$A$17:$H$999,8,FALSE))=TRUE,"0",VLOOKUP($C47,'CC Red Deer DM'!$A$17:$H$999,8,FALSE))</f>
        <v>0</v>
      </c>
      <c r="P47" s="71" t="str">
        <f>IF(ISNA(VLOOKUP($C47,'NorAm DV MO'!$A$17:$H$992,8,FALSE))=TRUE,"0",VLOOKUP($C47,'NorAm DV MO'!$A$17:$H$992,8,FALSE))</f>
        <v>0</v>
      </c>
      <c r="Q47" s="71" t="str">
        <f>IF(ISNA(VLOOKUP($C47,'NorAm DV DM'!$A$17:$H$991,8,FALSE))=TRUE,"0",VLOOKUP($C47,'NorAm DV DM'!$A$17:$H$991,8,FALSE))</f>
        <v>0</v>
      </c>
      <c r="R47" s="71" t="str">
        <f>IF(ISNA(VLOOKUP($C47,'TT BVSC -1'!$A$17:$H$983,8,FALSE))=TRUE,"0",VLOOKUP($C47,'TT BVSC -1'!$A$17:$H$983,8,FALSE))</f>
        <v>0</v>
      </c>
      <c r="S47" s="71" t="str">
        <f>IF(ISNA(VLOOKUP($C47,'TT BVSC -2'!$A$17:$H$998,8,FALSE))=TRUE,"0",VLOOKUP($C47,'TT BVSC -2'!$A$17:$H$998,8,FALSE))</f>
        <v>0</v>
      </c>
      <c r="T47" s="71" t="str">
        <f>IF(ISNA(VLOOKUP($C47,'NorAm Apex MO'!$A$17:$H$994,8,FALSE))=TRUE,"0",VLOOKUP($C47,'NorAm Apex MO'!$A$17:$H$994,8,FALSE))</f>
        <v>0</v>
      </c>
      <c r="U47" s="71" t="str">
        <f>IF(ISNA(VLOOKUP($C47,'NorAm Apex DM'!$A$17:$H$993,8,FALSE))=TRUE,"0",VLOOKUP($C47,'NorAm Apex DM'!$A$17:$H$993,8,FALSE))</f>
        <v>0</v>
      </c>
      <c r="V47" s="71" t="str">
        <f>IF(ISNA(VLOOKUP($C47,'NA VSC MO'!$A$17:$H$993,8,FALSE))=TRUE,"0",VLOOKUP($C47,'NA VSC MO'!$A$17:$H$993,8,FALSE))</f>
        <v>0</v>
      </c>
      <c r="W47" s="71" t="str">
        <f>IF(ISNA(VLOOKUP($C47,'NA VSC DM'!$A$17:$H$992,8,FALSE))=TRUE,"0",VLOOKUP($C47,'NA VSC DM'!$A$17:$H$992,8,FALSE))</f>
        <v>0</v>
      </c>
      <c r="X47" s="71" t="str">
        <f>IF(ISNA(VLOOKUP($C47,'NA Killington MO'!$A$17:$H$993,8,FALSE))=TRUE,"0",VLOOKUP($C47,'NA Killington MO'!$A$17:$H$993,8,FALSE))</f>
        <v>0</v>
      </c>
      <c r="Y47" s="71" t="str">
        <f>IF(ISNA(VLOOKUP($C47,'NA Killington DM'!$A$17:$H$992,8,FALSE))=TRUE,"0",VLOOKUP($C47,'NA Killington DM'!$A$17:$H$992,8,FALSE))</f>
        <v>0</v>
      </c>
      <c r="Z47" s="71" t="str">
        <f>IF(ISNA(VLOOKUP($C47,'TT CP -1'!$A$17:$H$983,8,FALSE))=TRUE,"0",VLOOKUP($C47,'TT CP -1'!$A$17:$H$983,8,FALSE))</f>
        <v>0</v>
      </c>
      <c r="AA47" s="71" t="str">
        <f>IF(ISNA(VLOOKUP($C47,'TT CP -2'!$A$17:$H$998,8,FALSE))=TRUE,"0",VLOOKUP($C47,'TT CP -2'!$A$17:$H$998,8,FALSE))</f>
        <v>0</v>
      </c>
      <c r="AB47" s="126">
        <f>IF(ISNA(VLOOKUP($C47,'FzFest CF'!$A$17:$H$997,8,FALSE))=TRUE,"0",VLOOKUP($C47,'FzFest CF'!$A$17:$H$997,8,FALSE))</f>
        <v>100</v>
      </c>
      <c r="AC47" s="126" t="str">
        <f>IF(ISNA(VLOOKUP($C47,'TT Prov MO'!$A$17:$H$998,8,FALSE))=TRUE,"0",VLOOKUP($C47,'TT Prov MO'!$A$17:$H$998,8,FALSE))</f>
        <v>0</v>
      </c>
      <c r="AD47" s="126" t="str">
        <f>IF(ISNA(VLOOKUP($C47,'TT Prov DM'!$A$17:$H$994,8,FALSE))=TRUE,"0",VLOOKUP($C47,'TT Prov DM'!$A$17:$H$994,8,FALSE))</f>
        <v>0</v>
      </c>
      <c r="AE47" s="126" t="str">
        <f>IF(ISNA(VLOOKUP($C47,'CC MSA MO'!$A$17:$H$994,8,FALSE))=TRUE,"0",VLOOKUP($C47,'CC MSA MO'!$A$17:$H$994,8,FALSE))</f>
        <v>0</v>
      </c>
      <c r="AF47" s="126" t="str">
        <f>IF(ISNA(VLOOKUP($C47,'SrNats MO'!$A$17:$H$994,8,FALSE))=TRUE,"0",VLOOKUP($C47,'SrNats MO'!$A$17:$H$994,8,FALSE))</f>
        <v>0</v>
      </c>
      <c r="AG47" s="126" t="str">
        <f>IF(ISNA(VLOOKUP($C47,'SrNats DM'!$A$17:$H$994,8,FALSE))=TRUE,"0",VLOOKUP($C47,'SrNats DM'!$A$17:$H$994,8,FALSE))</f>
        <v>0</v>
      </c>
      <c r="AH47" s="126" t="str">
        <f>IF(ISNA(VLOOKUP($C47,'JrNats MO'!$A$17:$H$994,8,FALSE))=TRUE,"0",VLOOKUP($C47,'JrNats MO'!$A$17:$H$994,8,FALSE))</f>
        <v>0</v>
      </c>
    </row>
    <row r="48" spans="1:34" ht="17" customHeight="1" x14ac:dyDescent="0.15">
      <c r="A48" s="77" t="s">
        <v>98</v>
      </c>
      <c r="B48" s="77" t="s">
        <v>46</v>
      </c>
      <c r="C48" s="79" t="s">
        <v>133</v>
      </c>
      <c r="D48" s="77"/>
      <c r="E48" s="77">
        <f t="shared" si="9"/>
        <v>42</v>
      </c>
      <c r="F48" s="19">
        <f t="shared" si="10"/>
        <v>42</v>
      </c>
      <c r="G48" s="124">
        <f t="shared" si="3"/>
        <v>100</v>
      </c>
      <c r="H48" s="124">
        <f t="shared" si="4"/>
        <v>0</v>
      </c>
      <c r="I48" s="124">
        <f t="shared" si="5"/>
        <v>0</v>
      </c>
      <c r="J48" s="19">
        <f t="shared" si="11"/>
        <v>100</v>
      </c>
      <c r="K48" s="20"/>
      <c r="L48" s="71">
        <v>0</v>
      </c>
      <c r="M48" s="71">
        <v>0</v>
      </c>
      <c r="N48" s="71" t="str">
        <f>IF(ISNA(VLOOKUP($C48,'CC Red Deer MO'!$A$17:$H$999,8,FALSE))=TRUE,"0",VLOOKUP($C48,'CC Red Deer MO'!$A$17:$H$999,8,FALSE))</f>
        <v>0</v>
      </c>
      <c r="O48" s="71" t="str">
        <f>IF(ISNA(VLOOKUP($C48,'CC Red Deer DM'!$A$17:$H$999,8,FALSE))=TRUE,"0",VLOOKUP($C48,'CC Red Deer DM'!$A$17:$H$999,8,FALSE))</f>
        <v>0</v>
      </c>
      <c r="P48" s="71" t="str">
        <f>IF(ISNA(VLOOKUP($C48,'NorAm DV MO'!$A$17:$H$992,8,FALSE))=TRUE,"0",VLOOKUP($C48,'NorAm DV MO'!$A$17:$H$992,8,FALSE))</f>
        <v>0</v>
      </c>
      <c r="Q48" s="71" t="str">
        <f>IF(ISNA(VLOOKUP($C48,'NorAm DV DM'!$A$17:$H$991,8,FALSE))=TRUE,"0",VLOOKUP($C48,'NorAm DV DM'!$A$17:$H$991,8,FALSE))</f>
        <v>0</v>
      </c>
      <c r="R48" s="71" t="str">
        <f>IF(ISNA(VLOOKUP($C48,'TT BVSC -1'!$A$17:$H$983,8,FALSE))=TRUE,"0",VLOOKUP($C48,'TT BVSC -1'!$A$17:$H$983,8,FALSE))</f>
        <v>0</v>
      </c>
      <c r="S48" s="71" t="str">
        <f>IF(ISNA(VLOOKUP($C48,'TT BVSC -2'!$A$17:$H$998,8,FALSE))=TRUE,"0",VLOOKUP($C48,'TT BVSC -2'!$A$17:$H$998,8,FALSE))</f>
        <v>0</v>
      </c>
      <c r="T48" s="71" t="str">
        <f>IF(ISNA(VLOOKUP($C48,'NorAm Apex MO'!$A$17:$H$994,8,FALSE))=TRUE,"0",VLOOKUP($C48,'NorAm Apex MO'!$A$17:$H$994,8,FALSE))</f>
        <v>0</v>
      </c>
      <c r="U48" s="71" t="str">
        <f>IF(ISNA(VLOOKUP($C48,'NorAm Apex DM'!$A$17:$H$993,8,FALSE))=TRUE,"0",VLOOKUP($C48,'NorAm Apex DM'!$A$17:$H$993,8,FALSE))</f>
        <v>0</v>
      </c>
      <c r="V48" s="71" t="str">
        <f>IF(ISNA(VLOOKUP($C48,'NA VSC MO'!$A$17:$H$993,8,FALSE))=TRUE,"0",VLOOKUP($C48,'NA VSC MO'!$A$17:$H$993,8,FALSE))</f>
        <v>0</v>
      </c>
      <c r="W48" s="71" t="str">
        <f>IF(ISNA(VLOOKUP($C48,'NA VSC DM'!$A$17:$H$992,8,FALSE))=TRUE,"0",VLOOKUP($C48,'NA VSC DM'!$A$17:$H$992,8,FALSE))</f>
        <v>0</v>
      </c>
      <c r="X48" s="71" t="str">
        <f>IF(ISNA(VLOOKUP($C48,'NA Killington MO'!$A$17:$H$993,8,FALSE))=TRUE,"0",VLOOKUP($C48,'NA Killington MO'!$A$17:$H$993,8,FALSE))</f>
        <v>0</v>
      </c>
      <c r="Y48" s="71" t="str">
        <f>IF(ISNA(VLOOKUP($C48,'NA Killington DM'!$A$17:$H$992,8,FALSE))=TRUE,"0",VLOOKUP($C48,'NA Killington DM'!$A$17:$H$992,8,FALSE))</f>
        <v>0</v>
      </c>
      <c r="Z48" s="71" t="str">
        <f>IF(ISNA(VLOOKUP($C48,'TT CP -1'!$A$17:$H$983,8,FALSE))=TRUE,"0",VLOOKUP($C48,'TT CP -1'!$A$17:$H$983,8,FALSE))</f>
        <v>0</v>
      </c>
      <c r="AA48" s="71" t="str">
        <f>IF(ISNA(VLOOKUP($C48,'TT CP -2'!$A$17:$H$998,8,FALSE))=TRUE,"0",VLOOKUP($C48,'TT CP -2'!$A$17:$H$998,8,FALSE))</f>
        <v>0</v>
      </c>
      <c r="AB48" s="126">
        <f>IF(ISNA(VLOOKUP($C48,'FzFest CF'!$A$17:$H$997,8,FALSE))=TRUE,"0",VLOOKUP($C48,'FzFest CF'!$A$17:$H$997,8,FALSE))</f>
        <v>100</v>
      </c>
      <c r="AC48" s="126" t="str">
        <f>IF(ISNA(VLOOKUP($C48,'TT Prov MO'!$A$17:$H$998,8,FALSE))=TRUE,"0",VLOOKUP($C48,'TT Prov MO'!$A$17:$H$998,8,FALSE))</f>
        <v>0</v>
      </c>
      <c r="AD48" s="126" t="str">
        <f>IF(ISNA(VLOOKUP($C48,'TT Prov DM'!$A$17:$H$994,8,FALSE))=TRUE,"0",VLOOKUP($C48,'TT Prov DM'!$A$17:$H$994,8,FALSE))</f>
        <v>0</v>
      </c>
      <c r="AE48" s="126" t="str">
        <f>IF(ISNA(VLOOKUP($C48,'CC MSA MO'!$A$17:$H$994,8,FALSE))=TRUE,"0",VLOOKUP($C48,'CC MSA MO'!$A$17:$H$994,8,FALSE))</f>
        <v>0</v>
      </c>
      <c r="AF48" s="126" t="str">
        <f>IF(ISNA(VLOOKUP($C48,'SrNats MO'!$A$17:$H$994,8,FALSE))=TRUE,"0",VLOOKUP($C48,'SrNats MO'!$A$17:$H$994,8,FALSE))</f>
        <v>0</v>
      </c>
      <c r="AG48" s="126" t="str">
        <f>IF(ISNA(VLOOKUP($C48,'SrNats DM'!$A$17:$H$994,8,FALSE))=TRUE,"0",VLOOKUP($C48,'SrNats DM'!$A$17:$H$994,8,FALSE))</f>
        <v>0</v>
      </c>
      <c r="AH48" s="126" t="str">
        <f>IF(ISNA(VLOOKUP($C48,'JrNats MO'!$A$17:$H$994,8,FALSE))=TRUE,"0",VLOOKUP($C48,'JrNats MO'!$A$17:$H$994,8,FALSE))</f>
        <v>0</v>
      </c>
    </row>
    <row r="49" spans="1:34" ht="17" customHeight="1" x14ac:dyDescent="0.15">
      <c r="A49" s="77" t="s">
        <v>98</v>
      </c>
      <c r="B49" s="77" t="s">
        <v>46</v>
      </c>
      <c r="C49" s="79" t="s">
        <v>134</v>
      </c>
      <c r="D49" s="77"/>
      <c r="E49" s="77">
        <f t="shared" si="9"/>
        <v>42</v>
      </c>
      <c r="F49" s="19">
        <f t="shared" si="10"/>
        <v>42</v>
      </c>
      <c r="G49" s="124">
        <f t="shared" si="3"/>
        <v>100</v>
      </c>
      <c r="H49" s="124">
        <f t="shared" si="4"/>
        <v>0</v>
      </c>
      <c r="I49" s="124">
        <f t="shared" si="5"/>
        <v>0</v>
      </c>
      <c r="J49" s="19">
        <f t="shared" si="11"/>
        <v>100</v>
      </c>
      <c r="K49" s="20"/>
      <c r="L49" s="71">
        <v>0</v>
      </c>
      <c r="M49" s="71">
        <v>0</v>
      </c>
      <c r="N49" s="71" t="str">
        <f>IF(ISNA(VLOOKUP($C49,'CC Red Deer MO'!$A$17:$H$999,8,FALSE))=TRUE,"0",VLOOKUP($C49,'CC Red Deer MO'!$A$17:$H$999,8,FALSE))</f>
        <v>0</v>
      </c>
      <c r="O49" s="71" t="str">
        <f>IF(ISNA(VLOOKUP($C49,'CC Red Deer DM'!$A$17:$H$999,8,FALSE))=TRUE,"0",VLOOKUP($C49,'CC Red Deer DM'!$A$17:$H$999,8,FALSE))</f>
        <v>0</v>
      </c>
      <c r="P49" s="71" t="str">
        <f>IF(ISNA(VLOOKUP($C49,'NorAm DV MO'!$A$17:$H$992,8,FALSE))=TRUE,"0",VLOOKUP($C49,'NorAm DV MO'!$A$17:$H$992,8,FALSE))</f>
        <v>0</v>
      </c>
      <c r="Q49" s="71" t="str">
        <f>IF(ISNA(VLOOKUP($C49,'NorAm DV DM'!$A$17:$H$991,8,FALSE))=TRUE,"0",VLOOKUP($C49,'NorAm DV DM'!$A$17:$H$991,8,FALSE))</f>
        <v>0</v>
      </c>
      <c r="R49" s="71" t="str">
        <f>IF(ISNA(VLOOKUP($C49,'TT BVSC -1'!$A$17:$H$983,8,FALSE))=TRUE,"0",VLOOKUP($C49,'TT BVSC -1'!$A$17:$H$983,8,FALSE))</f>
        <v>0</v>
      </c>
      <c r="S49" s="71" t="str">
        <f>IF(ISNA(VLOOKUP($C49,'TT BVSC -2'!$A$17:$H$998,8,FALSE))=TRUE,"0",VLOOKUP($C49,'TT BVSC -2'!$A$17:$H$998,8,FALSE))</f>
        <v>0</v>
      </c>
      <c r="T49" s="71" t="str">
        <f>IF(ISNA(VLOOKUP($C49,'NorAm Apex MO'!$A$17:$H$994,8,FALSE))=TRUE,"0",VLOOKUP($C49,'NorAm Apex MO'!$A$17:$H$994,8,FALSE))</f>
        <v>0</v>
      </c>
      <c r="U49" s="71" t="str">
        <f>IF(ISNA(VLOOKUP($C49,'NorAm Apex DM'!$A$17:$H$993,8,FALSE))=TRUE,"0",VLOOKUP($C49,'NorAm Apex DM'!$A$17:$H$993,8,FALSE))</f>
        <v>0</v>
      </c>
      <c r="V49" s="71" t="str">
        <f>IF(ISNA(VLOOKUP($C49,'NA VSC MO'!$A$17:$H$993,8,FALSE))=TRUE,"0",VLOOKUP($C49,'NA VSC MO'!$A$17:$H$993,8,FALSE))</f>
        <v>0</v>
      </c>
      <c r="W49" s="71" t="str">
        <f>IF(ISNA(VLOOKUP($C49,'NA VSC DM'!$A$17:$H$992,8,FALSE))=TRUE,"0",VLOOKUP($C49,'NA VSC DM'!$A$17:$H$992,8,FALSE))</f>
        <v>0</v>
      </c>
      <c r="X49" s="71" t="str">
        <f>IF(ISNA(VLOOKUP($C49,'NA Killington MO'!$A$17:$H$993,8,FALSE))=TRUE,"0",VLOOKUP($C49,'NA Killington MO'!$A$17:$H$993,8,FALSE))</f>
        <v>0</v>
      </c>
      <c r="Y49" s="71" t="str">
        <f>IF(ISNA(VLOOKUP($C49,'NA Killington DM'!$A$17:$H$992,8,FALSE))=TRUE,"0",VLOOKUP($C49,'NA Killington DM'!$A$17:$H$992,8,FALSE))</f>
        <v>0</v>
      </c>
      <c r="Z49" s="71" t="str">
        <f>IF(ISNA(VLOOKUP($C49,'TT CP -1'!$A$17:$H$983,8,FALSE))=TRUE,"0",VLOOKUP($C49,'TT CP -1'!$A$17:$H$983,8,FALSE))</f>
        <v>0</v>
      </c>
      <c r="AA49" s="71" t="str">
        <f>IF(ISNA(VLOOKUP($C49,'TT CP -2'!$A$17:$H$998,8,FALSE))=TRUE,"0",VLOOKUP($C49,'TT CP -2'!$A$17:$H$998,8,FALSE))</f>
        <v>0</v>
      </c>
      <c r="AB49" s="126">
        <f>IF(ISNA(VLOOKUP($C49,'FzFest CF'!$A$17:$H$997,8,FALSE))=TRUE,"0",VLOOKUP($C49,'FzFest CF'!$A$17:$H$997,8,FALSE))</f>
        <v>100</v>
      </c>
      <c r="AC49" s="126" t="str">
        <f>IF(ISNA(VLOOKUP($C49,'TT Prov MO'!$A$17:$H$998,8,FALSE))=TRUE,"0",VLOOKUP($C49,'TT Prov MO'!$A$17:$H$998,8,FALSE))</f>
        <v>0</v>
      </c>
      <c r="AD49" s="126" t="str">
        <f>IF(ISNA(VLOOKUP($C49,'TT Prov DM'!$A$17:$H$994,8,FALSE))=TRUE,"0",VLOOKUP($C49,'TT Prov DM'!$A$17:$H$994,8,FALSE))</f>
        <v>0</v>
      </c>
      <c r="AE49" s="126" t="str">
        <f>IF(ISNA(VLOOKUP($C49,'CC MSA MO'!$A$17:$H$994,8,FALSE))=TRUE,"0",VLOOKUP($C49,'CC MSA MO'!$A$17:$H$994,8,FALSE))</f>
        <v>0</v>
      </c>
      <c r="AF49" s="126" t="str">
        <f>IF(ISNA(VLOOKUP($C49,'SrNats MO'!$A$17:$H$994,8,FALSE))=TRUE,"0",VLOOKUP($C49,'SrNats MO'!$A$17:$H$994,8,FALSE))</f>
        <v>0</v>
      </c>
      <c r="AG49" s="126" t="str">
        <f>IF(ISNA(VLOOKUP($C49,'SrNats DM'!$A$17:$H$994,8,FALSE))=TRUE,"0",VLOOKUP($C49,'SrNats DM'!$A$17:$H$994,8,FALSE))</f>
        <v>0</v>
      </c>
      <c r="AH49" s="126" t="str">
        <f>IF(ISNA(VLOOKUP($C49,'JrNats MO'!$A$17:$H$994,8,FALSE))=TRUE,"0",VLOOKUP($C49,'JrNats MO'!$A$17:$H$994,8,FALSE))</f>
        <v>0</v>
      </c>
    </row>
    <row r="50" spans="1:34" ht="17" customHeight="1" x14ac:dyDescent="0.15">
      <c r="A50" s="77" t="s">
        <v>98</v>
      </c>
      <c r="B50" s="77" t="s">
        <v>46</v>
      </c>
      <c r="C50" s="79" t="s">
        <v>135</v>
      </c>
      <c r="D50" s="77"/>
      <c r="E50" s="77">
        <f t="shared" si="9"/>
        <v>42</v>
      </c>
      <c r="F50" s="19">
        <f t="shared" si="10"/>
        <v>42</v>
      </c>
      <c r="G50" s="124">
        <f t="shared" si="3"/>
        <v>100</v>
      </c>
      <c r="H50" s="124">
        <f t="shared" si="4"/>
        <v>0</v>
      </c>
      <c r="I50" s="124">
        <f t="shared" si="5"/>
        <v>0</v>
      </c>
      <c r="J50" s="19">
        <f t="shared" si="11"/>
        <v>100</v>
      </c>
      <c r="K50" s="20"/>
      <c r="L50" s="71">
        <v>0</v>
      </c>
      <c r="M50" s="71">
        <v>0</v>
      </c>
      <c r="N50" s="71" t="str">
        <f>IF(ISNA(VLOOKUP($C50,'CC Red Deer MO'!$A$17:$H$999,8,FALSE))=TRUE,"0",VLOOKUP($C50,'CC Red Deer MO'!$A$17:$H$999,8,FALSE))</f>
        <v>0</v>
      </c>
      <c r="O50" s="71" t="str">
        <f>IF(ISNA(VLOOKUP($C50,'CC Red Deer DM'!$A$17:$H$999,8,FALSE))=TRUE,"0",VLOOKUP($C50,'CC Red Deer DM'!$A$17:$H$999,8,FALSE))</f>
        <v>0</v>
      </c>
      <c r="P50" s="71" t="str">
        <f>IF(ISNA(VLOOKUP($C50,'NorAm DV MO'!$A$17:$H$992,8,FALSE))=TRUE,"0",VLOOKUP($C50,'NorAm DV MO'!$A$17:$H$992,8,FALSE))</f>
        <v>0</v>
      </c>
      <c r="Q50" s="71" t="str">
        <f>IF(ISNA(VLOOKUP($C50,'NorAm DV DM'!$A$17:$H$991,8,FALSE))=TRUE,"0",VLOOKUP($C50,'NorAm DV DM'!$A$17:$H$991,8,FALSE))</f>
        <v>0</v>
      </c>
      <c r="R50" s="71" t="str">
        <f>IF(ISNA(VLOOKUP($C50,'TT BVSC -1'!$A$17:$H$983,8,FALSE))=TRUE,"0",VLOOKUP($C50,'TT BVSC -1'!$A$17:$H$983,8,FALSE))</f>
        <v>0</v>
      </c>
      <c r="S50" s="71" t="str">
        <f>IF(ISNA(VLOOKUP($C50,'TT BVSC -2'!$A$17:$H$998,8,FALSE))=TRUE,"0",VLOOKUP($C50,'TT BVSC -2'!$A$17:$H$998,8,FALSE))</f>
        <v>0</v>
      </c>
      <c r="T50" s="71" t="str">
        <f>IF(ISNA(VLOOKUP($C50,'NorAm Apex MO'!$A$17:$H$994,8,FALSE))=TRUE,"0",VLOOKUP($C50,'NorAm Apex MO'!$A$17:$H$994,8,FALSE))</f>
        <v>0</v>
      </c>
      <c r="U50" s="71" t="str">
        <f>IF(ISNA(VLOOKUP($C50,'NorAm Apex DM'!$A$17:$H$993,8,FALSE))=TRUE,"0",VLOOKUP($C50,'NorAm Apex DM'!$A$17:$H$993,8,FALSE))</f>
        <v>0</v>
      </c>
      <c r="V50" s="71" t="str">
        <f>IF(ISNA(VLOOKUP($C50,'NA VSC MO'!$A$17:$H$993,8,FALSE))=TRUE,"0",VLOOKUP($C50,'NA VSC MO'!$A$17:$H$993,8,FALSE))</f>
        <v>0</v>
      </c>
      <c r="W50" s="71" t="str">
        <f>IF(ISNA(VLOOKUP($C50,'NA VSC DM'!$A$17:$H$992,8,FALSE))=TRUE,"0",VLOOKUP($C50,'NA VSC DM'!$A$17:$H$992,8,FALSE))</f>
        <v>0</v>
      </c>
      <c r="X50" s="71" t="str">
        <f>IF(ISNA(VLOOKUP($C50,'NA Killington MO'!$A$17:$H$993,8,FALSE))=TRUE,"0",VLOOKUP($C50,'NA Killington MO'!$A$17:$H$993,8,FALSE))</f>
        <v>0</v>
      </c>
      <c r="Y50" s="71" t="str">
        <f>IF(ISNA(VLOOKUP($C50,'NA Killington DM'!$A$17:$H$992,8,FALSE))=TRUE,"0",VLOOKUP($C50,'NA Killington DM'!$A$17:$H$992,8,FALSE))</f>
        <v>0</v>
      </c>
      <c r="Z50" s="71" t="str">
        <f>IF(ISNA(VLOOKUP($C50,'TT CP -1'!$A$17:$H$983,8,FALSE))=TRUE,"0",VLOOKUP($C50,'TT CP -1'!$A$17:$H$983,8,FALSE))</f>
        <v>0</v>
      </c>
      <c r="AA50" s="71" t="str">
        <f>IF(ISNA(VLOOKUP($C50,'TT CP -2'!$A$17:$H$998,8,FALSE))=TRUE,"0",VLOOKUP($C50,'TT CP -2'!$A$17:$H$998,8,FALSE))</f>
        <v>0</v>
      </c>
      <c r="AB50" s="126">
        <f>IF(ISNA(VLOOKUP($C50,'FzFest CF'!$A$17:$H$997,8,FALSE))=TRUE,"0",VLOOKUP($C50,'FzFest CF'!$A$17:$H$997,8,FALSE))</f>
        <v>100</v>
      </c>
      <c r="AC50" s="126" t="str">
        <f>IF(ISNA(VLOOKUP($C50,'TT Prov MO'!$A$17:$H$998,8,FALSE))=TRUE,"0",VLOOKUP($C50,'TT Prov MO'!$A$17:$H$998,8,FALSE))</f>
        <v>0</v>
      </c>
      <c r="AD50" s="126" t="str">
        <f>IF(ISNA(VLOOKUP($C50,'TT Prov DM'!$A$17:$H$994,8,FALSE))=TRUE,"0",VLOOKUP($C50,'TT Prov DM'!$A$17:$H$994,8,FALSE))</f>
        <v>0</v>
      </c>
      <c r="AE50" s="126" t="str">
        <f>IF(ISNA(VLOOKUP($C50,'CC MSA MO'!$A$17:$H$994,8,FALSE))=TRUE,"0",VLOOKUP($C50,'CC MSA MO'!$A$17:$H$994,8,FALSE))</f>
        <v>0</v>
      </c>
      <c r="AF50" s="126" t="str">
        <f>IF(ISNA(VLOOKUP($C50,'SrNats MO'!$A$17:$H$994,8,FALSE))=TRUE,"0",VLOOKUP($C50,'SrNats MO'!$A$17:$H$994,8,FALSE))</f>
        <v>0</v>
      </c>
      <c r="AG50" s="126" t="str">
        <f>IF(ISNA(VLOOKUP($C50,'SrNats DM'!$A$17:$H$994,8,FALSE))=TRUE,"0",VLOOKUP($C50,'SrNats DM'!$A$17:$H$994,8,FALSE))</f>
        <v>0</v>
      </c>
      <c r="AH50" s="126" t="str">
        <f>IF(ISNA(VLOOKUP($C50,'JrNats MO'!$A$17:$H$994,8,FALSE))=TRUE,"0",VLOOKUP($C50,'JrNats MO'!$A$17:$H$994,8,FALSE))</f>
        <v>0</v>
      </c>
    </row>
    <row r="51" spans="1:34" ht="17" customHeight="1" x14ac:dyDescent="0.15">
      <c r="A51" s="77" t="s">
        <v>98</v>
      </c>
      <c r="B51" s="77" t="s">
        <v>60</v>
      </c>
      <c r="C51" s="79" t="s">
        <v>136</v>
      </c>
      <c r="D51" s="77"/>
      <c r="E51" s="77">
        <f t="shared" si="9"/>
        <v>42</v>
      </c>
      <c r="F51" s="19">
        <f t="shared" si="10"/>
        <v>42</v>
      </c>
      <c r="G51" s="124">
        <f t="shared" si="3"/>
        <v>100</v>
      </c>
      <c r="H51" s="124">
        <f t="shared" si="4"/>
        <v>0</v>
      </c>
      <c r="I51" s="124">
        <f t="shared" si="5"/>
        <v>0</v>
      </c>
      <c r="J51" s="19">
        <f t="shared" si="11"/>
        <v>100</v>
      </c>
      <c r="K51" s="20"/>
      <c r="L51" s="71">
        <v>0</v>
      </c>
      <c r="M51" s="71">
        <v>0</v>
      </c>
      <c r="N51" s="71" t="str">
        <f>IF(ISNA(VLOOKUP($C51,'CC Red Deer MO'!$A$17:$H$999,8,FALSE))=TRUE,"0",VLOOKUP($C51,'CC Red Deer MO'!$A$17:$H$999,8,FALSE))</f>
        <v>0</v>
      </c>
      <c r="O51" s="71" t="str">
        <f>IF(ISNA(VLOOKUP($C51,'CC Red Deer DM'!$A$17:$H$999,8,FALSE))=TRUE,"0",VLOOKUP($C51,'CC Red Deer DM'!$A$17:$H$999,8,FALSE))</f>
        <v>0</v>
      </c>
      <c r="P51" s="71" t="str">
        <f>IF(ISNA(VLOOKUP($C51,'NorAm DV MO'!$A$17:$H$992,8,FALSE))=TRUE,"0",VLOOKUP($C51,'NorAm DV MO'!$A$17:$H$992,8,FALSE))</f>
        <v>0</v>
      </c>
      <c r="Q51" s="71" t="str">
        <f>IF(ISNA(VLOOKUP($C51,'NorAm DV DM'!$A$17:$H$991,8,FALSE))=TRUE,"0",VLOOKUP($C51,'NorAm DV DM'!$A$17:$H$991,8,FALSE))</f>
        <v>0</v>
      </c>
      <c r="R51" s="71" t="str">
        <f>IF(ISNA(VLOOKUP($C51,'TT BVSC -1'!$A$17:$H$983,8,FALSE))=TRUE,"0",VLOOKUP($C51,'TT BVSC -1'!$A$17:$H$983,8,FALSE))</f>
        <v>0</v>
      </c>
      <c r="S51" s="71" t="str">
        <f>IF(ISNA(VLOOKUP($C51,'TT BVSC -2'!$A$17:$H$998,8,FALSE))=TRUE,"0",VLOOKUP($C51,'TT BVSC -2'!$A$17:$H$998,8,FALSE))</f>
        <v>0</v>
      </c>
      <c r="T51" s="71" t="str">
        <f>IF(ISNA(VLOOKUP($C51,'NorAm Apex MO'!$A$17:$H$994,8,FALSE))=TRUE,"0",VLOOKUP($C51,'NorAm Apex MO'!$A$17:$H$994,8,FALSE))</f>
        <v>0</v>
      </c>
      <c r="U51" s="71" t="str">
        <f>IF(ISNA(VLOOKUP($C51,'NorAm Apex DM'!$A$17:$H$993,8,FALSE))=TRUE,"0",VLOOKUP($C51,'NorAm Apex DM'!$A$17:$H$993,8,FALSE))</f>
        <v>0</v>
      </c>
      <c r="V51" s="71" t="str">
        <f>IF(ISNA(VLOOKUP($C51,'NA VSC MO'!$A$17:$H$993,8,FALSE))=TRUE,"0",VLOOKUP($C51,'NA VSC MO'!$A$17:$H$993,8,FALSE))</f>
        <v>0</v>
      </c>
      <c r="W51" s="71" t="str">
        <f>IF(ISNA(VLOOKUP($C51,'NA VSC DM'!$A$17:$H$992,8,FALSE))=TRUE,"0",VLOOKUP($C51,'NA VSC DM'!$A$17:$H$992,8,FALSE))</f>
        <v>0</v>
      </c>
      <c r="X51" s="71" t="str">
        <f>IF(ISNA(VLOOKUP($C51,'NA Killington MO'!$A$17:$H$993,8,FALSE))=TRUE,"0",VLOOKUP($C51,'NA Killington MO'!$A$17:$H$993,8,FALSE))</f>
        <v>0</v>
      </c>
      <c r="Y51" s="71" t="str">
        <f>IF(ISNA(VLOOKUP($C51,'NA Killington DM'!$A$17:$H$992,8,FALSE))=TRUE,"0",VLOOKUP($C51,'NA Killington DM'!$A$17:$H$992,8,FALSE))</f>
        <v>0</v>
      </c>
      <c r="Z51" s="71" t="str">
        <f>IF(ISNA(VLOOKUP($C51,'TT CP -1'!$A$17:$H$983,8,FALSE))=TRUE,"0",VLOOKUP($C51,'TT CP -1'!$A$17:$H$983,8,FALSE))</f>
        <v>0</v>
      </c>
      <c r="AA51" s="71" t="str">
        <f>IF(ISNA(VLOOKUP($C51,'TT CP -2'!$A$17:$H$998,8,FALSE))=TRUE,"0",VLOOKUP($C51,'TT CP -2'!$A$17:$H$998,8,FALSE))</f>
        <v>0</v>
      </c>
      <c r="AB51" s="126">
        <f>IF(ISNA(VLOOKUP($C51,'FzFest CF'!$A$17:$H$997,8,FALSE))=TRUE,"0",VLOOKUP($C51,'FzFest CF'!$A$17:$H$997,8,FALSE))</f>
        <v>100</v>
      </c>
      <c r="AC51" s="126" t="str">
        <f>IF(ISNA(VLOOKUP($C51,'TT Prov MO'!$A$17:$H$998,8,FALSE))=TRUE,"0",VLOOKUP($C51,'TT Prov MO'!$A$17:$H$998,8,FALSE))</f>
        <v>0</v>
      </c>
      <c r="AD51" s="126" t="str">
        <f>IF(ISNA(VLOOKUP($C51,'TT Prov DM'!$A$17:$H$994,8,FALSE))=TRUE,"0",VLOOKUP($C51,'TT Prov DM'!$A$17:$H$994,8,FALSE))</f>
        <v>0</v>
      </c>
      <c r="AE51" s="126" t="str">
        <f>IF(ISNA(VLOOKUP($C51,'CC MSA MO'!$A$17:$H$994,8,FALSE))=TRUE,"0",VLOOKUP($C51,'CC MSA MO'!$A$17:$H$994,8,FALSE))</f>
        <v>0</v>
      </c>
      <c r="AF51" s="126" t="str">
        <f>IF(ISNA(VLOOKUP($C51,'SrNats MO'!$A$17:$H$994,8,FALSE))=TRUE,"0",VLOOKUP($C51,'SrNats MO'!$A$17:$H$994,8,FALSE))</f>
        <v>0</v>
      </c>
      <c r="AG51" s="126" t="str">
        <f>IF(ISNA(VLOOKUP($C51,'SrNats DM'!$A$17:$H$994,8,FALSE))=TRUE,"0",VLOOKUP($C51,'SrNats DM'!$A$17:$H$994,8,FALSE))</f>
        <v>0</v>
      </c>
      <c r="AH51" s="126" t="str">
        <f>IF(ISNA(VLOOKUP($C51,'JrNats MO'!$A$17:$H$994,8,FALSE))=TRUE,"0",VLOOKUP($C51,'JrNats MO'!$A$17:$H$994,8,FALSE))</f>
        <v>0</v>
      </c>
    </row>
    <row r="52" spans="1:34" ht="17" customHeight="1" x14ac:dyDescent="0.15">
      <c r="A52" s="77" t="s">
        <v>98</v>
      </c>
      <c r="B52" s="77" t="s">
        <v>60</v>
      </c>
      <c r="C52" s="79" t="s">
        <v>137</v>
      </c>
      <c r="D52" s="77"/>
      <c r="E52" s="77">
        <f t="shared" si="9"/>
        <v>42</v>
      </c>
      <c r="F52" s="19">
        <f t="shared" si="10"/>
        <v>42</v>
      </c>
      <c r="G52" s="124">
        <f t="shared" si="3"/>
        <v>100</v>
      </c>
      <c r="H52" s="124">
        <f t="shared" si="4"/>
        <v>0</v>
      </c>
      <c r="I52" s="124">
        <f t="shared" si="5"/>
        <v>0</v>
      </c>
      <c r="J52" s="19">
        <f t="shared" si="11"/>
        <v>100</v>
      </c>
      <c r="K52" s="20"/>
      <c r="L52" s="71">
        <v>0</v>
      </c>
      <c r="M52" s="71">
        <v>0</v>
      </c>
      <c r="N52" s="71" t="str">
        <f>IF(ISNA(VLOOKUP($C52,'CC Red Deer MO'!$A$17:$H$999,8,FALSE))=TRUE,"0",VLOOKUP($C52,'CC Red Deer MO'!$A$17:$H$999,8,FALSE))</f>
        <v>0</v>
      </c>
      <c r="O52" s="71" t="str">
        <f>IF(ISNA(VLOOKUP($C52,'CC Red Deer DM'!$A$17:$H$999,8,FALSE))=TRUE,"0",VLOOKUP($C52,'CC Red Deer DM'!$A$17:$H$999,8,FALSE))</f>
        <v>0</v>
      </c>
      <c r="P52" s="71" t="str">
        <f>IF(ISNA(VLOOKUP($C52,'NorAm DV MO'!$A$17:$H$992,8,FALSE))=TRUE,"0",VLOOKUP($C52,'NorAm DV MO'!$A$17:$H$992,8,FALSE))</f>
        <v>0</v>
      </c>
      <c r="Q52" s="71" t="str">
        <f>IF(ISNA(VLOOKUP($C52,'NorAm DV DM'!$A$17:$H$991,8,FALSE))=TRUE,"0",VLOOKUP($C52,'NorAm DV DM'!$A$17:$H$991,8,FALSE))</f>
        <v>0</v>
      </c>
      <c r="R52" s="71" t="str">
        <f>IF(ISNA(VLOOKUP($C52,'TT BVSC -1'!$A$17:$H$983,8,FALSE))=TRUE,"0",VLOOKUP($C52,'TT BVSC -1'!$A$17:$H$983,8,FALSE))</f>
        <v>0</v>
      </c>
      <c r="S52" s="71" t="str">
        <f>IF(ISNA(VLOOKUP($C52,'TT BVSC -2'!$A$17:$H$998,8,FALSE))=TRUE,"0",VLOOKUP($C52,'TT BVSC -2'!$A$17:$H$998,8,FALSE))</f>
        <v>0</v>
      </c>
      <c r="T52" s="71" t="str">
        <f>IF(ISNA(VLOOKUP($C52,'NorAm Apex MO'!$A$17:$H$994,8,FALSE))=TRUE,"0",VLOOKUP($C52,'NorAm Apex MO'!$A$17:$H$994,8,FALSE))</f>
        <v>0</v>
      </c>
      <c r="U52" s="71" t="str">
        <f>IF(ISNA(VLOOKUP($C52,'NorAm Apex DM'!$A$17:$H$993,8,FALSE))=TRUE,"0",VLOOKUP($C52,'NorAm Apex DM'!$A$17:$H$993,8,FALSE))</f>
        <v>0</v>
      </c>
      <c r="V52" s="71" t="str">
        <f>IF(ISNA(VLOOKUP($C52,'NA VSC MO'!$A$17:$H$993,8,FALSE))=TRUE,"0",VLOOKUP($C52,'NA VSC MO'!$A$17:$H$993,8,FALSE))</f>
        <v>0</v>
      </c>
      <c r="W52" s="71" t="str">
        <f>IF(ISNA(VLOOKUP($C52,'NA VSC DM'!$A$17:$H$992,8,FALSE))=TRUE,"0",VLOOKUP($C52,'NA VSC DM'!$A$17:$H$992,8,FALSE))</f>
        <v>0</v>
      </c>
      <c r="X52" s="71" t="str">
        <f>IF(ISNA(VLOOKUP($C52,'NA Killington MO'!$A$17:$H$993,8,FALSE))=TRUE,"0",VLOOKUP($C52,'NA Killington MO'!$A$17:$H$993,8,FALSE))</f>
        <v>0</v>
      </c>
      <c r="Y52" s="71" t="str">
        <f>IF(ISNA(VLOOKUP($C52,'NA Killington DM'!$A$17:$H$992,8,FALSE))=TRUE,"0",VLOOKUP($C52,'NA Killington DM'!$A$17:$H$992,8,FALSE))</f>
        <v>0</v>
      </c>
      <c r="Z52" s="71" t="str">
        <f>IF(ISNA(VLOOKUP($C52,'TT CP -1'!$A$17:$H$983,8,FALSE))=TRUE,"0",VLOOKUP($C52,'TT CP -1'!$A$17:$H$983,8,FALSE))</f>
        <v>0</v>
      </c>
      <c r="AA52" s="71" t="str">
        <f>IF(ISNA(VLOOKUP($C52,'TT CP -2'!$A$17:$H$998,8,FALSE))=TRUE,"0",VLOOKUP($C52,'TT CP -2'!$A$17:$H$998,8,FALSE))</f>
        <v>0</v>
      </c>
      <c r="AB52" s="126">
        <f>IF(ISNA(VLOOKUP($C52,'FzFest CF'!$A$17:$H$997,8,FALSE))=TRUE,"0",VLOOKUP($C52,'FzFest CF'!$A$17:$H$997,8,FALSE))</f>
        <v>100</v>
      </c>
      <c r="AC52" s="126" t="str">
        <f>IF(ISNA(VLOOKUP($C52,'TT Prov MO'!$A$17:$H$998,8,FALSE))=TRUE,"0",VLOOKUP($C52,'TT Prov MO'!$A$17:$H$998,8,FALSE))</f>
        <v>0</v>
      </c>
      <c r="AD52" s="126" t="str">
        <f>IF(ISNA(VLOOKUP($C52,'TT Prov DM'!$A$17:$H$994,8,FALSE))=TRUE,"0",VLOOKUP($C52,'TT Prov DM'!$A$17:$H$994,8,FALSE))</f>
        <v>0</v>
      </c>
      <c r="AE52" s="126" t="str">
        <f>IF(ISNA(VLOOKUP($C52,'CC MSA MO'!$A$17:$H$994,8,FALSE))=TRUE,"0",VLOOKUP($C52,'CC MSA MO'!$A$17:$H$994,8,FALSE))</f>
        <v>0</v>
      </c>
      <c r="AF52" s="126" t="str">
        <f>IF(ISNA(VLOOKUP($C52,'SrNats MO'!$A$17:$H$994,8,FALSE))=TRUE,"0",VLOOKUP($C52,'SrNats MO'!$A$17:$H$994,8,FALSE))</f>
        <v>0</v>
      </c>
      <c r="AG52" s="126" t="str">
        <f>IF(ISNA(VLOOKUP($C52,'SrNats DM'!$A$17:$H$994,8,FALSE))=TRUE,"0",VLOOKUP($C52,'SrNats DM'!$A$17:$H$994,8,FALSE))</f>
        <v>0</v>
      </c>
      <c r="AH52" s="126" t="str">
        <f>IF(ISNA(VLOOKUP($C52,'JrNats MO'!$A$17:$H$994,8,FALSE))=TRUE,"0",VLOOKUP($C52,'JrNats MO'!$A$17:$H$994,8,FALSE))</f>
        <v>0</v>
      </c>
    </row>
    <row r="53" spans="1:34" ht="17" customHeight="1" x14ac:dyDescent="0.15">
      <c r="A53" s="77" t="s">
        <v>98</v>
      </c>
      <c r="B53" s="77" t="s">
        <v>46</v>
      </c>
      <c r="C53" s="79" t="s">
        <v>138</v>
      </c>
      <c r="D53" s="77"/>
      <c r="E53" s="77">
        <f t="shared" si="9"/>
        <v>42</v>
      </c>
      <c r="F53" s="19">
        <f t="shared" si="10"/>
        <v>42</v>
      </c>
      <c r="G53" s="124">
        <f t="shared" si="3"/>
        <v>100</v>
      </c>
      <c r="H53" s="124">
        <f t="shared" si="4"/>
        <v>0</v>
      </c>
      <c r="I53" s="124">
        <f t="shared" si="5"/>
        <v>0</v>
      </c>
      <c r="J53" s="19">
        <f t="shared" si="11"/>
        <v>100</v>
      </c>
      <c r="K53" s="20"/>
      <c r="L53" s="71">
        <v>0</v>
      </c>
      <c r="M53" s="71">
        <v>0</v>
      </c>
      <c r="N53" s="71" t="str">
        <f>IF(ISNA(VLOOKUP($C53,'CC Red Deer MO'!$A$17:$H$999,8,FALSE))=TRUE,"0",VLOOKUP($C53,'CC Red Deer MO'!$A$17:$H$999,8,FALSE))</f>
        <v>0</v>
      </c>
      <c r="O53" s="71" t="str">
        <f>IF(ISNA(VLOOKUP($C53,'CC Red Deer DM'!$A$17:$H$999,8,FALSE))=TRUE,"0",VLOOKUP($C53,'CC Red Deer DM'!$A$17:$H$999,8,FALSE))</f>
        <v>0</v>
      </c>
      <c r="P53" s="71" t="str">
        <f>IF(ISNA(VLOOKUP($C53,'NorAm DV MO'!$A$17:$H$992,8,FALSE))=TRUE,"0",VLOOKUP($C53,'NorAm DV MO'!$A$17:$H$992,8,FALSE))</f>
        <v>0</v>
      </c>
      <c r="Q53" s="71" t="str">
        <f>IF(ISNA(VLOOKUP($C53,'NorAm DV DM'!$A$17:$H$991,8,FALSE))=TRUE,"0",VLOOKUP($C53,'NorAm DV DM'!$A$17:$H$991,8,FALSE))</f>
        <v>0</v>
      </c>
      <c r="R53" s="71" t="str">
        <f>IF(ISNA(VLOOKUP($C53,'TT BVSC -1'!$A$17:$H$983,8,FALSE))=TRUE,"0",VLOOKUP($C53,'TT BVSC -1'!$A$17:$H$983,8,FALSE))</f>
        <v>0</v>
      </c>
      <c r="S53" s="71" t="str">
        <f>IF(ISNA(VLOOKUP($C53,'TT BVSC -2'!$A$17:$H$998,8,FALSE))=TRUE,"0",VLOOKUP($C53,'TT BVSC -2'!$A$17:$H$998,8,FALSE))</f>
        <v>0</v>
      </c>
      <c r="T53" s="71" t="str">
        <f>IF(ISNA(VLOOKUP($C53,'NorAm Apex MO'!$A$17:$H$994,8,FALSE))=TRUE,"0",VLOOKUP($C53,'NorAm Apex MO'!$A$17:$H$994,8,FALSE))</f>
        <v>0</v>
      </c>
      <c r="U53" s="71" t="str">
        <f>IF(ISNA(VLOOKUP($C53,'NorAm Apex DM'!$A$17:$H$993,8,FALSE))=TRUE,"0",VLOOKUP($C53,'NorAm Apex DM'!$A$17:$H$993,8,FALSE))</f>
        <v>0</v>
      </c>
      <c r="V53" s="71" t="str">
        <f>IF(ISNA(VLOOKUP($C53,'NA VSC MO'!$A$17:$H$993,8,FALSE))=TRUE,"0",VLOOKUP($C53,'NA VSC MO'!$A$17:$H$993,8,FALSE))</f>
        <v>0</v>
      </c>
      <c r="W53" s="71" t="str">
        <f>IF(ISNA(VLOOKUP($C53,'NA VSC DM'!$A$17:$H$992,8,FALSE))=TRUE,"0",VLOOKUP($C53,'NA VSC DM'!$A$17:$H$992,8,FALSE))</f>
        <v>0</v>
      </c>
      <c r="X53" s="71" t="str">
        <f>IF(ISNA(VLOOKUP($C53,'NA Killington MO'!$A$17:$H$993,8,FALSE))=TRUE,"0",VLOOKUP($C53,'NA Killington MO'!$A$17:$H$993,8,FALSE))</f>
        <v>0</v>
      </c>
      <c r="Y53" s="71" t="str">
        <f>IF(ISNA(VLOOKUP($C53,'NA Killington DM'!$A$17:$H$992,8,FALSE))=TRUE,"0",VLOOKUP($C53,'NA Killington DM'!$A$17:$H$992,8,FALSE))</f>
        <v>0</v>
      </c>
      <c r="Z53" s="71" t="str">
        <f>IF(ISNA(VLOOKUP($C53,'TT CP -1'!$A$17:$H$983,8,FALSE))=TRUE,"0",VLOOKUP($C53,'TT CP -1'!$A$17:$H$983,8,FALSE))</f>
        <v>0</v>
      </c>
      <c r="AA53" s="71" t="str">
        <f>IF(ISNA(VLOOKUP($C53,'TT CP -2'!$A$17:$H$998,8,FALSE))=TRUE,"0",VLOOKUP($C53,'TT CP -2'!$A$17:$H$998,8,FALSE))</f>
        <v>0</v>
      </c>
      <c r="AB53" s="126">
        <f>IF(ISNA(VLOOKUP($C53,'FzFest CF'!$A$17:$H$997,8,FALSE))=TRUE,"0",VLOOKUP($C53,'FzFest CF'!$A$17:$H$997,8,FALSE))</f>
        <v>100</v>
      </c>
      <c r="AC53" s="126" t="str">
        <f>IF(ISNA(VLOOKUP($C53,'TT Prov MO'!$A$17:$H$998,8,FALSE))=TRUE,"0",VLOOKUP($C53,'TT Prov MO'!$A$17:$H$998,8,FALSE))</f>
        <v>0</v>
      </c>
      <c r="AD53" s="126" t="str">
        <f>IF(ISNA(VLOOKUP($C53,'TT Prov DM'!$A$17:$H$994,8,FALSE))=TRUE,"0",VLOOKUP($C53,'TT Prov DM'!$A$17:$H$994,8,FALSE))</f>
        <v>0</v>
      </c>
      <c r="AE53" s="126" t="str">
        <f>IF(ISNA(VLOOKUP($C53,'CC MSA MO'!$A$17:$H$994,8,FALSE))=TRUE,"0",VLOOKUP($C53,'CC MSA MO'!$A$17:$H$994,8,FALSE))</f>
        <v>0</v>
      </c>
      <c r="AF53" s="126" t="str">
        <f>IF(ISNA(VLOOKUP($C53,'SrNats MO'!$A$17:$H$994,8,FALSE))=TRUE,"0",VLOOKUP($C53,'SrNats MO'!$A$17:$H$994,8,FALSE))</f>
        <v>0</v>
      </c>
      <c r="AG53" s="126" t="str">
        <f>IF(ISNA(VLOOKUP($C53,'SrNats DM'!$A$17:$H$994,8,FALSE))=TRUE,"0",VLOOKUP($C53,'SrNats DM'!$A$17:$H$994,8,FALSE))</f>
        <v>0</v>
      </c>
      <c r="AH53" s="126" t="str">
        <f>IF(ISNA(VLOOKUP($C53,'JrNats MO'!$A$17:$H$994,8,FALSE))=TRUE,"0",VLOOKUP($C53,'JrNats MO'!$A$17:$H$994,8,FALSE))</f>
        <v>0</v>
      </c>
    </row>
    <row r="54" spans="1:34" ht="17" customHeight="1" x14ac:dyDescent="0.15">
      <c r="A54" s="77" t="s">
        <v>98</v>
      </c>
      <c r="B54" s="77" t="s">
        <v>60</v>
      </c>
      <c r="C54" s="79" t="s">
        <v>139</v>
      </c>
      <c r="D54" s="77"/>
      <c r="E54" s="77">
        <f t="shared" si="9"/>
        <v>42</v>
      </c>
      <c r="F54" s="19">
        <f t="shared" si="10"/>
        <v>42</v>
      </c>
      <c r="G54" s="124">
        <f t="shared" si="3"/>
        <v>100</v>
      </c>
      <c r="H54" s="124">
        <f t="shared" si="4"/>
        <v>0</v>
      </c>
      <c r="I54" s="124">
        <f t="shared" si="5"/>
        <v>0</v>
      </c>
      <c r="J54" s="19">
        <f t="shared" si="11"/>
        <v>100</v>
      </c>
      <c r="K54" s="20"/>
      <c r="L54" s="71">
        <v>0</v>
      </c>
      <c r="M54" s="71">
        <v>0</v>
      </c>
      <c r="N54" s="71" t="str">
        <f>IF(ISNA(VLOOKUP($C54,'CC Red Deer MO'!$A$17:$H$999,8,FALSE))=TRUE,"0",VLOOKUP($C54,'CC Red Deer MO'!$A$17:$H$999,8,FALSE))</f>
        <v>0</v>
      </c>
      <c r="O54" s="71" t="str">
        <f>IF(ISNA(VLOOKUP($C54,'CC Red Deer DM'!$A$17:$H$999,8,FALSE))=TRUE,"0",VLOOKUP($C54,'CC Red Deer DM'!$A$17:$H$999,8,FALSE))</f>
        <v>0</v>
      </c>
      <c r="P54" s="71" t="str">
        <f>IF(ISNA(VLOOKUP($C54,'NorAm DV MO'!$A$17:$H$992,8,FALSE))=TRUE,"0",VLOOKUP($C54,'NorAm DV MO'!$A$17:$H$992,8,FALSE))</f>
        <v>0</v>
      </c>
      <c r="Q54" s="71" t="str">
        <f>IF(ISNA(VLOOKUP($C54,'NorAm DV DM'!$A$17:$H$991,8,FALSE))=TRUE,"0",VLOOKUP($C54,'NorAm DV DM'!$A$17:$H$991,8,FALSE))</f>
        <v>0</v>
      </c>
      <c r="R54" s="71" t="str">
        <f>IF(ISNA(VLOOKUP($C54,'TT BVSC -1'!$A$17:$H$983,8,FALSE))=TRUE,"0",VLOOKUP($C54,'TT BVSC -1'!$A$17:$H$983,8,FALSE))</f>
        <v>0</v>
      </c>
      <c r="S54" s="71" t="str">
        <f>IF(ISNA(VLOOKUP($C54,'TT BVSC -2'!$A$17:$H$998,8,FALSE))=TRUE,"0",VLOOKUP($C54,'TT BVSC -2'!$A$17:$H$998,8,FALSE))</f>
        <v>0</v>
      </c>
      <c r="T54" s="71" t="str">
        <f>IF(ISNA(VLOOKUP($C54,'NorAm Apex MO'!$A$17:$H$994,8,FALSE))=TRUE,"0",VLOOKUP($C54,'NorAm Apex MO'!$A$17:$H$994,8,FALSE))</f>
        <v>0</v>
      </c>
      <c r="U54" s="71" t="str">
        <f>IF(ISNA(VLOOKUP($C54,'NorAm Apex DM'!$A$17:$H$993,8,FALSE))=TRUE,"0",VLOOKUP($C54,'NorAm Apex DM'!$A$17:$H$993,8,FALSE))</f>
        <v>0</v>
      </c>
      <c r="V54" s="71" t="str">
        <f>IF(ISNA(VLOOKUP($C54,'NA VSC MO'!$A$17:$H$993,8,FALSE))=TRUE,"0",VLOOKUP($C54,'NA VSC MO'!$A$17:$H$993,8,FALSE))</f>
        <v>0</v>
      </c>
      <c r="W54" s="71" t="str">
        <f>IF(ISNA(VLOOKUP($C54,'NA VSC DM'!$A$17:$H$992,8,FALSE))=TRUE,"0",VLOOKUP($C54,'NA VSC DM'!$A$17:$H$992,8,FALSE))</f>
        <v>0</v>
      </c>
      <c r="X54" s="71" t="str">
        <f>IF(ISNA(VLOOKUP($C54,'NA Killington MO'!$A$17:$H$993,8,FALSE))=TRUE,"0",VLOOKUP($C54,'NA Killington MO'!$A$17:$H$993,8,FALSE))</f>
        <v>0</v>
      </c>
      <c r="Y54" s="71" t="str">
        <f>IF(ISNA(VLOOKUP($C54,'NA Killington DM'!$A$17:$H$992,8,FALSE))=TRUE,"0",VLOOKUP($C54,'NA Killington DM'!$A$17:$H$992,8,FALSE))</f>
        <v>0</v>
      </c>
      <c r="Z54" s="71" t="str">
        <f>IF(ISNA(VLOOKUP($C54,'TT CP -1'!$A$17:$H$983,8,FALSE))=TRUE,"0",VLOOKUP($C54,'TT CP -1'!$A$17:$H$983,8,FALSE))</f>
        <v>0</v>
      </c>
      <c r="AA54" s="71" t="str">
        <f>IF(ISNA(VLOOKUP($C54,'TT CP -2'!$A$17:$H$998,8,FALSE))=TRUE,"0",VLOOKUP($C54,'TT CP -2'!$A$17:$H$998,8,FALSE))</f>
        <v>0</v>
      </c>
      <c r="AB54" s="126">
        <f>IF(ISNA(VLOOKUP($C54,'FzFest CF'!$A$17:$H$997,8,FALSE))=TRUE,"0",VLOOKUP($C54,'FzFest CF'!$A$17:$H$997,8,FALSE))</f>
        <v>100</v>
      </c>
      <c r="AC54" s="126" t="str">
        <f>IF(ISNA(VLOOKUP($C54,'TT Prov MO'!$A$17:$H$998,8,FALSE))=TRUE,"0",VLOOKUP($C54,'TT Prov MO'!$A$17:$H$998,8,FALSE))</f>
        <v>0</v>
      </c>
      <c r="AD54" s="126" t="str">
        <f>IF(ISNA(VLOOKUP($C54,'TT Prov DM'!$A$17:$H$994,8,FALSE))=TRUE,"0",VLOOKUP($C54,'TT Prov DM'!$A$17:$H$994,8,FALSE))</f>
        <v>0</v>
      </c>
      <c r="AE54" s="126" t="str">
        <f>IF(ISNA(VLOOKUP($C54,'CC MSA MO'!$A$17:$H$994,8,FALSE))=TRUE,"0",VLOOKUP($C54,'CC MSA MO'!$A$17:$H$994,8,FALSE))</f>
        <v>0</v>
      </c>
      <c r="AF54" s="126" t="str">
        <f>IF(ISNA(VLOOKUP($C54,'SrNats MO'!$A$17:$H$994,8,FALSE))=TRUE,"0",VLOOKUP($C54,'SrNats MO'!$A$17:$H$994,8,FALSE))</f>
        <v>0</v>
      </c>
      <c r="AG54" s="126" t="str">
        <f>IF(ISNA(VLOOKUP($C54,'SrNats DM'!$A$17:$H$994,8,FALSE))=TRUE,"0",VLOOKUP($C54,'SrNats DM'!$A$17:$H$994,8,FALSE))</f>
        <v>0</v>
      </c>
      <c r="AH54" s="126" t="str">
        <f>IF(ISNA(VLOOKUP($C54,'JrNats MO'!$A$17:$H$994,8,FALSE))=TRUE,"0",VLOOKUP($C54,'JrNats MO'!$A$17:$H$994,8,FALSE))</f>
        <v>0</v>
      </c>
    </row>
    <row r="55" spans="1:34" ht="17" customHeight="1" x14ac:dyDescent="0.15">
      <c r="A55" s="77" t="s">
        <v>98</v>
      </c>
      <c r="B55" s="77" t="s">
        <v>103</v>
      </c>
      <c r="C55" s="79" t="s">
        <v>140</v>
      </c>
      <c r="D55" s="77"/>
      <c r="E55" s="77">
        <f t="shared" si="9"/>
        <v>42</v>
      </c>
      <c r="F55" s="19">
        <f t="shared" si="10"/>
        <v>42</v>
      </c>
      <c r="G55" s="124">
        <f t="shared" si="3"/>
        <v>100</v>
      </c>
      <c r="H55" s="124">
        <f t="shared" si="4"/>
        <v>0</v>
      </c>
      <c r="I55" s="124">
        <f t="shared" si="5"/>
        <v>0</v>
      </c>
      <c r="J55" s="19">
        <f t="shared" si="11"/>
        <v>100</v>
      </c>
      <c r="K55" s="20"/>
      <c r="L55" s="71">
        <v>0</v>
      </c>
      <c r="M55" s="71">
        <v>0</v>
      </c>
      <c r="N55" s="71" t="str">
        <f>IF(ISNA(VLOOKUP($C55,'CC Red Deer MO'!$A$17:$H$999,8,FALSE))=TRUE,"0",VLOOKUP($C55,'CC Red Deer MO'!$A$17:$H$999,8,FALSE))</f>
        <v>0</v>
      </c>
      <c r="O55" s="71" t="str">
        <f>IF(ISNA(VLOOKUP($C55,'CC Red Deer DM'!$A$17:$H$999,8,FALSE))=TRUE,"0",VLOOKUP($C55,'CC Red Deer DM'!$A$17:$H$999,8,FALSE))</f>
        <v>0</v>
      </c>
      <c r="P55" s="71" t="str">
        <f>IF(ISNA(VLOOKUP($C55,'NorAm DV MO'!$A$17:$H$992,8,FALSE))=TRUE,"0",VLOOKUP($C55,'NorAm DV MO'!$A$17:$H$992,8,FALSE))</f>
        <v>0</v>
      </c>
      <c r="Q55" s="71" t="str">
        <f>IF(ISNA(VLOOKUP($C55,'NorAm DV DM'!$A$17:$H$991,8,FALSE))=TRUE,"0",VLOOKUP($C55,'NorAm DV DM'!$A$17:$H$991,8,FALSE))</f>
        <v>0</v>
      </c>
      <c r="R55" s="71" t="str">
        <f>IF(ISNA(VLOOKUP($C55,'TT BVSC -1'!$A$17:$H$983,8,FALSE))=TRUE,"0",VLOOKUP($C55,'TT BVSC -1'!$A$17:$H$983,8,FALSE))</f>
        <v>0</v>
      </c>
      <c r="S55" s="71" t="str">
        <f>IF(ISNA(VLOOKUP($C55,'TT BVSC -2'!$A$17:$H$998,8,FALSE))=TRUE,"0",VLOOKUP($C55,'TT BVSC -2'!$A$17:$H$998,8,FALSE))</f>
        <v>0</v>
      </c>
      <c r="T55" s="71" t="str">
        <f>IF(ISNA(VLOOKUP($C55,'NorAm Apex MO'!$A$17:$H$994,8,FALSE))=TRUE,"0",VLOOKUP($C55,'NorAm Apex MO'!$A$17:$H$994,8,FALSE))</f>
        <v>0</v>
      </c>
      <c r="U55" s="71" t="str">
        <f>IF(ISNA(VLOOKUP($C55,'NorAm Apex DM'!$A$17:$H$993,8,FALSE))=TRUE,"0",VLOOKUP($C55,'NorAm Apex DM'!$A$17:$H$993,8,FALSE))</f>
        <v>0</v>
      </c>
      <c r="V55" s="71" t="str">
        <f>IF(ISNA(VLOOKUP($C55,'NA VSC MO'!$A$17:$H$993,8,FALSE))=TRUE,"0",VLOOKUP($C55,'NA VSC MO'!$A$17:$H$993,8,FALSE))</f>
        <v>0</v>
      </c>
      <c r="W55" s="71" t="str">
        <f>IF(ISNA(VLOOKUP($C55,'NA VSC DM'!$A$17:$H$992,8,FALSE))=TRUE,"0",VLOOKUP($C55,'NA VSC DM'!$A$17:$H$992,8,FALSE))</f>
        <v>0</v>
      </c>
      <c r="X55" s="71" t="str">
        <f>IF(ISNA(VLOOKUP($C55,'NA Killington MO'!$A$17:$H$993,8,FALSE))=TRUE,"0",VLOOKUP($C55,'NA Killington MO'!$A$17:$H$993,8,FALSE))</f>
        <v>0</v>
      </c>
      <c r="Y55" s="71" t="str">
        <f>IF(ISNA(VLOOKUP($C55,'NA Killington DM'!$A$17:$H$992,8,FALSE))=TRUE,"0",VLOOKUP($C55,'NA Killington DM'!$A$17:$H$992,8,FALSE))</f>
        <v>0</v>
      </c>
      <c r="Z55" s="71" t="str">
        <f>IF(ISNA(VLOOKUP($C55,'TT CP -1'!$A$17:$H$983,8,FALSE))=TRUE,"0",VLOOKUP($C55,'TT CP -1'!$A$17:$H$983,8,FALSE))</f>
        <v>0</v>
      </c>
      <c r="AA55" s="71" t="str">
        <f>IF(ISNA(VLOOKUP($C55,'TT CP -2'!$A$17:$H$998,8,FALSE))=TRUE,"0",VLOOKUP($C55,'TT CP -2'!$A$17:$H$998,8,FALSE))</f>
        <v>0</v>
      </c>
      <c r="AB55" s="126">
        <f>IF(ISNA(VLOOKUP($C55,'FzFest CF'!$A$17:$H$997,8,FALSE))=TRUE,"0",VLOOKUP($C55,'FzFest CF'!$A$17:$H$997,8,FALSE))</f>
        <v>100</v>
      </c>
      <c r="AC55" s="126" t="str">
        <f>IF(ISNA(VLOOKUP($C55,'TT Prov MO'!$A$17:$H$998,8,FALSE))=TRUE,"0",VLOOKUP($C55,'TT Prov MO'!$A$17:$H$998,8,FALSE))</f>
        <v>0</v>
      </c>
      <c r="AD55" s="126" t="str">
        <f>IF(ISNA(VLOOKUP($C55,'TT Prov DM'!$A$17:$H$994,8,FALSE))=TRUE,"0",VLOOKUP($C55,'TT Prov DM'!$A$17:$H$994,8,FALSE))</f>
        <v>0</v>
      </c>
      <c r="AE55" s="126" t="str">
        <f>IF(ISNA(VLOOKUP($C55,'CC MSA MO'!$A$17:$H$994,8,FALSE))=TRUE,"0",VLOOKUP($C55,'CC MSA MO'!$A$17:$H$994,8,FALSE))</f>
        <v>0</v>
      </c>
      <c r="AF55" s="126" t="str">
        <f>IF(ISNA(VLOOKUP($C55,'SrNats MO'!$A$17:$H$994,8,FALSE))=TRUE,"0",VLOOKUP($C55,'SrNats MO'!$A$17:$H$994,8,FALSE))</f>
        <v>0</v>
      </c>
      <c r="AG55" s="126" t="str">
        <f>IF(ISNA(VLOOKUP($C55,'SrNats DM'!$A$17:$H$994,8,FALSE))=TRUE,"0",VLOOKUP($C55,'SrNats DM'!$A$17:$H$994,8,FALSE))</f>
        <v>0</v>
      </c>
      <c r="AH55" s="126" t="str">
        <f>IF(ISNA(VLOOKUP($C55,'JrNats MO'!$A$17:$H$994,8,FALSE))=TRUE,"0",VLOOKUP($C55,'JrNats MO'!$A$17:$H$994,8,FALSE))</f>
        <v>0</v>
      </c>
    </row>
    <row r="56" spans="1:34" ht="17" customHeight="1" x14ac:dyDescent="0.15">
      <c r="A56" s="77" t="s">
        <v>98</v>
      </c>
      <c r="B56" s="77" t="s">
        <v>60</v>
      </c>
      <c r="C56" s="79" t="s">
        <v>141</v>
      </c>
      <c r="D56" s="77"/>
      <c r="E56" s="77">
        <f t="shared" si="9"/>
        <v>42</v>
      </c>
      <c r="F56" s="19">
        <f t="shared" si="10"/>
        <v>42</v>
      </c>
      <c r="G56" s="124">
        <f t="shared" si="3"/>
        <v>100</v>
      </c>
      <c r="H56" s="124">
        <f t="shared" si="4"/>
        <v>0</v>
      </c>
      <c r="I56" s="124">
        <f t="shared" si="5"/>
        <v>0</v>
      </c>
      <c r="J56" s="19">
        <f t="shared" si="11"/>
        <v>100</v>
      </c>
      <c r="K56" s="20"/>
      <c r="L56" s="71">
        <v>0</v>
      </c>
      <c r="M56" s="71">
        <v>0</v>
      </c>
      <c r="N56" s="71" t="str">
        <f>IF(ISNA(VLOOKUP($C56,'CC Red Deer MO'!$A$17:$H$999,8,FALSE))=TRUE,"0",VLOOKUP($C56,'CC Red Deer MO'!$A$17:$H$999,8,FALSE))</f>
        <v>0</v>
      </c>
      <c r="O56" s="71" t="str">
        <f>IF(ISNA(VLOOKUP($C56,'CC Red Deer DM'!$A$17:$H$999,8,FALSE))=TRUE,"0",VLOOKUP($C56,'CC Red Deer DM'!$A$17:$H$999,8,FALSE))</f>
        <v>0</v>
      </c>
      <c r="P56" s="71" t="str">
        <f>IF(ISNA(VLOOKUP($C56,'NorAm DV MO'!$A$17:$H$992,8,FALSE))=TRUE,"0",VLOOKUP($C56,'NorAm DV MO'!$A$17:$H$992,8,FALSE))</f>
        <v>0</v>
      </c>
      <c r="Q56" s="71" t="str">
        <f>IF(ISNA(VLOOKUP($C56,'NorAm DV DM'!$A$17:$H$991,8,FALSE))=TRUE,"0",VLOOKUP($C56,'NorAm DV DM'!$A$17:$H$991,8,FALSE))</f>
        <v>0</v>
      </c>
      <c r="R56" s="71" t="str">
        <f>IF(ISNA(VLOOKUP($C56,'TT BVSC -1'!$A$17:$H$983,8,FALSE))=TRUE,"0",VLOOKUP($C56,'TT BVSC -1'!$A$17:$H$983,8,FALSE))</f>
        <v>0</v>
      </c>
      <c r="S56" s="71" t="str">
        <f>IF(ISNA(VLOOKUP($C56,'TT BVSC -2'!$A$17:$H$998,8,FALSE))=TRUE,"0",VLOOKUP($C56,'TT BVSC -2'!$A$17:$H$998,8,FALSE))</f>
        <v>0</v>
      </c>
      <c r="T56" s="71" t="str">
        <f>IF(ISNA(VLOOKUP($C56,'NorAm Apex MO'!$A$17:$H$994,8,FALSE))=TRUE,"0",VLOOKUP($C56,'NorAm Apex MO'!$A$17:$H$994,8,FALSE))</f>
        <v>0</v>
      </c>
      <c r="U56" s="71" t="str">
        <f>IF(ISNA(VLOOKUP($C56,'NorAm Apex DM'!$A$17:$H$993,8,FALSE))=TRUE,"0",VLOOKUP($C56,'NorAm Apex DM'!$A$17:$H$993,8,FALSE))</f>
        <v>0</v>
      </c>
      <c r="V56" s="71" t="str">
        <f>IF(ISNA(VLOOKUP($C56,'NA VSC MO'!$A$17:$H$993,8,FALSE))=TRUE,"0",VLOOKUP($C56,'NA VSC MO'!$A$17:$H$993,8,FALSE))</f>
        <v>0</v>
      </c>
      <c r="W56" s="71" t="str">
        <f>IF(ISNA(VLOOKUP($C56,'NA VSC DM'!$A$17:$H$992,8,FALSE))=TRUE,"0",VLOOKUP($C56,'NA VSC DM'!$A$17:$H$992,8,FALSE))</f>
        <v>0</v>
      </c>
      <c r="X56" s="71" t="str">
        <f>IF(ISNA(VLOOKUP($C56,'NA Killington MO'!$A$17:$H$993,8,FALSE))=TRUE,"0",VLOOKUP($C56,'NA Killington MO'!$A$17:$H$993,8,FALSE))</f>
        <v>0</v>
      </c>
      <c r="Y56" s="71" t="str">
        <f>IF(ISNA(VLOOKUP($C56,'NA Killington DM'!$A$17:$H$992,8,FALSE))=TRUE,"0",VLOOKUP($C56,'NA Killington DM'!$A$17:$H$992,8,FALSE))</f>
        <v>0</v>
      </c>
      <c r="Z56" s="71" t="str">
        <f>IF(ISNA(VLOOKUP($C56,'TT CP -1'!$A$17:$H$983,8,FALSE))=TRUE,"0",VLOOKUP($C56,'TT CP -1'!$A$17:$H$983,8,FALSE))</f>
        <v>0</v>
      </c>
      <c r="AA56" s="71" t="str">
        <f>IF(ISNA(VLOOKUP($C56,'TT CP -2'!$A$17:$H$998,8,FALSE))=TRUE,"0",VLOOKUP($C56,'TT CP -2'!$A$17:$H$998,8,FALSE))</f>
        <v>0</v>
      </c>
      <c r="AB56" s="126">
        <f>IF(ISNA(VLOOKUP($C56,'FzFest CF'!$A$17:$H$997,8,FALSE))=TRUE,"0",VLOOKUP($C56,'FzFest CF'!$A$17:$H$997,8,FALSE))</f>
        <v>100</v>
      </c>
      <c r="AC56" s="126" t="str">
        <f>IF(ISNA(VLOOKUP($C56,'TT Prov MO'!$A$17:$H$998,8,FALSE))=TRUE,"0",VLOOKUP($C56,'TT Prov MO'!$A$17:$H$998,8,FALSE))</f>
        <v>0</v>
      </c>
      <c r="AD56" s="126" t="str">
        <f>IF(ISNA(VLOOKUP($C56,'TT Prov DM'!$A$17:$H$994,8,FALSE))=TRUE,"0",VLOOKUP($C56,'TT Prov DM'!$A$17:$H$994,8,FALSE))</f>
        <v>0</v>
      </c>
      <c r="AE56" s="126" t="str">
        <f>IF(ISNA(VLOOKUP($C56,'CC MSA MO'!$A$17:$H$994,8,FALSE))=TRUE,"0",VLOOKUP($C56,'CC MSA MO'!$A$17:$H$994,8,FALSE))</f>
        <v>0</v>
      </c>
      <c r="AF56" s="126" t="str">
        <f>IF(ISNA(VLOOKUP($C56,'SrNats MO'!$A$17:$H$994,8,FALSE))=TRUE,"0",VLOOKUP($C56,'SrNats MO'!$A$17:$H$994,8,FALSE))</f>
        <v>0</v>
      </c>
      <c r="AG56" s="126" t="str">
        <f>IF(ISNA(VLOOKUP($C56,'SrNats DM'!$A$17:$H$994,8,FALSE))=TRUE,"0",VLOOKUP($C56,'SrNats DM'!$A$17:$H$994,8,FALSE))</f>
        <v>0</v>
      </c>
      <c r="AH56" s="126" t="str">
        <f>IF(ISNA(VLOOKUP($C56,'JrNats MO'!$A$17:$H$994,8,FALSE))=TRUE,"0",VLOOKUP($C56,'JrNats MO'!$A$17:$H$994,8,FALSE))</f>
        <v>0</v>
      </c>
    </row>
    <row r="57" spans="1:34" ht="17" customHeight="1" x14ac:dyDescent="0.15">
      <c r="A57" s="77" t="s">
        <v>98</v>
      </c>
      <c r="B57" s="77" t="s">
        <v>103</v>
      </c>
      <c r="C57" s="79" t="s">
        <v>142</v>
      </c>
      <c r="D57" s="77"/>
      <c r="E57" s="77">
        <f t="shared" si="9"/>
        <v>42</v>
      </c>
      <c r="F57" s="19">
        <f t="shared" si="10"/>
        <v>42</v>
      </c>
      <c r="G57" s="124">
        <f t="shared" si="3"/>
        <v>100</v>
      </c>
      <c r="H57" s="124">
        <f t="shared" si="4"/>
        <v>0</v>
      </c>
      <c r="I57" s="124">
        <f t="shared" si="5"/>
        <v>0</v>
      </c>
      <c r="J57" s="19">
        <f t="shared" si="11"/>
        <v>100</v>
      </c>
      <c r="K57" s="20"/>
      <c r="L57" s="71">
        <v>0</v>
      </c>
      <c r="M57" s="71">
        <v>0</v>
      </c>
      <c r="N57" s="71" t="str">
        <f>IF(ISNA(VLOOKUP($C57,'CC Red Deer MO'!$A$17:$H$999,8,FALSE))=TRUE,"0",VLOOKUP($C57,'CC Red Deer MO'!$A$17:$H$999,8,FALSE))</f>
        <v>0</v>
      </c>
      <c r="O57" s="71" t="str">
        <f>IF(ISNA(VLOOKUP($C57,'CC Red Deer DM'!$A$17:$H$999,8,FALSE))=TRUE,"0",VLOOKUP($C57,'CC Red Deer DM'!$A$17:$H$999,8,FALSE))</f>
        <v>0</v>
      </c>
      <c r="P57" s="71" t="str">
        <f>IF(ISNA(VLOOKUP($C57,'NorAm DV MO'!$A$17:$H$992,8,FALSE))=TRUE,"0",VLOOKUP($C57,'NorAm DV MO'!$A$17:$H$992,8,FALSE))</f>
        <v>0</v>
      </c>
      <c r="Q57" s="71" t="str">
        <f>IF(ISNA(VLOOKUP($C57,'NorAm DV DM'!$A$17:$H$991,8,FALSE))=TRUE,"0",VLOOKUP($C57,'NorAm DV DM'!$A$17:$H$991,8,FALSE))</f>
        <v>0</v>
      </c>
      <c r="R57" s="71" t="str">
        <f>IF(ISNA(VLOOKUP($C57,'TT BVSC -1'!$A$17:$H$983,8,FALSE))=TRUE,"0",VLOOKUP($C57,'TT BVSC -1'!$A$17:$H$983,8,FALSE))</f>
        <v>0</v>
      </c>
      <c r="S57" s="71" t="str">
        <f>IF(ISNA(VLOOKUP($C57,'TT BVSC -2'!$A$17:$H$998,8,FALSE))=TRUE,"0",VLOOKUP($C57,'TT BVSC -2'!$A$17:$H$998,8,FALSE))</f>
        <v>0</v>
      </c>
      <c r="T57" s="71" t="str">
        <f>IF(ISNA(VLOOKUP($C57,'NorAm Apex MO'!$A$17:$H$994,8,FALSE))=TRUE,"0",VLOOKUP($C57,'NorAm Apex MO'!$A$17:$H$994,8,FALSE))</f>
        <v>0</v>
      </c>
      <c r="U57" s="71" t="str">
        <f>IF(ISNA(VLOOKUP($C57,'NorAm Apex DM'!$A$17:$H$993,8,FALSE))=TRUE,"0",VLOOKUP($C57,'NorAm Apex DM'!$A$17:$H$993,8,FALSE))</f>
        <v>0</v>
      </c>
      <c r="V57" s="71" t="str">
        <f>IF(ISNA(VLOOKUP($C57,'NA VSC MO'!$A$17:$H$993,8,FALSE))=TRUE,"0",VLOOKUP($C57,'NA VSC MO'!$A$17:$H$993,8,FALSE))</f>
        <v>0</v>
      </c>
      <c r="W57" s="71" t="str">
        <f>IF(ISNA(VLOOKUP($C57,'NA VSC DM'!$A$17:$H$992,8,FALSE))=TRUE,"0",VLOOKUP($C57,'NA VSC DM'!$A$17:$H$992,8,FALSE))</f>
        <v>0</v>
      </c>
      <c r="X57" s="71" t="str">
        <f>IF(ISNA(VLOOKUP($C57,'NA Killington MO'!$A$17:$H$993,8,FALSE))=TRUE,"0",VLOOKUP($C57,'NA Killington MO'!$A$17:$H$993,8,FALSE))</f>
        <v>0</v>
      </c>
      <c r="Y57" s="71" t="str">
        <f>IF(ISNA(VLOOKUP($C57,'NA Killington DM'!$A$17:$H$992,8,FALSE))=TRUE,"0",VLOOKUP($C57,'NA Killington DM'!$A$17:$H$992,8,FALSE))</f>
        <v>0</v>
      </c>
      <c r="Z57" s="71" t="str">
        <f>IF(ISNA(VLOOKUP($C57,'TT CP -1'!$A$17:$H$983,8,FALSE))=TRUE,"0",VLOOKUP($C57,'TT CP -1'!$A$17:$H$983,8,FALSE))</f>
        <v>0</v>
      </c>
      <c r="AA57" s="71" t="str">
        <f>IF(ISNA(VLOOKUP($C57,'TT CP -2'!$A$17:$H$998,8,FALSE))=TRUE,"0",VLOOKUP($C57,'TT CP -2'!$A$17:$H$998,8,FALSE))</f>
        <v>0</v>
      </c>
      <c r="AB57" s="126">
        <f>IF(ISNA(VLOOKUP($C57,'FzFest CF'!$A$17:$H$997,8,FALSE))=TRUE,"0",VLOOKUP($C57,'FzFest CF'!$A$17:$H$997,8,FALSE))</f>
        <v>100</v>
      </c>
      <c r="AC57" s="126" t="str">
        <f>IF(ISNA(VLOOKUP($C57,'TT Prov MO'!$A$17:$H$998,8,FALSE))=TRUE,"0",VLOOKUP($C57,'TT Prov MO'!$A$17:$H$998,8,FALSE))</f>
        <v>0</v>
      </c>
      <c r="AD57" s="126" t="str">
        <f>IF(ISNA(VLOOKUP($C57,'TT Prov DM'!$A$17:$H$994,8,FALSE))=TRUE,"0",VLOOKUP($C57,'TT Prov DM'!$A$17:$H$994,8,FALSE))</f>
        <v>0</v>
      </c>
      <c r="AE57" s="126" t="str">
        <f>IF(ISNA(VLOOKUP($C57,'CC MSA MO'!$A$17:$H$994,8,FALSE))=TRUE,"0",VLOOKUP($C57,'CC MSA MO'!$A$17:$H$994,8,FALSE))</f>
        <v>0</v>
      </c>
      <c r="AF57" s="126" t="str">
        <f>IF(ISNA(VLOOKUP($C57,'SrNats MO'!$A$17:$H$994,8,FALSE))=TRUE,"0",VLOOKUP($C57,'SrNats MO'!$A$17:$H$994,8,FALSE))</f>
        <v>0</v>
      </c>
      <c r="AG57" s="126" t="str">
        <f>IF(ISNA(VLOOKUP($C57,'SrNats DM'!$A$17:$H$994,8,FALSE))=TRUE,"0",VLOOKUP($C57,'SrNats DM'!$A$17:$H$994,8,FALSE))</f>
        <v>0</v>
      </c>
      <c r="AH57" s="126" t="str">
        <f>IF(ISNA(VLOOKUP($C57,'JrNats MO'!$A$17:$H$994,8,FALSE))=TRUE,"0",VLOOKUP($C57,'JrNats MO'!$A$17:$H$994,8,FALSE))</f>
        <v>0</v>
      </c>
    </row>
    <row r="58" spans="1:34" ht="17" customHeight="1" x14ac:dyDescent="0.15">
      <c r="A58" s="77" t="s">
        <v>98</v>
      </c>
      <c r="B58" s="77" t="s">
        <v>103</v>
      </c>
      <c r="C58" s="79" t="s">
        <v>143</v>
      </c>
      <c r="D58" s="77"/>
      <c r="E58" s="77">
        <f t="shared" si="9"/>
        <v>42</v>
      </c>
      <c r="F58" s="19">
        <f t="shared" si="10"/>
        <v>42</v>
      </c>
      <c r="G58" s="124">
        <f t="shared" si="3"/>
        <v>100</v>
      </c>
      <c r="H58" s="124">
        <f t="shared" si="4"/>
        <v>0</v>
      </c>
      <c r="I58" s="124">
        <f t="shared" si="5"/>
        <v>0</v>
      </c>
      <c r="J58" s="19">
        <f t="shared" si="11"/>
        <v>100</v>
      </c>
      <c r="K58" s="20"/>
      <c r="L58" s="71">
        <v>0</v>
      </c>
      <c r="M58" s="71">
        <v>0</v>
      </c>
      <c r="N58" s="71" t="str">
        <f>IF(ISNA(VLOOKUP($C58,'CC Red Deer MO'!$A$17:$H$999,8,FALSE))=TRUE,"0",VLOOKUP($C58,'CC Red Deer MO'!$A$17:$H$999,8,FALSE))</f>
        <v>0</v>
      </c>
      <c r="O58" s="71" t="str">
        <f>IF(ISNA(VLOOKUP($C58,'CC Red Deer DM'!$A$17:$H$999,8,FALSE))=TRUE,"0",VLOOKUP($C58,'CC Red Deer DM'!$A$17:$H$999,8,FALSE))</f>
        <v>0</v>
      </c>
      <c r="P58" s="71" t="str">
        <f>IF(ISNA(VLOOKUP($C58,'NorAm DV MO'!$A$17:$H$992,8,FALSE))=TRUE,"0",VLOOKUP($C58,'NorAm DV MO'!$A$17:$H$992,8,FALSE))</f>
        <v>0</v>
      </c>
      <c r="Q58" s="71" t="str">
        <f>IF(ISNA(VLOOKUP($C58,'NorAm DV DM'!$A$17:$H$991,8,FALSE))=TRUE,"0",VLOOKUP($C58,'NorAm DV DM'!$A$17:$H$991,8,FALSE))</f>
        <v>0</v>
      </c>
      <c r="R58" s="71" t="str">
        <f>IF(ISNA(VLOOKUP($C58,'TT BVSC -1'!$A$17:$H$983,8,FALSE))=TRUE,"0",VLOOKUP($C58,'TT BVSC -1'!$A$17:$H$983,8,FALSE))</f>
        <v>0</v>
      </c>
      <c r="S58" s="71" t="str">
        <f>IF(ISNA(VLOOKUP($C58,'TT BVSC -2'!$A$17:$H$998,8,FALSE))=TRUE,"0",VLOOKUP($C58,'TT BVSC -2'!$A$17:$H$998,8,FALSE))</f>
        <v>0</v>
      </c>
      <c r="T58" s="71" t="str">
        <f>IF(ISNA(VLOOKUP($C58,'NorAm Apex MO'!$A$17:$H$994,8,FALSE))=TRUE,"0",VLOOKUP($C58,'NorAm Apex MO'!$A$17:$H$994,8,FALSE))</f>
        <v>0</v>
      </c>
      <c r="U58" s="71" t="str">
        <f>IF(ISNA(VLOOKUP($C58,'NorAm Apex DM'!$A$17:$H$993,8,FALSE))=TRUE,"0",VLOOKUP($C58,'NorAm Apex DM'!$A$17:$H$993,8,FALSE))</f>
        <v>0</v>
      </c>
      <c r="V58" s="71" t="str">
        <f>IF(ISNA(VLOOKUP($C58,'NA VSC MO'!$A$17:$H$993,8,FALSE))=TRUE,"0",VLOOKUP($C58,'NA VSC MO'!$A$17:$H$993,8,FALSE))</f>
        <v>0</v>
      </c>
      <c r="W58" s="71" t="str">
        <f>IF(ISNA(VLOOKUP($C58,'NA VSC DM'!$A$17:$H$992,8,FALSE))=TRUE,"0",VLOOKUP($C58,'NA VSC DM'!$A$17:$H$992,8,FALSE))</f>
        <v>0</v>
      </c>
      <c r="X58" s="71" t="str">
        <f>IF(ISNA(VLOOKUP($C58,'NA Killington MO'!$A$17:$H$993,8,FALSE))=TRUE,"0",VLOOKUP($C58,'NA Killington MO'!$A$17:$H$993,8,FALSE))</f>
        <v>0</v>
      </c>
      <c r="Y58" s="71" t="str">
        <f>IF(ISNA(VLOOKUP($C58,'NA Killington DM'!$A$17:$H$992,8,FALSE))=TRUE,"0",VLOOKUP($C58,'NA Killington DM'!$A$17:$H$992,8,FALSE))</f>
        <v>0</v>
      </c>
      <c r="Z58" s="71" t="str">
        <f>IF(ISNA(VLOOKUP($C58,'TT CP -1'!$A$17:$H$983,8,FALSE))=TRUE,"0",VLOOKUP($C58,'TT CP -1'!$A$17:$H$983,8,FALSE))</f>
        <v>0</v>
      </c>
      <c r="AA58" s="71" t="str">
        <f>IF(ISNA(VLOOKUP($C58,'TT CP -2'!$A$17:$H$998,8,FALSE))=TRUE,"0",VLOOKUP($C58,'TT CP -2'!$A$17:$H$998,8,FALSE))</f>
        <v>0</v>
      </c>
      <c r="AB58" s="126">
        <f>IF(ISNA(VLOOKUP($C58,'FzFest CF'!$A$17:$H$997,8,FALSE))=TRUE,"0",VLOOKUP($C58,'FzFest CF'!$A$17:$H$997,8,FALSE))</f>
        <v>100</v>
      </c>
      <c r="AC58" s="126" t="str">
        <f>IF(ISNA(VLOOKUP($C58,'TT Prov MO'!$A$17:$H$998,8,FALSE))=TRUE,"0",VLOOKUP($C58,'TT Prov MO'!$A$17:$H$998,8,FALSE))</f>
        <v>0</v>
      </c>
      <c r="AD58" s="126" t="str">
        <f>IF(ISNA(VLOOKUP($C58,'TT Prov DM'!$A$17:$H$994,8,FALSE))=TRUE,"0",VLOOKUP($C58,'TT Prov DM'!$A$17:$H$994,8,FALSE))</f>
        <v>0</v>
      </c>
      <c r="AE58" s="126" t="str">
        <f>IF(ISNA(VLOOKUP($C58,'CC MSA MO'!$A$17:$H$994,8,FALSE))=TRUE,"0",VLOOKUP($C58,'CC MSA MO'!$A$17:$H$994,8,FALSE))</f>
        <v>0</v>
      </c>
      <c r="AF58" s="126" t="str">
        <f>IF(ISNA(VLOOKUP($C58,'SrNats MO'!$A$17:$H$994,8,FALSE))=TRUE,"0",VLOOKUP($C58,'SrNats MO'!$A$17:$H$994,8,FALSE))</f>
        <v>0</v>
      </c>
      <c r="AG58" s="126" t="str">
        <f>IF(ISNA(VLOOKUP($C58,'SrNats DM'!$A$17:$H$994,8,FALSE))=TRUE,"0",VLOOKUP($C58,'SrNats DM'!$A$17:$H$994,8,FALSE))</f>
        <v>0</v>
      </c>
      <c r="AH58" s="126" t="str">
        <f>IF(ISNA(VLOOKUP($C58,'JrNats MO'!$A$17:$H$994,8,FALSE))=TRUE,"0",VLOOKUP($C58,'JrNats MO'!$A$17:$H$994,8,FALSE))</f>
        <v>0</v>
      </c>
    </row>
    <row r="59" spans="1:34" ht="17" customHeight="1" x14ac:dyDescent="0.15">
      <c r="A59" s="77" t="s">
        <v>98</v>
      </c>
      <c r="B59" s="77" t="s">
        <v>151</v>
      </c>
      <c r="C59" s="79" t="s">
        <v>144</v>
      </c>
      <c r="D59" s="77"/>
      <c r="E59" s="77">
        <f t="shared" si="9"/>
        <v>42</v>
      </c>
      <c r="F59" s="19">
        <f t="shared" si="10"/>
        <v>42</v>
      </c>
      <c r="G59" s="124">
        <f t="shared" si="3"/>
        <v>100</v>
      </c>
      <c r="H59" s="124">
        <f t="shared" si="4"/>
        <v>0</v>
      </c>
      <c r="I59" s="124">
        <f t="shared" si="5"/>
        <v>0</v>
      </c>
      <c r="J59" s="19">
        <f t="shared" si="11"/>
        <v>100</v>
      </c>
      <c r="K59" s="20"/>
      <c r="L59" s="71">
        <v>0</v>
      </c>
      <c r="M59" s="71">
        <v>0</v>
      </c>
      <c r="N59" s="71" t="str">
        <f>IF(ISNA(VLOOKUP($C59,'CC Red Deer MO'!$A$17:$H$999,8,FALSE))=TRUE,"0",VLOOKUP($C59,'CC Red Deer MO'!$A$17:$H$999,8,FALSE))</f>
        <v>0</v>
      </c>
      <c r="O59" s="71" t="str">
        <f>IF(ISNA(VLOOKUP($C59,'CC Red Deer DM'!$A$17:$H$999,8,FALSE))=TRUE,"0",VLOOKUP($C59,'CC Red Deer DM'!$A$17:$H$999,8,FALSE))</f>
        <v>0</v>
      </c>
      <c r="P59" s="71" t="str">
        <f>IF(ISNA(VLOOKUP($C59,'NorAm DV MO'!$A$17:$H$992,8,FALSE))=TRUE,"0",VLOOKUP($C59,'NorAm DV MO'!$A$17:$H$992,8,FALSE))</f>
        <v>0</v>
      </c>
      <c r="Q59" s="71" t="str">
        <f>IF(ISNA(VLOOKUP($C59,'NorAm DV DM'!$A$17:$H$991,8,FALSE))=TRUE,"0",VLOOKUP($C59,'NorAm DV DM'!$A$17:$H$991,8,FALSE))</f>
        <v>0</v>
      </c>
      <c r="R59" s="71" t="str">
        <f>IF(ISNA(VLOOKUP($C59,'TT BVSC -1'!$A$17:$H$983,8,FALSE))=TRUE,"0",VLOOKUP($C59,'TT BVSC -1'!$A$17:$H$983,8,FALSE))</f>
        <v>0</v>
      </c>
      <c r="S59" s="71" t="str">
        <f>IF(ISNA(VLOOKUP($C59,'TT BVSC -2'!$A$17:$H$998,8,FALSE))=TRUE,"0",VLOOKUP($C59,'TT BVSC -2'!$A$17:$H$998,8,FALSE))</f>
        <v>0</v>
      </c>
      <c r="T59" s="71" t="str">
        <f>IF(ISNA(VLOOKUP($C59,'NorAm Apex MO'!$A$17:$H$994,8,FALSE))=TRUE,"0",VLOOKUP($C59,'NorAm Apex MO'!$A$17:$H$994,8,FALSE))</f>
        <v>0</v>
      </c>
      <c r="U59" s="71" t="str">
        <f>IF(ISNA(VLOOKUP($C59,'NorAm Apex DM'!$A$17:$H$993,8,FALSE))=TRUE,"0",VLOOKUP($C59,'NorAm Apex DM'!$A$17:$H$993,8,FALSE))</f>
        <v>0</v>
      </c>
      <c r="V59" s="71" t="str">
        <f>IF(ISNA(VLOOKUP($C59,'NA VSC MO'!$A$17:$H$993,8,FALSE))=TRUE,"0",VLOOKUP($C59,'NA VSC MO'!$A$17:$H$993,8,FALSE))</f>
        <v>0</v>
      </c>
      <c r="W59" s="71" t="str">
        <f>IF(ISNA(VLOOKUP($C59,'NA VSC DM'!$A$17:$H$992,8,FALSE))=TRUE,"0",VLOOKUP($C59,'NA VSC DM'!$A$17:$H$992,8,FALSE))</f>
        <v>0</v>
      </c>
      <c r="X59" s="71" t="str">
        <f>IF(ISNA(VLOOKUP($C59,'NA Killington MO'!$A$17:$H$993,8,FALSE))=TRUE,"0",VLOOKUP($C59,'NA Killington MO'!$A$17:$H$993,8,FALSE))</f>
        <v>0</v>
      </c>
      <c r="Y59" s="71" t="str">
        <f>IF(ISNA(VLOOKUP($C59,'NA Killington DM'!$A$17:$H$992,8,FALSE))=TRUE,"0",VLOOKUP($C59,'NA Killington DM'!$A$17:$H$992,8,FALSE))</f>
        <v>0</v>
      </c>
      <c r="Z59" s="71" t="str">
        <f>IF(ISNA(VLOOKUP($C59,'TT CP -1'!$A$17:$H$983,8,FALSE))=TRUE,"0",VLOOKUP($C59,'TT CP -1'!$A$17:$H$983,8,FALSE))</f>
        <v>0</v>
      </c>
      <c r="AA59" s="71" t="str">
        <f>IF(ISNA(VLOOKUP($C59,'TT CP -2'!$A$17:$H$998,8,FALSE))=TRUE,"0",VLOOKUP($C59,'TT CP -2'!$A$17:$H$998,8,FALSE))</f>
        <v>0</v>
      </c>
      <c r="AB59" s="126">
        <f>IF(ISNA(VLOOKUP($C59,'FzFest CF'!$A$17:$H$997,8,FALSE))=TRUE,"0",VLOOKUP($C59,'FzFest CF'!$A$17:$H$997,8,FALSE))</f>
        <v>100</v>
      </c>
      <c r="AC59" s="126" t="str">
        <f>IF(ISNA(VLOOKUP($C59,'TT Prov MO'!$A$17:$H$998,8,FALSE))=TRUE,"0",VLOOKUP($C59,'TT Prov MO'!$A$17:$H$998,8,FALSE))</f>
        <v>0</v>
      </c>
      <c r="AD59" s="126" t="str">
        <f>IF(ISNA(VLOOKUP($C59,'TT Prov DM'!$A$17:$H$994,8,FALSE))=TRUE,"0",VLOOKUP($C59,'TT Prov DM'!$A$17:$H$994,8,FALSE))</f>
        <v>0</v>
      </c>
      <c r="AE59" s="126" t="str">
        <f>IF(ISNA(VLOOKUP($C59,'CC MSA MO'!$A$17:$H$994,8,FALSE))=TRUE,"0",VLOOKUP($C59,'CC MSA MO'!$A$17:$H$994,8,FALSE))</f>
        <v>0</v>
      </c>
      <c r="AF59" s="126" t="str">
        <f>IF(ISNA(VLOOKUP($C59,'SrNats MO'!$A$17:$H$994,8,FALSE))=TRUE,"0",VLOOKUP($C59,'SrNats MO'!$A$17:$H$994,8,FALSE))</f>
        <v>0</v>
      </c>
      <c r="AG59" s="126" t="str">
        <f>IF(ISNA(VLOOKUP($C59,'SrNats DM'!$A$17:$H$994,8,FALSE))=TRUE,"0",VLOOKUP($C59,'SrNats DM'!$A$17:$H$994,8,FALSE))</f>
        <v>0</v>
      </c>
      <c r="AH59" s="126" t="str">
        <f>IF(ISNA(VLOOKUP($C59,'JrNats MO'!$A$17:$H$994,8,FALSE))=TRUE,"0",VLOOKUP($C59,'JrNats MO'!$A$17:$H$994,8,FALSE))</f>
        <v>0</v>
      </c>
    </row>
    <row r="60" spans="1:34" ht="17" customHeight="1" x14ac:dyDescent="0.15">
      <c r="A60" s="77" t="s">
        <v>98</v>
      </c>
      <c r="B60" s="77" t="s">
        <v>46</v>
      </c>
      <c r="C60" s="79" t="s">
        <v>145</v>
      </c>
      <c r="D60" s="77"/>
      <c r="E60" s="77">
        <f t="shared" si="9"/>
        <v>42</v>
      </c>
      <c r="F60" s="19">
        <f t="shared" si="10"/>
        <v>42</v>
      </c>
      <c r="G60" s="124">
        <f t="shared" si="3"/>
        <v>100</v>
      </c>
      <c r="H60" s="124">
        <f t="shared" si="4"/>
        <v>0</v>
      </c>
      <c r="I60" s="124">
        <f t="shared" si="5"/>
        <v>0</v>
      </c>
      <c r="J60" s="19">
        <f t="shared" si="11"/>
        <v>100</v>
      </c>
      <c r="K60" s="20"/>
      <c r="L60" s="71">
        <v>0</v>
      </c>
      <c r="M60" s="71">
        <v>0</v>
      </c>
      <c r="N60" s="71" t="str">
        <f>IF(ISNA(VLOOKUP($C60,'CC Red Deer MO'!$A$17:$H$999,8,FALSE))=TRUE,"0",VLOOKUP($C60,'CC Red Deer MO'!$A$17:$H$999,8,FALSE))</f>
        <v>0</v>
      </c>
      <c r="O60" s="71" t="str">
        <f>IF(ISNA(VLOOKUP($C60,'CC Red Deer DM'!$A$17:$H$999,8,FALSE))=TRUE,"0",VLOOKUP($C60,'CC Red Deer DM'!$A$17:$H$999,8,FALSE))</f>
        <v>0</v>
      </c>
      <c r="P60" s="71" t="str">
        <f>IF(ISNA(VLOOKUP($C60,'NorAm DV MO'!$A$17:$H$992,8,FALSE))=TRUE,"0",VLOOKUP($C60,'NorAm DV MO'!$A$17:$H$992,8,FALSE))</f>
        <v>0</v>
      </c>
      <c r="Q60" s="71" t="str">
        <f>IF(ISNA(VLOOKUP($C60,'NorAm DV DM'!$A$17:$H$991,8,FALSE))=TRUE,"0",VLOOKUP($C60,'NorAm DV DM'!$A$17:$H$991,8,FALSE))</f>
        <v>0</v>
      </c>
      <c r="R60" s="71" t="str">
        <f>IF(ISNA(VLOOKUP($C60,'TT BVSC -1'!$A$17:$H$983,8,FALSE))=TRUE,"0",VLOOKUP($C60,'TT BVSC -1'!$A$17:$H$983,8,FALSE))</f>
        <v>0</v>
      </c>
      <c r="S60" s="71" t="str">
        <f>IF(ISNA(VLOOKUP($C60,'TT BVSC -2'!$A$17:$H$998,8,FALSE))=TRUE,"0",VLOOKUP($C60,'TT BVSC -2'!$A$17:$H$998,8,FALSE))</f>
        <v>0</v>
      </c>
      <c r="T60" s="71" t="str">
        <f>IF(ISNA(VLOOKUP($C60,'NorAm Apex MO'!$A$17:$H$994,8,FALSE))=TRUE,"0",VLOOKUP($C60,'NorAm Apex MO'!$A$17:$H$994,8,FALSE))</f>
        <v>0</v>
      </c>
      <c r="U60" s="71" t="str">
        <f>IF(ISNA(VLOOKUP($C60,'NorAm Apex DM'!$A$17:$H$993,8,FALSE))=TRUE,"0",VLOOKUP($C60,'NorAm Apex DM'!$A$17:$H$993,8,FALSE))</f>
        <v>0</v>
      </c>
      <c r="V60" s="71" t="str">
        <f>IF(ISNA(VLOOKUP($C60,'NA VSC MO'!$A$17:$H$993,8,FALSE))=TRUE,"0",VLOOKUP($C60,'NA VSC MO'!$A$17:$H$993,8,FALSE))</f>
        <v>0</v>
      </c>
      <c r="W60" s="71" t="str">
        <f>IF(ISNA(VLOOKUP($C60,'NA VSC DM'!$A$17:$H$992,8,FALSE))=TRUE,"0",VLOOKUP($C60,'NA VSC DM'!$A$17:$H$992,8,FALSE))</f>
        <v>0</v>
      </c>
      <c r="X60" s="71" t="str">
        <f>IF(ISNA(VLOOKUP($C60,'NA Killington MO'!$A$17:$H$993,8,FALSE))=TRUE,"0",VLOOKUP($C60,'NA Killington MO'!$A$17:$H$993,8,FALSE))</f>
        <v>0</v>
      </c>
      <c r="Y60" s="71" t="str">
        <f>IF(ISNA(VLOOKUP($C60,'NA Killington DM'!$A$17:$H$992,8,FALSE))=TRUE,"0",VLOOKUP($C60,'NA Killington DM'!$A$17:$H$992,8,FALSE))</f>
        <v>0</v>
      </c>
      <c r="Z60" s="71" t="str">
        <f>IF(ISNA(VLOOKUP($C60,'TT CP -1'!$A$17:$H$983,8,FALSE))=TRUE,"0",VLOOKUP($C60,'TT CP -1'!$A$17:$H$983,8,FALSE))</f>
        <v>0</v>
      </c>
      <c r="AA60" s="71" t="str">
        <f>IF(ISNA(VLOOKUP($C60,'TT CP -2'!$A$17:$H$998,8,FALSE))=TRUE,"0",VLOOKUP($C60,'TT CP -2'!$A$17:$H$998,8,FALSE))</f>
        <v>0</v>
      </c>
      <c r="AB60" s="126">
        <f>IF(ISNA(VLOOKUP($C60,'FzFest CF'!$A$17:$H$997,8,FALSE))=TRUE,"0",VLOOKUP($C60,'FzFest CF'!$A$17:$H$997,8,FALSE))</f>
        <v>100</v>
      </c>
      <c r="AC60" s="126" t="str">
        <f>IF(ISNA(VLOOKUP($C60,'TT Prov MO'!$A$17:$H$998,8,FALSE))=TRUE,"0",VLOOKUP($C60,'TT Prov MO'!$A$17:$H$998,8,FALSE))</f>
        <v>0</v>
      </c>
      <c r="AD60" s="126" t="str">
        <f>IF(ISNA(VLOOKUP($C60,'TT Prov DM'!$A$17:$H$994,8,FALSE))=TRUE,"0",VLOOKUP($C60,'TT Prov DM'!$A$17:$H$994,8,FALSE))</f>
        <v>0</v>
      </c>
      <c r="AE60" s="126" t="str">
        <f>IF(ISNA(VLOOKUP($C60,'CC MSA MO'!$A$17:$H$994,8,FALSE))=TRUE,"0",VLOOKUP($C60,'CC MSA MO'!$A$17:$H$994,8,FALSE))</f>
        <v>0</v>
      </c>
      <c r="AF60" s="126" t="str">
        <f>IF(ISNA(VLOOKUP($C60,'SrNats MO'!$A$17:$H$994,8,FALSE))=TRUE,"0",VLOOKUP($C60,'SrNats MO'!$A$17:$H$994,8,FALSE))</f>
        <v>0</v>
      </c>
      <c r="AG60" s="126" t="str">
        <f>IF(ISNA(VLOOKUP($C60,'SrNats DM'!$A$17:$H$994,8,FALSE))=TRUE,"0",VLOOKUP($C60,'SrNats DM'!$A$17:$H$994,8,FALSE))</f>
        <v>0</v>
      </c>
      <c r="AH60" s="126" t="str">
        <f>IF(ISNA(VLOOKUP($C60,'JrNats MO'!$A$17:$H$994,8,FALSE))=TRUE,"0",VLOOKUP($C60,'JrNats MO'!$A$17:$H$994,8,FALSE))</f>
        <v>0</v>
      </c>
    </row>
    <row r="61" spans="1:34" ht="17" customHeight="1" x14ac:dyDescent="0.15">
      <c r="A61" s="77" t="s">
        <v>98</v>
      </c>
      <c r="B61" s="77" t="s">
        <v>46</v>
      </c>
      <c r="C61" s="79" t="s">
        <v>146</v>
      </c>
      <c r="D61" s="77"/>
      <c r="E61" s="77">
        <f t="shared" si="9"/>
        <v>42</v>
      </c>
      <c r="F61" s="19">
        <f t="shared" si="10"/>
        <v>42</v>
      </c>
      <c r="G61" s="124">
        <f t="shared" si="3"/>
        <v>100</v>
      </c>
      <c r="H61" s="124">
        <f t="shared" si="4"/>
        <v>0</v>
      </c>
      <c r="I61" s="124">
        <f t="shared" si="5"/>
        <v>0</v>
      </c>
      <c r="J61" s="19">
        <f t="shared" si="11"/>
        <v>100</v>
      </c>
      <c r="K61" s="20"/>
      <c r="L61" s="71">
        <v>0</v>
      </c>
      <c r="M61" s="71">
        <v>0</v>
      </c>
      <c r="N61" s="71" t="str">
        <f>IF(ISNA(VLOOKUP($C61,'CC Red Deer MO'!$A$17:$H$999,8,FALSE))=TRUE,"0",VLOOKUP($C61,'CC Red Deer MO'!$A$17:$H$999,8,FALSE))</f>
        <v>0</v>
      </c>
      <c r="O61" s="71" t="str">
        <f>IF(ISNA(VLOOKUP($C61,'CC Red Deer DM'!$A$17:$H$999,8,FALSE))=TRUE,"0",VLOOKUP($C61,'CC Red Deer DM'!$A$17:$H$999,8,FALSE))</f>
        <v>0</v>
      </c>
      <c r="P61" s="71" t="str">
        <f>IF(ISNA(VLOOKUP($C61,'NorAm DV MO'!$A$17:$H$992,8,FALSE))=TRUE,"0",VLOOKUP($C61,'NorAm DV MO'!$A$17:$H$992,8,FALSE))</f>
        <v>0</v>
      </c>
      <c r="Q61" s="71" t="str">
        <f>IF(ISNA(VLOOKUP($C61,'NorAm DV DM'!$A$17:$H$991,8,FALSE))=TRUE,"0",VLOOKUP($C61,'NorAm DV DM'!$A$17:$H$991,8,FALSE))</f>
        <v>0</v>
      </c>
      <c r="R61" s="71" t="str">
        <f>IF(ISNA(VLOOKUP($C61,'TT BVSC -1'!$A$17:$H$983,8,FALSE))=TRUE,"0",VLOOKUP($C61,'TT BVSC -1'!$A$17:$H$983,8,FALSE))</f>
        <v>0</v>
      </c>
      <c r="S61" s="71" t="str">
        <f>IF(ISNA(VLOOKUP($C61,'TT BVSC -2'!$A$17:$H$998,8,FALSE))=TRUE,"0",VLOOKUP($C61,'TT BVSC -2'!$A$17:$H$998,8,FALSE))</f>
        <v>0</v>
      </c>
      <c r="T61" s="71" t="str">
        <f>IF(ISNA(VLOOKUP($C61,'NorAm Apex MO'!$A$17:$H$994,8,FALSE))=TRUE,"0",VLOOKUP($C61,'NorAm Apex MO'!$A$17:$H$994,8,FALSE))</f>
        <v>0</v>
      </c>
      <c r="U61" s="71" t="str">
        <f>IF(ISNA(VLOOKUP($C61,'NorAm Apex DM'!$A$17:$H$993,8,FALSE))=TRUE,"0",VLOOKUP($C61,'NorAm Apex DM'!$A$17:$H$993,8,FALSE))</f>
        <v>0</v>
      </c>
      <c r="V61" s="71" t="str">
        <f>IF(ISNA(VLOOKUP($C61,'NA VSC MO'!$A$17:$H$993,8,FALSE))=TRUE,"0",VLOOKUP($C61,'NA VSC MO'!$A$17:$H$993,8,FALSE))</f>
        <v>0</v>
      </c>
      <c r="W61" s="71" t="str">
        <f>IF(ISNA(VLOOKUP($C61,'NA VSC DM'!$A$17:$H$992,8,FALSE))=TRUE,"0",VLOOKUP($C61,'NA VSC DM'!$A$17:$H$992,8,FALSE))</f>
        <v>0</v>
      </c>
      <c r="X61" s="71" t="str">
        <f>IF(ISNA(VLOOKUP($C61,'NA Killington MO'!$A$17:$H$993,8,FALSE))=TRUE,"0",VLOOKUP($C61,'NA Killington MO'!$A$17:$H$993,8,FALSE))</f>
        <v>0</v>
      </c>
      <c r="Y61" s="71" t="str">
        <f>IF(ISNA(VLOOKUP($C61,'NA Killington DM'!$A$17:$H$992,8,FALSE))=TRUE,"0",VLOOKUP($C61,'NA Killington DM'!$A$17:$H$992,8,FALSE))</f>
        <v>0</v>
      </c>
      <c r="Z61" s="71" t="str">
        <f>IF(ISNA(VLOOKUP($C61,'TT CP -1'!$A$17:$H$983,8,FALSE))=TRUE,"0",VLOOKUP($C61,'TT CP -1'!$A$17:$H$983,8,FALSE))</f>
        <v>0</v>
      </c>
      <c r="AA61" s="71" t="str">
        <f>IF(ISNA(VLOOKUP($C61,'TT CP -2'!$A$17:$H$998,8,FALSE))=TRUE,"0",VLOOKUP($C61,'TT CP -2'!$A$17:$H$998,8,FALSE))</f>
        <v>0</v>
      </c>
      <c r="AB61" s="126">
        <f>IF(ISNA(VLOOKUP($C61,'FzFest CF'!$A$17:$H$997,8,FALSE))=TRUE,"0",VLOOKUP($C61,'FzFest CF'!$A$17:$H$997,8,FALSE))</f>
        <v>100</v>
      </c>
      <c r="AC61" s="126" t="str">
        <f>IF(ISNA(VLOOKUP($C61,'TT Prov MO'!$A$17:$H$998,8,FALSE))=TRUE,"0",VLOOKUP($C61,'TT Prov MO'!$A$17:$H$998,8,FALSE))</f>
        <v>0</v>
      </c>
      <c r="AD61" s="126" t="str">
        <f>IF(ISNA(VLOOKUP($C61,'TT Prov DM'!$A$17:$H$994,8,FALSE))=TRUE,"0",VLOOKUP($C61,'TT Prov DM'!$A$17:$H$994,8,FALSE))</f>
        <v>0</v>
      </c>
      <c r="AE61" s="126" t="str">
        <f>IF(ISNA(VLOOKUP($C61,'CC MSA MO'!$A$17:$H$994,8,FALSE))=TRUE,"0",VLOOKUP($C61,'CC MSA MO'!$A$17:$H$994,8,FALSE))</f>
        <v>0</v>
      </c>
      <c r="AF61" s="126" t="str">
        <f>IF(ISNA(VLOOKUP($C61,'SrNats MO'!$A$17:$H$994,8,FALSE))=TRUE,"0",VLOOKUP($C61,'SrNats MO'!$A$17:$H$994,8,FALSE))</f>
        <v>0</v>
      </c>
      <c r="AG61" s="126" t="str">
        <f>IF(ISNA(VLOOKUP($C61,'SrNats DM'!$A$17:$H$994,8,FALSE))=TRUE,"0",VLOOKUP($C61,'SrNats DM'!$A$17:$H$994,8,FALSE))</f>
        <v>0</v>
      </c>
      <c r="AH61" s="126" t="str">
        <f>IF(ISNA(VLOOKUP($C61,'JrNats MO'!$A$17:$H$994,8,FALSE))=TRUE,"0",VLOOKUP($C61,'JrNats MO'!$A$17:$H$994,8,FALSE))</f>
        <v>0</v>
      </c>
    </row>
    <row r="62" spans="1:34" ht="17" customHeight="1" x14ac:dyDescent="0.15">
      <c r="A62" s="77" t="s">
        <v>98</v>
      </c>
      <c r="B62" s="77" t="s">
        <v>60</v>
      </c>
      <c r="C62" s="79" t="s">
        <v>147</v>
      </c>
      <c r="D62" s="77"/>
      <c r="E62" s="77">
        <f t="shared" si="9"/>
        <v>42</v>
      </c>
      <c r="F62" s="19">
        <f t="shared" si="10"/>
        <v>42</v>
      </c>
      <c r="G62" s="124">
        <f t="shared" si="3"/>
        <v>100</v>
      </c>
      <c r="H62" s="124">
        <f t="shared" si="4"/>
        <v>0</v>
      </c>
      <c r="I62" s="124">
        <f t="shared" si="5"/>
        <v>0</v>
      </c>
      <c r="J62" s="19">
        <f t="shared" si="11"/>
        <v>100</v>
      </c>
      <c r="K62" s="20"/>
      <c r="L62" s="71">
        <v>0</v>
      </c>
      <c r="M62" s="71">
        <v>0</v>
      </c>
      <c r="N62" s="71" t="str">
        <f>IF(ISNA(VLOOKUP($C62,'CC Red Deer MO'!$A$17:$H$999,8,FALSE))=TRUE,"0",VLOOKUP($C62,'CC Red Deer MO'!$A$17:$H$999,8,FALSE))</f>
        <v>0</v>
      </c>
      <c r="O62" s="71" t="str">
        <f>IF(ISNA(VLOOKUP($C62,'CC Red Deer DM'!$A$17:$H$999,8,FALSE))=TRUE,"0",VLOOKUP($C62,'CC Red Deer DM'!$A$17:$H$999,8,FALSE))</f>
        <v>0</v>
      </c>
      <c r="P62" s="71" t="str">
        <f>IF(ISNA(VLOOKUP($C62,'NorAm DV MO'!$A$17:$H$992,8,FALSE))=TRUE,"0",VLOOKUP($C62,'NorAm DV MO'!$A$17:$H$992,8,FALSE))</f>
        <v>0</v>
      </c>
      <c r="Q62" s="71" t="str">
        <f>IF(ISNA(VLOOKUP($C62,'NorAm DV DM'!$A$17:$H$991,8,FALSE))=TRUE,"0",VLOOKUP($C62,'NorAm DV DM'!$A$17:$H$991,8,FALSE))</f>
        <v>0</v>
      </c>
      <c r="R62" s="71" t="str">
        <f>IF(ISNA(VLOOKUP($C62,'TT BVSC -1'!$A$17:$H$983,8,FALSE))=TRUE,"0",VLOOKUP($C62,'TT BVSC -1'!$A$17:$H$983,8,FALSE))</f>
        <v>0</v>
      </c>
      <c r="S62" s="71" t="str">
        <f>IF(ISNA(VLOOKUP($C62,'TT BVSC -2'!$A$17:$H$998,8,FALSE))=TRUE,"0",VLOOKUP($C62,'TT BVSC -2'!$A$17:$H$998,8,FALSE))</f>
        <v>0</v>
      </c>
      <c r="T62" s="71" t="str">
        <f>IF(ISNA(VLOOKUP($C62,'NorAm Apex MO'!$A$17:$H$994,8,FALSE))=TRUE,"0",VLOOKUP($C62,'NorAm Apex MO'!$A$17:$H$994,8,FALSE))</f>
        <v>0</v>
      </c>
      <c r="U62" s="71" t="str">
        <f>IF(ISNA(VLOOKUP($C62,'NorAm Apex DM'!$A$17:$H$993,8,FALSE))=TRUE,"0",VLOOKUP($C62,'NorAm Apex DM'!$A$17:$H$993,8,FALSE))</f>
        <v>0</v>
      </c>
      <c r="V62" s="71" t="str">
        <f>IF(ISNA(VLOOKUP($C62,'NA VSC MO'!$A$17:$H$993,8,FALSE))=TRUE,"0",VLOOKUP($C62,'NA VSC MO'!$A$17:$H$993,8,FALSE))</f>
        <v>0</v>
      </c>
      <c r="W62" s="71" t="str">
        <f>IF(ISNA(VLOOKUP($C62,'NA VSC DM'!$A$17:$H$992,8,FALSE))=TRUE,"0",VLOOKUP($C62,'NA VSC DM'!$A$17:$H$992,8,FALSE))</f>
        <v>0</v>
      </c>
      <c r="X62" s="71" t="str">
        <f>IF(ISNA(VLOOKUP($C62,'NA Killington MO'!$A$17:$H$993,8,FALSE))=TRUE,"0",VLOOKUP($C62,'NA Killington MO'!$A$17:$H$993,8,FALSE))</f>
        <v>0</v>
      </c>
      <c r="Y62" s="71" t="str">
        <f>IF(ISNA(VLOOKUP($C62,'NA Killington DM'!$A$17:$H$992,8,FALSE))=TRUE,"0",VLOOKUP($C62,'NA Killington DM'!$A$17:$H$992,8,FALSE))</f>
        <v>0</v>
      </c>
      <c r="Z62" s="71" t="str">
        <f>IF(ISNA(VLOOKUP($C62,'TT CP -1'!$A$17:$H$983,8,FALSE))=TRUE,"0",VLOOKUP($C62,'TT CP -1'!$A$17:$H$983,8,FALSE))</f>
        <v>0</v>
      </c>
      <c r="AA62" s="71" t="str">
        <f>IF(ISNA(VLOOKUP($C62,'TT CP -2'!$A$17:$H$998,8,FALSE))=TRUE,"0",VLOOKUP($C62,'TT CP -2'!$A$17:$H$998,8,FALSE))</f>
        <v>0</v>
      </c>
      <c r="AB62" s="126">
        <f>IF(ISNA(VLOOKUP($C62,'FzFest CF'!$A$17:$H$997,8,FALSE))=TRUE,"0",VLOOKUP($C62,'FzFest CF'!$A$17:$H$997,8,FALSE))</f>
        <v>100</v>
      </c>
      <c r="AC62" s="126" t="str">
        <f>IF(ISNA(VLOOKUP($C62,'TT Prov MO'!$A$17:$H$998,8,FALSE))=TRUE,"0",VLOOKUP($C62,'TT Prov MO'!$A$17:$H$998,8,FALSE))</f>
        <v>0</v>
      </c>
      <c r="AD62" s="126" t="str">
        <f>IF(ISNA(VLOOKUP($C62,'TT Prov DM'!$A$17:$H$994,8,FALSE))=TRUE,"0",VLOOKUP($C62,'TT Prov DM'!$A$17:$H$994,8,FALSE))</f>
        <v>0</v>
      </c>
      <c r="AE62" s="126" t="str">
        <f>IF(ISNA(VLOOKUP($C62,'CC MSA MO'!$A$17:$H$994,8,FALSE))=TRUE,"0",VLOOKUP($C62,'CC MSA MO'!$A$17:$H$994,8,FALSE))</f>
        <v>0</v>
      </c>
      <c r="AF62" s="126" t="str">
        <f>IF(ISNA(VLOOKUP($C62,'SrNats MO'!$A$17:$H$994,8,FALSE))=TRUE,"0",VLOOKUP($C62,'SrNats MO'!$A$17:$H$994,8,FALSE))</f>
        <v>0</v>
      </c>
      <c r="AG62" s="126" t="str">
        <f>IF(ISNA(VLOOKUP($C62,'SrNats DM'!$A$17:$H$994,8,FALSE))=TRUE,"0",VLOOKUP($C62,'SrNats DM'!$A$17:$H$994,8,FALSE))</f>
        <v>0</v>
      </c>
      <c r="AH62" s="126" t="str">
        <f>IF(ISNA(VLOOKUP($C62,'JrNats MO'!$A$17:$H$994,8,FALSE))=TRUE,"0",VLOOKUP($C62,'JrNats MO'!$A$17:$H$994,8,FALSE))</f>
        <v>0</v>
      </c>
    </row>
    <row r="63" spans="1:34" ht="17" customHeight="1" x14ac:dyDescent="0.15">
      <c r="A63" s="77" t="s">
        <v>98</v>
      </c>
      <c r="B63" s="77" t="s">
        <v>60</v>
      </c>
      <c r="C63" s="79" t="s">
        <v>148</v>
      </c>
      <c r="D63" s="77"/>
      <c r="E63" s="77">
        <f t="shared" si="9"/>
        <v>42</v>
      </c>
      <c r="F63" s="19">
        <f t="shared" si="10"/>
        <v>42</v>
      </c>
      <c r="G63" s="124">
        <f t="shared" si="3"/>
        <v>100</v>
      </c>
      <c r="H63" s="124">
        <f t="shared" si="4"/>
        <v>0</v>
      </c>
      <c r="I63" s="124">
        <f t="shared" si="5"/>
        <v>0</v>
      </c>
      <c r="J63" s="19">
        <f t="shared" si="11"/>
        <v>100</v>
      </c>
      <c r="K63" s="20"/>
      <c r="L63" s="71">
        <v>0</v>
      </c>
      <c r="M63" s="71">
        <v>0</v>
      </c>
      <c r="N63" s="71" t="str">
        <f>IF(ISNA(VLOOKUP($C63,'CC Red Deer MO'!$A$17:$H$999,8,FALSE))=TRUE,"0",VLOOKUP($C63,'CC Red Deer MO'!$A$17:$H$999,8,FALSE))</f>
        <v>0</v>
      </c>
      <c r="O63" s="71" t="str">
        <f>IF(ISNA(VLOOKUP($C63,'CC Red Deer DM'!$A$17:$H$999,8,FALSE))=TRUE,"0",VLOOKUP($C63,'CC Red Deer DM'!$A$17:$H$999,8,FALSE))</f>
        <v>0</v>
      </c>
      <c r="P63" s="71" t="str">
        <f>IF(ISNA(VLOOKUP($C63,'NorAm DV MO'!$A$17:$H$992,8,FALSE))=TRUE,"0",VLOOKUP($C63,'NorAm DV MO'!$A$17:$H$992,8,FALSE))</f>
        <v>0</v>
      </c>
      <c r="Q63" s="71" t="str">
        <f>IF(ISNA(VLOOKUP($C63,'NorAm DV DM'!$A$17:$H$991,8,FALSE))=TRUE,"0",VLOOKUP($C63,'NorAm DV DM'!$A$17:$H$991,8,FALSE))</f>
        <v>0</v>
      </c>
      <c r="R63" s="71" t="str">
        <f>IF(ISNA(VLOOKUP($C63,'TT BVSC -1'!$A$17:$H$983,8,FALSE))=TRUE,"0",VLOOKUP($C63,'TT BVSC -1'!$A$17:$H$983,8,FALSE))</f>
        <v>0</v>
      </c>
      <c r="S63" s="71" t="str">
        <f>IF(ISNA(VLOOKUP($C63,'TT BVSC -2'!$A$17:$H$998,8,FALSE))=TRUE,"0",VLOOKUP($C63,'TT BVSC -2'!$A$17:$H$998,8,FALSE))</f>
        <v>0</v>
      </c>
      <c r="T63" s="71" t="str">
        <f>IF(ISNA(VLOOKUP($C63,'NorAm Apex MO'!$A$17:$H$994,8,FALSE))=TRUE,"0",VLOOKUP($C63,'NorAm Apex MO'!$A$17:$H$994,8,FALSE))</f>
        <v>0</v>
      </c>
      <c r="U63" s="71" t="str">
        <f>IF(ISNA(VLOOKUP($C63,'NorAm Apex DM'!$A$17:$H$993,8,FALSE))=TRUE,"0",VLOOKUP($C63,'NorAm Apex DM'!$A$17:$H$993,8,FALSE))</f>
        <v>0</v>
      </c>
      <c r="V63" s="71" t="str">
        <f>IF(ISNA(VLOOKUP($C63,'NA VSC MO'!$A$17:$H$993,8,FALSE))=TRUE,"0",VLOOKUP($C63,'NA VSC MO'!$A$17:$H$993,8,FALSE))</f>
        <v>0</v>
      </c>
      <c r="W63" s="71" t="str">
        <f>IF(ISNA(VLOOKUP($C63,'NA VSC DM'!$A$17:$H$992,8,FALSE))=TRUE,"0",VLOOKUP($C63,'NA VSC DM'!$A$17:$H$992,8,FALSE))</f>
        <v>0</v>
      </c>
      <c r="X63" s="71" t="str">
        <f>IF(ISNA(VLOOKUP($C63,'NA Killington MO'!$A$17:$H$993,8,FALSE))=TRUE,"0",VLOOKUP($C63,'NA Killington MO'!$A$17:$H$993,8,FALSE))</f>
        <v>0</v>
      </c>
      <c r="Y63" s="71" t="str">
        <f>IF(ISNA(VLOOKUP($C63,'NA Killington DM'!$A$17:$H$992,8,FALSE))=TRUE,"0",VLOOKUP($C63,'NA Killington DM'!$A$17:$H$992,8,FALSE))</f>
        <v>0</v>
      </c>
      <c r="Z63" s="71" t="str">
        <f>IF(ISNA(VLOOKUP($C63,'TT CP -1'!$A$17:$H$983,8,FALSE))=TRUE,"0",VLOOKUP($C63,'TT CP -1'!$A$17:$H$983,8,FALSE))</f>
        <v>0</v>
      </c>
      <c r="AA63" s="71" t="str">
        <f>IF(ISNA(VLOOKUP($C63,'TT CP -2'!$A$17:$H$998,8,FALSE))=TRUE,"0",VLOOKUP($C63,'TT CP -2'!$A$17:$H$998,8,FALSE))</f>
        <v>0</v>
      </c>
      <c r="AB63" s="126">
        <f>IF(ISNA(VLOOKUP($C63,'FzFest CF'!$A$17:$H$997,8,FALSE))=TRUE,"0",VLOOKUP($C63,'FzFest CF'!$A$17:$H$997,8,FALSE))</f>
        <v>100</v>
      </c>
      <c r="AC63" s="126" t="str">
        <f>IF(ISNA(VLOOKUP($C63,'TT Prov MO'!$A$17:$H$998,8,FALSE))=TRUE,"0",VLOOKUP($C63,'TT Prov MO'!$A$17:$H$998,8,FALSE))</f>
        <v>0</v>
      </c>
      <c r="AD63" s="126" t="str">
        <f>IF(ISNA(VLOOKUP($C63,'TT Prov DM'!$A$17:$H$994,8,FALSE))=TRUE,"0",VLOOKUP($C63,'TT Prov DM'!$A$17:$H$994,8,FALSE))</f>
        <v>0</v>
      </c>
      <c r="AE63" s="126" t="str">
        <f>IF(ISNA(VLOOKUP($C63,'CC MSA MO'!$A$17:$H$994,8,FALSE))=TRUE,"0",VLOOKUP($C63,'CC MSA MO'!$A$17:$H$994,8,FALSE))</f>
        <v>0</v>
      </c>
      <c r="AF63" s="126" t="str">
        <f>IF(ISNA(VLOOKUP($C63,'SrNats MO'!$A$17:$H$994,8,FALSE))=TRUE,"0",VLOOKUP($C63,'SrNats MO'!$A$17:$H$994,8,FALSE))</f>
        <v>0</v>
      </c>
      <c r="AG63" s="126" t="str">
        <f>IF(ISNA(VLOOKUP($C63,'SrNats DM'!$A$17:$H$994,8,FALSE))=TRUE,"0",VLOOKUP($C63,'SrNats DM'!$A$17:$H$994,8,FALSE))</f>
        <v>0</v>
      </c>
      <c r="AH63" s="126" t="str">
        <f>IF(ISNA(VLOOKUP($C63,'JrNats MO'!$A$17:$H$994,8,FALSE))=TRUE,"0",VLOOKUP($C63,'JrNats MO'!$A$17:$H$994,8,FALSE))</f>
        <v>0</v>
      </c>
    </row>
    <row r="64" spans="1:34" ht="17" customHeight="1" x14ac:dyDescent="0.15">
      <c r="A64" s="77" t="s">
        <v>98</v>
      </c>
      <c r="B64" s="77" t="s">
        <v>60</v>
      </c>
      <c r="C64" s="79" t="s">
        <v>152</v>
      </c>
      <c r="D64" s="77"/>
      <c r="E64" s="77">
        <f t="shared" si="9"/>
        <v>42</v>
      </c>
      <c r="F64" s="19">
        <f t="shared" si="10"/>
        <v>42</v>
      </c>
      <c r="G64" s="124">
        <f t="shared" si="3"/>
        <v>100</v>
      </c>
      <c r="H64" s="124">
        <f t="shared" si="4"/>
        <v>0</v>
      </c>
      <c r="I64" s="124">
        <f t="shared" si="5"/>
        <v>0</v>
      </c>
      <c r="J64" s="19">
        <f t="shared" si="11"/>
        <v>100</v>
      </c>
      <c r="K64" s="20"/>
      <c r="L64" s="71">
        <v>0</v>
      </c>
      <c r="M64" s="71">
        <v>0</v>
      </c>
      <c r="N64" s="71" t="str">
        <f>IF(ISNA(VLOOKUP($C64,'CC Red Deer MO'!$A$17:$H$999,8,FALSE))=TRUE,"0",VLOOKUP($C64,'CC Red Deer MO'!$A$17:$H$999,8,FALSE))</f>
        <v>0</v>
      </c>
      <c r="O64" s="71" t="str">
        <f>IF(ISNA(VLOOKUP($C64,'CC Red Deer DM'!$A$17:$H$999,8,FALSE))=TRUE,"0",VLOOKUP($C64,'CC Red Deer DM'!$A$17:$H$999,8,FALSE))</f>
        <v>0</v>
      </c>
      <c r="P64" s="71" t="str">
        <f>IF(ISNA(VLOOKUP($C64,'NorAm DV MO'!$A$17:$H$992,8,FALSE))=TRUE,"0",VLOOKUP($C64,'NorAm DV MO'!$A$17:$H$992,8,FALSE))</f>
        <v>0</v>
      </c>
      <c r="Q64" s="71" t="str">
        <f>IF(ISNA(VLOOKUP($C64,'NorAm DV DM'!$A$17:$H$991,8,FALSE))=TRUE,"0",VLOOKUP($C64,'NorAm DV DM'!$A$17:$H$991,8,FALSE))</f>
        <v>0</v>
      </c>
      <c r="R64" s="71" t="str">
        <f>IF(ISNA(VLOOKUP($C64,'TT BVSC -1'!$A$17:$H$983,8,FALSE))=TRUE,"0",VLOOKUP($C64,'TT BVSC -1'!$A$17:$H$983,8,FALSE))</f>
        <v>0</v>
      </c>
      <c r="S64" s="71" t="str">
        <f>IF(ISNA(VLOOKUP($C64,'TT BVSC -2'!$A$17:$H$998,8,FALSE))=TRUE,"0",VLOOKUP($C64,'TT BVSC -2'!$A$17:$H$998,8,FALSE))</f>
        <v>0</v>
      </c>
      <c r="T64" s="71" t="str">
        <f>IF(ISNA(VLOOKUP($C64,'NorAm Apex MO'!$A$17:$H$994,8,FALSE))=TRUE,"0",VLOOKUP($C64,'NorAm Apex MO'!$A$17:$H$994,8,FALSE))</f>
        <v>0</v>
      </c>
      <c r="U64" s="71" t="str">
        <f>IF(ISNA(VLOOKUP($C64,'NorAm Apex DM'!$A$17:$H$993,8,FALSE))=TRUE,"0",VLOOKUP($C64,'NorAm Apex DM'!$A$17:$H$993,8,FALSE))</f>
        <v>0</v>
      </c>
      <c r="V64" s="71" t="str">
        <f>IF(ISNA(VLOOKUP($C64,'NA VSC MO'!$A$17:$H$993,8,FALSE))=TRUE,"0",VLOOKUP($C64,'NA VSC MO'!$A$17:$H$993,8,FALSE))</f>
        <v>0</v>
      </c>
      <c r="W64" s="71" t="str">
        <f>IF(ISNA(VLOOKUP($C64,'NA VSC DM'!$A$17:$H$992,8,FALSE))=TRUE,"0",VLOOKUP($C64,'NA VSC DM'!$A$17:$H$992,8,FALSE))</f>
        <v>0</v>
      </c>
      <c r="X64" s="71" t="str">
        <f>IF(ISNA(VLOOKUP($C64,'NA Killington MO'!$A$17:$H$993,8,FALSE))=TRUE,"0",VLOOKUP($C64,'NA Killington MO'!$A$17:$H$993,8,FALSE))</f>
        <v>0</v>
      </c>
      <c r="Y64" s="71" t="str">
        <f>IF(ISNA(VLOOKUP($C64,'NA Killington DM'!$A$17:$H$992,8,FALSE))=TRUE,"0",VLOOKUP($C64,'NA Killington DM'!$A$17:$H$992,8,FALSE))</f>
        <v>0</v>
      </c>
      <c r="Z64" s="71" t="str">
        <f>IF(ISNA(VLOOKUP($C64,'TT CP -1'!$A$17:$H$983,8,FALSE))=TRUE,"0",VLOOKUP($C64,'TT CP -1'!$A$17:$H$983,8,FALSE))</f>
        <v>0</v>
      </c>
      <c r="AA64" s="71" t="str">
        <f>IF(ISNA(VLOOKUP($C64,'TT CP -2'!$A$17:$H$998,8,FALSE))=TRUE,"0",VLOOKUP($C64,'TT CP -2'!$A$17:$H$998,8,FALSE))</f>
        <v>0</v>
      </c>
      <c r="AB64" s="126">
        <f>IF(ISNA(VLOOKUP($C64,'FzFest CF'!$A$17:$H$997,8,FALSE))=TRUE,"0",VLOOKUP($C64,'FzFest CF'!$A$17:$H$997,8,FALSE))</f>
        <v>100</v>
      </c>
      <c r="AC64" s="126" t="str">
        <f>IF(ISNA(VLOOKUP($C64,'TT Prov MO'!$A$17:$H$998,8,FALSE))=TRUE,"0",VLOOKUP($C64,'TT Prov MO'!$A$17:$H$998,8,FALSE))</f>
        <v>0</v>
      </c>
      <c r="AD64" s="126" t="str">
        <f>IF(ISNA(VLOOKUP($C64,'TT Prov DM'!$A$17:$H$994,8,FALSE))=TRUE,"0",VLOOKUP($C64,'TT Prov DM'!$A$17:$H$994,8,FALSE))</f>
        <v>0</v>
      </c>
      <c r="AE64" s="126" t="str">
        <f>IF(ISNA(VLOOKUP($C64,'CC MSA MO'!$A$17:$H$994,8,FALSE))=TRUE,"0",VLOOKUP($C64,'CC MSA MO'!$A$17:$H$994,8,FALSE))</f>
        <v>0</v>
      </c>
      <c r="AF64" s="126" t="str">
        <f>IF(ISNA(VLOOKUP($C64,'SrNats MO'!$A$17:$H$994,8,FALSE))=TRUE,"0",VLOOKUP($C64,'SrNats MO'!$A$17:$H$994,8,FALSE))</f>
        <v>0</v>
      </c>
      <c r="AG64" s="126" t="str">
        <f>IF(ISNA(VLOOKUP($C64,'SrNats DM'!$A$17:$H$994,8,FALSE))=TRUE,"0",VLOOKUP($C64,'SrNats DM'!$A$17:$H$994,8,FALSE))</f>
        <v>0</v>
      </c>
      <c r="AH64" s="126" t="str">
        <f>IF(ISNA(VLOOKUP($C64,'JrNats MO'!$A$17:$H$994,8,FALSE))=TRUE,"0",VLOOKUP($C64,'JrNats MO'!$A$17:$H$994,8,FALSE))</f>
        <v>0</v>
      </c>
    </row>
    <row r="65" spans="1:34" ht="20" customHeight="1" x14ac:dyDescent="0.15">
      <c r="A65" s="77" t="s">
        <v>98</v>
      </c>
      <c r="B65" s="77" t="s">
        <v>151</v>
      </c>
      <c r="C65" s="79" t="s">
        <v>149</v>
      </c>
      <c r="D65" s="77"/>
      <c r="E65" s="77">
        <f t="shared" si="9"/>
        <v>42</v>
      </c>
      <c r="F65" s="19">
        <f t="shared" si="10"/>
        <v>42</v>
      </c>
      <c r="G65" s="124">
        <f>LARGE(($L65:$AH65),1)</f>
        <v>100</v>
      </c>
      <c r="H65" s="124">
        <f>LARGE(($L65:$AH65),2)</f>
        <v>0</v>
      </c>
      <c r="I65" s="124">
        <f>LARGE(($L65:$AH65),3)</f>
        <v>0</v>
      </c>
      <c r="J65" s="19">
        <f t="shared" si="11"/>
        <v>100</v>
      </c>
      <c r="K65" s="20"/>
      <c r="L65" s="71">
        <v>0</v>
      </c>
      <c r="M65" s="71">
        <v>0</v>
      </c>
      <c r="N65" s="71" t="str">
        <f>IF(ISNA(VLOOKUP($C65,'CC Red Deer MO'!$A$17:$H$999,8,FALSE))=TRUE,"0",VLOOKUP($C65,'CC Red Deer MO'!$A$17:$H$999,8,FALSE))</f>
        <v>0</v>
      </c>
      <c r="O65" s="71" t="str">
        <f>IF(ISNA(VLOOKUP($C65,'CC Red Deer DM'!$A$17:$H$999,8,FALSE))=TRUE,"0",VLOOKUP($C65,'CC Red Deer DM'!$A$17:$H$999,8,FALSE))</f>
        <v>0</v>
      </c>
      <c r="P65" s="71" t="str">
        <f>IF(ISNA(VLOOKUP($C65,'NorAm DV MO'!$A$17:$H$992,8,FALSE))=TRUE,"0",VLOOKUP($C65,'NorAm DV MO'!$A$17:$H$992,8,FALSE))</f>
        <v>0</v>
      </c>
      <c r="Q65" s="71" t="str">
        <f>IF(ISNA(VLOOKUP($C65,'NorAm DV DM'!$A$17:$H$991,8,FALSE))=TRUE,"0",VLOOKUP($C65,'NorAm DV DM'!$A$17:$H$991,8,FALSE))</f>
        <v>0</v>
      </c>
      <c r="R65" s="71" t="str">
        <f>IF(ISNA(VLOOKUP($C65,'TT BVSC -1'!$A$17:$H$983,8,FALSE))=TRUE,"0",VLOOKUP($C65,'TT BVSC -1'!$A$17:$H$983,8,FALSE))</f>
        <v>0</v>
      </c>
      <c r="S65" s="71" t="str">
        <f>IF(ISNA(VLOOKUP($C65,'TT BVSC -2'!$A$17:$H$998,8,FALSE))=TRUE,"0",VLOOKUP($C65,'TT BVSC -2'!$A$17:$H$998,8,FALSE))</f>
        <v>0</v>
      </c>
      <c r="T65" s="71" t="str">
        <f>IF(ISNA(VLOOKUP($C65,'NorAm Apex MO'!$A$17:$H$994,8,FALSE))=TRUE,"0",VLOOKUP($C65,'NorAm Apex MO'!$A$17:$H$994,8,FALSE))</f>
        <v>0</v>
      </c>
      <c r="U65" s="71" t="str">
        <f>IF(ISNA(VLOOKUP($C65,'NorAm Apex DM'!$A$17:$H$993,8,FALSE))=TRUE,"0",VLOOKUP($C65,'NorAm Apex DM'!$A$17:$H$993,8,FALSE))</f>
        <v>0</v>
      </c>
      <c r="V65" s="71" t="str">
        <f>IF(ISNA(VLOOKUP($C65,'NA VSC MO'!$A$17:$H$993,8,FALSE))=TRUE,"0",VLOOKUP($C65,'NA VSC MO'!$A$17:$H$993,8,FALSE))</f>
        <v>0</v>
      </c>
      <c r="W65" s="71" t="str">
        <f>IF(ISNA(VLOOKUP($C65,'NA VSC DM'!$A$17:$H$992,8,FALSE))=TRUE,"0",VLOOKUP($C65,'NA VSC DM'!$A$17:$H$992,8,FALSE))</f>
        <v>0</v>
      </c>
      <c r="X65" s="71" t="str">
        <f>IF(ISNA(VLOOKUP($C65,'NA Killington MO'!$A$17:$H$993,8,FALSE))=TRUE,"0",VLOOKUP($C65,'NA Killington MO'!$A$17:$H$993,8,FALSE))</f>
        <v>0</v>
      </c>
      <c r="Y65" s="71" t="str">
        <f>IF(ISNA(VLOOKUP($C65,'NA Killington DM'!$A$17:$H$992,8,FALSE))=TRUE,"0",VLOOKUP($C65,'NA Killington DM'!$A$17:$H$992,8,FALSE))</f>
        <v>0</v>
      </c>
      <c r="Z65" s="71" t="str">
        <f>IF(ISNA(VLOOKUP($C65,'TT CP -1'!$A$17:$H$983,8,FALSE))=TRUE,"0",VLOOKUP($C65,'TT CP -1'!$A$17:$H$983,8,FALSE))</f>
        <v>0</v>
      </c>
      <c r="AA65" s="71" t="str">
        <f>IF(ISNA(VLOOKUP($C65,'TT CP -2'!$A$17:$H$998,8,FALSE))=TRUE,"0",VLOOKUP($C65,'TT CP -2'!$A$17:$H$998,8,FALSE))</f>
        <v>0</v>
      </c>
      <c r="AB65" s="126">
        <f>IF(ISNA(VLOOKUP($C65,'FzFest CF'!$A$17:$H$997,8,FALSE))=TRUE,"0",VLOOKUP($C65,'FzFest CF'!$A$17:$H$997,8,FALSE))</f>
        <v>100</v>
      </c>
      <c r="AC65" s="126" t="str">
        <f>IF(ISNA(VLOOKUP($C65,'TT Prov MO'!$A$17:$H$998,8,FALSE))=TRUE,"0",VLOOKUP($C65,'TT Prov MO'!$A$17:$H$998,8,FALSE))</f>
        <v>0</v>
      </c>
      <c r="AD65" s="126" t="str">
        <f>IF(ISNA(VLOOKUP($C65,'TT Prov DM'!$A$17:$H$994,8,FALSE))=TRUE,"0",VLOOKUP($C65,'TT Prov DM'!$A$17:$H$994,8,FALSE))</f>
        <v>0</v>
      </c>
      <c r="AE65" s="126" t="str">
        <f>IF(ISNA(VLOOKUP($C65,'CC MSA MO'!$A$17:$H$994,8,FALSE))=TRUE,"0",VLOOKUP($C65,'CC MSA MO'!$A$17:$H$994,8,FALSE))</f>
        <v>0</v>
      </c>
      <c r="AF65" s="126" t="str">
        <f>IF(ISNA(VLOOKUP($C65,'SrNats MO'!$A$17:$H$994,8,FALSE))=TRUE,"0",VLOOKUP($C65,'SrNats MO'!$A$17:$H$994,8,FALSE))</f>
        <v>0</v>
      </c>
      <c r="AG65" s="126" t="str">
        <f>IF(ISNA(VLOOKUP($C65,'SrNats DM'!$A$17:$H$994,8,FALSE))=TRUE,"0",VLOOKUP($C65,'SrNats DM'!$A$17:$H$994,8,FALSE))</f>
        <v>0</v>
      </c>
      <c r="AH65" s="126" t="str">
        <f>IF(ISNA(VLOOKUP($C65,'JrNats MO'!$A$17:$H$994,8,FALSE))=TRUE,"0",VLOOKUP($C65,'JrNats MO'!$A$17:$H$994,8,FALSE))</f>
        <v>0</v>
      </c>
    </row>
  </sheetData>
  <sortState xmlns:xlrd2="http://schemas.microsoft.com/office/spreadsheetml/2017/richdata2" ref="A6:AH13">
    <sortCondition ref="E6:E13"/>
  </sortState>
  <mergeCells count="1">
    <mergeCell ref="F3:J3"/>
  </mergeCells>
  <phoneticPr fontId="1"/>
  <conditionalFormatting sqref="C7">
    <cfRule type="duplicateValues" dxfId="27" priority="4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893C8-AEFE-AE40-8CC7-8E79442FBCE8}">
  <dimension ref="A1:X50"/>
  <sheetViews>
    <sheetView topLeftCell="A11" zoomScale="125" workbookViewId="0">
      <selection activeCell="K44" sqref="K44"/>
    </sheetView>
  </sheetViews>
  <sheetFormatPr baseColWidth="10" defaultRowHeight="14" x14ac:dyDescent="0.15"/>
  <cols>
    <col min="1" max="1" width="15.5" customWidth="1"/>
    <col min="6" max="6" width="10.83203125" style="94"/>
  </cols>
  <sheetData>
    <row r="1" spans="1:9" x14ac:dyDescent="0.15">
      <c r="A1" s="160"/>
      <c r="B1" s="98"/>
      <c r="C1" s="98"/>
      <c r="D1" s="98"/>
      <c r="E1" s="98"/>
      <c r="F1" s="87"/>
      <c r="G1" s="98"/>
      <c r="H1" s="98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98"/>
      <c r="H2" s="98"/>
      <c r="I2" s="43"/>
    </row>
    <row r="3" spans="1:9" x14ac:dyDescent="0.15">
      <c r="A3" s="160"/>
      <c r="B3" s="98"/>
      <c r="C3" s="98"/>
      <c r="D3" s="98"/>
      <c r="E3" s="98"/>
      <c r="F3" s="87"/>
      <c r="G3" s="98"/>
      <c r="H3" s="98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98"/>
      <c r="H4" s="98"/>
      <c r="I4" s="43"/>
    </row>
    <row r="5" spans="1:9" x14ac:dyDescent="0.15">
      <c r="A5" s="160"/>
      <c r="B5" s="98"/>
      <c r="C5" s="98"/>
      <c r="D5" s="98"/>
      <c r="E5" s="98"/>
      <c r="F5" s="87"/>
      <c r="G5" s="98"/>
      <c r="H5" s="98"/>
      <c r="I5" s="43"/>
    </row>
    <row r="6" spans="1:9" x14ac:dyDescent="0.15">
      <c r="A6" s="160"/>
      <c r="B6" s="161"/>
      <c r="C6" s="161"/>
      <c r="D6" s="98"/>
      <c r="E6" s="98"/>
      <c r="F6" s="87"/>
      <c r="G6" s="98"/>
      <c r="H6" s="98"/>
      <c r="I6" s="43"/>
    </row>
    <row r="7" spans="1:9" x14ac:dyDescent="0.15">
      <c r="A7" s="160"/>
      <c r="B7" s="98"/>
      <c r="C7" s="98"/>
      <c r="D7" s="98"/>
      <c r="E7" s="98"/>
      <c r="F7" s="87"/>
      <c r="G7" s="98"/>
      <c r="H7" s="98"/>
      <c r="I7" s="43"/>
    </row>
    <row r="8" spans="1:9" x14ac:dyDescent="0.15">
      <c r="A8" s="44" t="s">
        <v>11</v>
      </c>
      <c r="B8" s="45" t="s">
        <v>65</v>
      </c>
      <c r="C8" s="45"/>
      <c r="D8" s="45"/>
      <c r="E8" s="45"/>
      <c r="F8" s="106"/>
      <c r="G8" s="97"/>
      <c r="H8" s="97"/>
      <c r="I8" s="43"/>
    </row>
    <row r="9" spans="1:9" x14ac:dyDescent="0.15">
      <c r="A9" s="44" t="s">
        <v>0</v>
      </c>
      <c r="B9" s="45" t="s">
        <v>66</v>
      </c>
      <c r="C9" s="45"/>
      <c r="D9" s="45"/>
      <c r="E9" s="45"/>
      <c r="F9" s="106"/>
      <c r="G9" s="97"/>
      <c r="H9" s="97"/>
      <c r="I9" s="43"/>
    </row>
    <row r="10" spans="1:9" x14ac:dyDescent="0.15">
      <c r="A10" s="44" t="s">
        <v>13</v>
      </c>
      <c r="B10" s="163">
        <v>43128</v>
      </c>
      <c r="C10" s="163"/>
      <c r="D10" s="46"/>
      <c r="E10" s="46"/>
      <c r="F10" s="10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98"/>
      <c r="E11" s="98"/>
      <c r="F11" s="87"/>
      <c r="G11" s="98"/>
      <c r="H11" s="98"/>
      <c r="I11" s="43"/>
    </row>
    <row r="12" spans="1:9" x14ac:dyDescent="0.15">
      <c r="A12" s="44" t="s">
        <v>16</v>
      </c>
      <c r="B12" s="97" t="s">
        <v>40</v>
      </c>
      <c r="C12" s="98"/>
      <c r="D12" s="98"/>
      <c r="E12" s="98"/>
      <c r="F12" s="87"/>
      <c r="G12" s="98"/>
      <c r="H12" s="98"/>
      <c r="I12" s="43"/>
    </row>
    <row r="13" spans="1:9" x14ac:dyDescent="0.15">
      <c r="A13" s="97" t="s">
        <v>12</v>
      </c>
      <c r="B13" s="48" t="s">
        <v>2</v>
      </c>
      <c r="C13" s="49"/>
      <c r="D13" s="50" t="s">
        <v>17</v>
      </c>
      <c r="E13" s="49"/>
      <c r="F13" s="108" t="s">
        <v>1</v>
      </c>
      <c r="G13" s="49"/>
      <c r="H13" s="51"/>
      <c r="I13" s="52" t="s">
        <v>24</v>
      </c>
    </row>
    <row r="14" spans="1:9" x14ac:dyDescent="0.15">
      <c r="A14" s="97" t="s">
        <v>15</v>
      </c>
      <c r="B14" s="53">
        <v>0</v>
      </c>
      <c r="C14" s="54"/>
      <c r="D14" s="55">
        <v>0</v>
      </c>
      <c r="E14" s="54"/>
      <c r="F14" s="135">
        <v>0.5</v>
      </c>
      <c r="G14" s="54"/>
      <c r="H14" s="56" t="s">
        <v>18</v>
      </c>
      <c r="I14" s="57" t="s">
        <v>25</v>
      </c>
    </row>
    <row r="15" spans="1:9" x14ac:dyDescent="0.15">
      <c r="A15" s="97" t="s">
        <v>14</v>
      </c>
      <c r="B15" s="58">
        <v>1</v>
      </c>
      <c r="C15" s="59"/>
      <c r="D15" s="60">
        <v>1</v>
      </c>
      <c r="E15" s="59"/>
      <c r="F15" s="60">
        <v>69.069999999999993</v>
      </c>
      <c r="G15" s="59"/>
      <c r="H15" s="56" t="s">
        <v>19</v>
      </c>
      <c r="I15" s="57" t="s">
        <v>26</v>
      </c>
    </row>
    <row r="16" spans="1:9" x14ac:dyDescent="0.15">
      <c r="A16" s="97"/>
      <c r="B16" s="61" t="s">
        <v>5</v>
      </c>
      <c r="C16" s="62" t="s">
        <v>4</v>
      </c>
      <c r="D16" s="62" t="s">
        <v>5</v>
      </c>
      <c r="E16" s="62" t="s">
        <v>4</v>
      </c>
      <c r="F16" s="93" t="s">
        <v>5</v>
      </c>
      <c r="G16" s="62" t="s">
        <v>4</v>
      </c>
      <c r="H16" s="63" t="s">
        <v>4</v>
      </c>
      <c r="I16" s="64">
        <v>33</v>
      </c>
    </row>
    <row r="17" spans="1:10" x14ac:dyDescent="0.15">
      <c r="A17" s="79" t="s">
        <v>51</v>
      </c>
      <c r="B17" s="99">
        <v>0</v>
      </c>
      <c r="C17" s="100">
        <v>0</v>
      </c>
      <c r="D17" s="101">
        <v>0</v>
      </c>
      <c r="E17" s="100">
        <v>0</v>
      </c>
      <c r="F17" s="101">
        <v>69.069999999999993</v>
      </c>
      <c r="G17" s="83">
        <f t="shared" ref="G17:G49" si="0">F17/F$15*1000*F$14</f>
        <v>500</v>
      </c>
      <c r="H17" s="86">
        <f>LARGE((C17,E17,G17),1)</f>
        <v>500</v>
      </c>
      <c r="I17" s="103">
        <v>1</v>
      </c>
      <c r="J17" s="105"/>
    </row>
    <row r="18" spans="1:10" x14ac:dyDescent="0.15">
      <c r="A18" s="79" t="s">
        <v>52</v>
      </c>
      <c r="B18" s="101">
        <v>0</v>
      </c>
      <c r="C18" s="100">
        <v>0</v>
      </c>
      <c r="D18" s="101">
        <v>0</v>
      </c>
      <c r="E18" s="100">
        <v>0</v>
      </c>
      <c r="F18" s="101">
        <v>67.75</v>
      </c>
      <c r="G18" s="83">
        <f t="shared" si="0"/>
        <v>490.4444766179239</v>
      </c>
      <c r="H18" s="86">
        <f>LARGE((C18,E18,G18),1)</f>
        <v>490.4444766179239</v>
      </c>
      <c r="I18" s="103">
        <f>I17+1</f>
        <v>2</v>
      </c>
      <c r="J18" s="105"/>
    </row>
    <row r="19" spans="1:10" x14ac:dyDescent="0.15">
      <c r="A19" s="79" t="s">
        <v>59</v>
      </c>
      <c r="B19" s="101">
        <v>0</v>
      </c>
      <c r="C19" s="100">
        <v>0</v>
      </c>
      <c r="D19" s="101">
        <v>0</v>
      </c>
      <c r="E19" s="100">
        <v>0</v>
      </c>
      <c r="F19" s="101">
        <v>67.400000000000006</v>
      </c>
      <c r="G19" s="83">
        <f t="shared" si="0"/>
        <v>487.91081511510072</v>
      </c>
      <c r="H19" s="86">
        <f>LARGE((C19,E19,G19),1)</f>
        <v>487.91081511510072</v>
      </c>
      <c r="I19" s="103">
        <f t="shared" ref="I19:I49" si="1">I18+1</f>
        <v>3</v>
      </c>
    </row>
    <row r="20" spans="1:10" x14ac:dyDescent="0.15">
      <c r="A20" s="79" t="s">
        <v>49</v>
      </c>
      <c r="B20" s="101">
        <v>0</v>
      </c>
      <c r="C20" s="100">
        <v>0</v>
      </c>
      <c r="D20" s="101">
        <v>0</v>
      </c>
      <c r="E20" s="100">
        <v>0</v>
      </c>
      <c r="F20" s="101">
        <v>63.98</v>
      </c>
      <c r="G20" s="83">
        <f t="shared" si="0"/>
        <v>463.15332271608514</v>
      </c>
      <c r="H20" s="86">
        <f>LARGE((C20,E20,G20),1)</f>
        <v>463.15332271608514</v>
      </c>
      <c r="I20" s="103">
        <f t="shared" si="1"/>
        <v>4</v>
      </c>
    </row>
    <row r="21" spans="1:10" x14ac:dyDescent="0.15">
      <c r="A21" s="79" t="s">
        <v>61</v>
      </c>
      <c r="B21" s="101">
        <v>0</v>
      </c>
      <c r="C21" s="100">
        <v>0</v>
      </c>
      <c r="D21" s="101">
        <v>0</v>
      </c>
      <c r="E21" s="100">
        <v>0</v>
      </c>
      <c r="F21" s="101">
        <v>62.8</v>
      </c>
      <c r="G21" s="83">
        <f t="shared" si="0"/>
        <v>454.61126393513831</v>
      </c>
      <c r="H21" s="86">
        <f>LARGE((C21,E21,G21),1)</f>
        <v>454.61126393513831</v>
      </c>
      <c r="I21" s="103">
        <f t="shared" si="1"/>
        <v>5</v>
      </c>
    </row>
    <row r="22" spans="1:10" x14ac:dyDescent="0.15">
      <c r="A22" s="79" t="s">
        <v>69</v>
      </c>
      <c r="B22" s="101">
        <v>0</v>
      </c>
      <c r="C22" s="100">
        <v>0</v>
      </c>
      <c r="D22" s="101">
        <v>0</v>
      </c>
      <c r="E22" s="100">
        <v>0</v>
      </c>
      <c r="F22" s="101">
        <v>53.46</v>
      </c>
      <c r="G22" s="83">
        <f t="shared" si="0"/>
        <v>386.99869697408428</v>
      </c>
      <c r="H22" s="86">
        <f>LARGE((C22,E22,G22),1)</f>
        <v>386.99869697408428</v>
      </c>
      <c r="I22" s="103">
        <f t="shared" si="1"/>
        <v>6</v>
      </c>
    </row>
    <row r="23" spans="1:10" x14ac:dyDescent="0.15">
      <c r="A23" s="79" t="s">
        <v>78</v>
      </c>
      <c r="B23" s="101">
        <v>0</v>
      </c>
      <c r="C23" s="100">
        <v>0</v>
      </c>
      <c r="D23" s="101">
        <v>0</v>
      </c>
      <c r="E23" s="100">
        <v>0</v>
      </c>
      <c r="F23" s="101">
        <v>53.3</v>
      </c>
      <c r="G23" s="83">
        <f t="shared" si="0"/>
        <v>385.84045171565077</v>
      </c>
      <c r="H23" s="86">
        <f>LARGE((C23,E23,G23),1)</f>
        <v>385.84045171565077</v>
      </c>
      <c r="I23" s="103">
        <f t="shared" si="1"/>
        <v>7</v>
      </c>
    </row>
    <row r="24" spans="1:10" x14ac:dyDescent="0.15">
      <c r="A24" s="79" t="s">
        <v>79</v>
      </c>
      <c r="B24" s="101">
        <v>0</v>
      </c>
      <c r="C24" s="100">
        <v>0</v>
      </c>
      <c r="D24" s="101">
        <v>0</v>
      </c>
      <c r="E24" s="100">
        <v>0</v>
      </c>
      <c r="F24" s="101">
        <v>48.15</v>
      </c>
      <c r="G24" s="83">
        <f t="shared" si="0"/>
        <v>348.55943245982343</v>
      </c>
      <c r="H24" s="86">
        <f>LARGE((C24,E24,G24),1)</f>
        <v>348.55943245982343</v>
      </c>
      <c r="I24" s="103">
        <f t="shared" si="1"/>
        <v>8</v>
      </c>
    </row>
    <row r="25" spans="1:10" x14ac:dyDescent="0.15">
      <c r="A25" s="79" t="s">
        <v>80</v>
      </c>
      <c r="B25" s="101">
        <v>0</v>
      </c>
      <c r="C25" s="100">
        <v>0</v>
      </c>
      <c r="D25" s="101">
        <v>0</v>
      </c>
      <c r="E25" s="100">
        <v>0</v>
      </c>
      <c r="F25" s="101">
        <v>47.27</v>
      </c>
      <c r="G25" s="83">
        <f t="shared" si="0"/>
        <v>342.18908353843932</v>
      </c>
      <c r="H25" s="86">
        <f>LARGE((C25,E25,G25),1)</f>
        <v>342.18908353843932</v>
      </c>
      <c r="I25" s="103">
        <f t="shared" si="1"/>
        <v>9</v>
      </c>
    </row>
    <row r="26" spans="1:10" x14ac:dyDescent="0.15">
      <c r="A26" s="79" t="s">
        <v>81</v>
      </c>
      <c r="B26" s="99">
        <v>0</v>
      </c>
      <c r="C26" s="100">
        <v>0</v>
      </c>
      <c r="D26" s="101">
        <v>0</v>
      </c>
      <c r="E26" s="100">
        <v>0</v>
      </c>
      <c r="F26" s="101">
        <v>44.09</v>
      </c>
      <c r="G26" s="83">
        <f t="shared" si="0"/>
        <v>319.16895902707404</v>
      </c>
      <c r="H26" s="86">
        <f>LARGE((C26,E26,G26),1)</f>
        <v>319.16895902707404</v>
      </c>
      <c r="I26" s="103">
        <f t="shared" si="1"/>
        <v>10</v>
      </c>
    </row>
    <row r="27" spans="1:10" x14ac:dyDescent="0.15">
      <c r="A27" s="79" t="s">
        <v>82</v>
      </c>
      <c r="B27" s="101">
        <v>0</v>
      </c>
      <c r="C27" s="100">
        <v>0</v>
      </c>
      <c r="D27" s="101">
        <v>0</v>
      </c>
      <c r="E27" s="100">
        <v>0</v>
      </c>
      <c r="F27" s="101">
        <v>42</v>
      </c>
      <c r="G27" s="83">
        <f t="shared" si="0"/>
        <v>304.03938033878677</v>
      </c>
      <c r="H27" s="86">
        <f>LARGE((C27,E27,G27),1)</f>
        <v>304.03938033878677</v>
      </c>
      <c r="I27" s="103">
        <f t="shared" si="1"/>
        <v>11</v>
      </c>
    </row>
    <row r="28" spans="1:10" x14ac:dyDescent="0.15">
      <c r="A28" s="79" t="s">
        <v>83</v>
      </c>
      <c r="B28" s="101">
        <v>0</v>
      </c>
      <c r="C28" s="100">
        <v>0</v>
      </c>
      <c r="D28" s="101">
        <v>0</v>
      </c>
      <c r="E28" s="100">
        <v>0</v>
      </c>
      <c r="F28" s="101">
        <v>40.76</v>
      </c>
      <c r="G28" s="83">
        <f t="shared" si="0"/>
        <v>295.06297958592734</v>
      </c>
      <c r="H28" s="86">
        <f>LARGE((C28,E28,G28),1)</f>
        <v>295.06297958592734</v>
      </c>
      <c r="I28" s="103">
        <f t="shared" si="1"/>
        <v>12</v>
      </c>
    </row>
    <row r="29" spans="1:10" x14ac:dyDescent="0.15">
      <c r="A29" s="79" t="s">
        <v>84</v>
      </c>
      <c r="B29" s="101">
        <v>0</v>
      </c>
      <c r="C29" s="100">
        <v>0</v>
      </c>
      <c r="D29" s="101">
        <v>0</v>
      </c>
      <c r="E29" s="100">
        <v>0</v>
      </c>
      <c r="F29" s="101">
        <v>38.97</v>
      </c>
      <c r="G29" s="83">
        <f t="shared" si="0"/>
        <v>282.10511075720285</v>
      </c>
      <c r="H29" s="86">
        <f>LARGE((C29,E29,G29),1)</f>
        <v>282.10511075720285</v>
      </c>
      <c r="I29" s="103">
        <f t="shared" si="1"/>
        <v>13</v>
      </c>
    </row>
    <row r="30" spans="1:10" x14ac:dyDescent="0.15">
      <c r="A30" s="79" t="s">
        <v>85</v>
      </c>
      <c r="B30" s="101">
        <v>0</v>
      </c>
      <c r="C30" s="100">
        <v>0</v>
      </c>
      <c r="D30" s="101">
        <v>0</v>
      </c>
      <c r="E30" s="100">
        <v>0</v>
      </c>
      <c r="F30" s="138">
        <v>37.86</v>
      </c>
      <c r="G30" s="83">
        <f t="shared" si="0"/>
        <v>274.06978427682066</v>
      </c>
      <c r="H30" s="86">
        <f>LARGE((C30,E30,G30),1)</f>
        <v>274.06978427682066</v>
      </c>
      <c r="I30" s="103">
        <f t="shared" si="1"/>
        <v>14</v>
      </c>
    </row>
    <row r="31" spans="1:10" x14ac:dyDescent="0.15">
      <c r="A31" s="79" t="s">
        <v>97</v>
      </c>
      <c r="B31" s="101">
        <v>0</v>
      </c>
      <c r="C31" s="100">
        <v>0</v>
      </c>
      <c r="D31" s="101">
        <v>0</v>
      </c>
      <c r="E31" s="100">
        <v>0</v>
      </c>
      <c r="F31" s="101">
        <v>37.54</v>
      </c>
      <c r="G31" s="83">
        <f t="shared" si="0"/>
        <v>271.75329375995369</v>
      </c>
      <c r="H31" s="86">
        <f>LARGE((C31,E31,G31),1)</f>
        <v>271.75329375995369</v>
      </c>
      <c r="I31" s="103">
        <f t="shared" si="1"/>
        <v>15</v>
      </c>
    </row>
    <row r="32" spans="1:10" x14ac:dyDescent="0.15">
      <c r="A32" s="79" t="s">
        <v>86</v>
      </c>
      <c r="B32" s="101">
        <v>0</v>
      </c>
      <c r="C32" s="100">
        <v>0</v>
      </c>
      <c r="D32" s="101">
        <v>0</v>
      </c>
      <c r="E32" s="100">
        <v>0</v>
      </c>
      <c r="F32" s="101">
        <v>37.19</v>
      </c>
      <c r="G32" s="83">
        <f t="shared" si="0"/>
        <v>269.21963225713046</v>
      </c>
      <c r="H32" s="86">
        <f>LARGE((C32,E32,G32),1)</f>
        <v>269.21963225713046</v>
      </c>
      <c r="I32" s="103">
        <f t="shared" si="1"/>
        <v>16</v>
      </c>
    </row>
    <row r="33" spans="1:24" x14ac:dyDescent="0.15">
      <c r="A33" s="79" t="s">
        <v>87</v>
      </c>
      <c r="B33" s="101">
        <v>0</v>
      </c>
      <c r="C33" s="100">
        <v>0</v>
      </c>
      <c r="D33" s="101">
        <v>0</v>
      </c>
      <c r="E33" s="100">
        <v>0</v>
      </c>
      <c r="F33" s="82">
        <v>37.07</v>
      </c>
      <c r="G33" s="83">
        <f t="shared" si="0"/>
        <v>268.35094831330537</v>
      </c>
      <c r="H33" s="86">
        <f>LARGE((C33,E33,G33),1)</f>
        <v>268.35094831330537</v>
      </c>
      <c r="I33" s="103">
        <f t="shared" si="1"/>
        <v>17</v>
      </c>
    </row>
    <row r="34" spans="1:24" x14ac:dyDescent="0.15">
      <c r="A34" s="79" t="s">
        <v>88</v>
      </c>
      <c r="B34" s="101">
        <v>0</v>
      </c>
      <c r="C34" s="100">
        <v>0</v>
      </c>
      <c r="D34" s="101">
        <v>0</v>
      </c>
      <c r="E34" s="100">
        <v>0</v>
      </c>
      <c r="F34" s="82">
        <v>36.86</v>
      </c>
      <c r="G34" s="83">
        <f t="shared" si="0"/>
        <v>266.83075141161146</v>
      </c>
      <c r="H34" s="86">
        <f>LARGE((C34,E34,G34),1)</f>
        <v>266.83075141161146</v>
      </c>
      <c r="I34" s="103">
        <f t="shared" si="1"/>
        <v>18</v>
      </c>
    </row>
    <row r="35" spans="1:24" x14ac:dyDescent="0.15">
      <c r="A35" s="140" t="s">
        <v>70</v>
      </c>
      <c r="B35" s="141">
        <v>0</v>
      </c>
      <c r="C35" s="142">
        <v>0</v>
      </c>
      <c r="D35" s="138">
        <v>0</v>
      </c>
      <c r="E35" s="142">
        <v>0</v>
      </c>
      <c r="F35" s="143">
        <v>36.33</v>
      </c>
      <c r="G35" s="144">
        <f t="shared" si="0"/>
        <v>262.99406399305053</v>
      </c>
      <c r="H35" s="145">
        <f>LARGE((C35,E35,G35),1)</f>
        <v>262.99406399305053</v>
      </c>
      <c r="I35" s="146">
        <f t="shared" si="1"/>
        <v>19</v>
      </c>
      <c r="J35" s="139"/>
    </row>
    <row r="36" spans="1:24" x14ac:dyDescent="0.15">
      <c r="A36" s="79" t="s">
        <v>89</v>
      </c>
      <c r="B36" s="101">
        <v>0</v>
      </c>
      <c r="C36" s="100">
        <v>0</v>
      </c>
      <c r="D36" s="101">
        <v>0</v>
      </c>
      <c r="E36" s="100">
        <v>0</v>
      </c>
      <c r="F36" s="82">
        <v>33.86</v>
      </c>
      <c r="G36" s="83">
        <f t="shared" si="0"/>
        <v>245.11365281598378</v>
      </c>
      <c r="H36" s="86">
        <f>LARGE((C36,E36,G36),1)</f>
        <v>245.11365281598378</v>
      </c>
      <c r="I36" s="103">
        <f t="shared" si="1"/>
        <v>20</v>
      </c>
    </row>
    <row r="37" spans="1:24" x14ac:dyDescent="0.15">
      <c r="A37" s="140" t="s">
        <v>71</v>
      </c>
      <c r="B37" s="138">
        <v>0</v>
      </c>
      <c r="C37" s="142">
        <v>0</v>
      </c>
      <c r="D37" s="138">
        <v>0</v>
      </c>
      <c r="E37" s="142">
        <v>0</v>
      </c>
      <c r="F37" s="143">
        <v>33.35</v>
      </c>
      <c r="G37" s="144">
        <f t="shared" si="0"/>
        <v>241.42174605472712</v>
      </c>
      <c r="H37" s="145">
        <f>LARGE((C37,E37,G37),1)</f>
        <v>241.42174605472712</v>
      </c>
      <c r="I37" s="146">
        <f t="shared" si="1"/>
        <v>21</v>
      </c>
    </row>
    <row r="38" spans="1:24" x14ac:dyDescent="0.15">
      <c r="A38" s="140" t="s">
        <v>72</v>
      </c>
      <c r="B38" s="138">
        <v>0</v>
      </c>
      <c r="C38" s="142">
        <v>0</v>
      </c>
      <c r="D38" s="138">
        <v>0</v>
      </c>
      <c r="E38" s="142">
        <v>0</v>
      </c>
      <c r="F38" s="143">
        <v>33.04</v>
      </c>
      <c r="G38" s="144">
        <f t="shared" si="0"/>
        <v>239.17764586651225</v>
      </c>
      <c r="H38" s="145">
        <f>LARGE((C38,E38,G38),1)</f>
        <v>239.17764586651225</v>
      </c>
      <c r="I38" s="146">
        <f t="shared" si="1"/>
        <v>22</v>
      </c>
    </row>
    <row r="39" spans="1:24" x14ac:dyDescent="0.15">
      <c r="A39" s="140" t="s">
        <v>90</v>
      </c>
      <c r="B39" s="138">
        <v>0</v>
      </c>
      <c r="C39" s="142">
        <v>0</v>
      </c>
      <c r="D39" s="138">
        <v>0</v>
      </c>
      <c r="E39" s="142">
        <v>0</v>
      </c>
      <c r="F39" s="143">
        <v>32</v>
      </c>
      <c r="G39" s="144">
        <f t="shared" si="0"/>
        <v>231.64905168669466</v>
      </c>
      <c r="H39" s="145">
        <f>LARGE((C39,E39,G39),1)</f>
        <v>231.64905168669466</v>
      </c>
      <c r="I39" s="146">
        <f t="shared" si="1"/>
        <v>23</v>
      </c>
    </row>
    <row r="40" spans="1:24" x14ac:dyDescent="0.15">
      <c r="A40" s="140" t="s">
        <v>73</v>
      </c>
      <c r="B40" s="138">
        <v>0</v>
      </c>
      <c r="C40" s="142">
        <v>0</v>
      </c>
      <c r="D40" s="138">
        <v>0</v>
      </c>
      <c r="E40" s="142">
        <v>0</v>
      </c>
      <c r="F40" s="138">
        <v>30.75</v>
      </c>
      <c r="G40" s="144">
        <f t="shared" si="0"/>
        <v>222.60026060518317</v>
      </c>
      <c r="H40" s="145">
        <f>LARGE((C40,E40,G40),1)</f>
        <v>222.60026060518317</v>
      </c>
      <c r="I40" s="146">
        <f t="shared" si="1"/>
        <v>24</v>
      </c>
      <c r="J40" s="139"/>
    </row>
    <row r="41" spans="1:24" x14ac:dyDescent="0.15">
      <c r="A41" s="140" t="s">
        <v>91</v>
      </c>
      <c r="B41" s="138">
        <v>0</v>
      </c>
      <c r="C41" s="142">
        <v>0</v>
      </c>
      <c r="D41" s="138">
        <v>0</v>
      </c>
      <c r="E41" s="142">
        <v>0</v>
      </c>
      <c r="F41" s="138">
        <v>29.76</v>
      </c>
      <c r="G41" s="144">
        <f t="shared" si="0"/>
        <v>215.43361806862606</v>
      </c>
      <c r="H41" s="145">
        <f>LARGE((C41,E41,G41),1)</f>
        <v>215.43361806862606</v>
      </c>
      <c r="I41" s="146">
        <f t="shared" si="1"/>
        <v>25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</row>
    <row r="42" spans="1:24" x14ac:dyDescent="0.15">
      <c r="A42" s="140" t="s">
        <v>92</v>
      </c>
      <c r="B42" s="138">
        <v>0</v>
      </c>
      <c r="C42" s="142">
        <v>0</v>
      </c>
      <c r="D42" s="138">
        <v>0</v>
      </c>
      <c r="E42" s="142">
        <v>0</v>
      </c>
      <c r="F42" s="138">
        <v>29.62</v>
      </c>
      <c r="G42" s="144">
        <f t="shared" si="0"/>
        <v>214.42015346749676</v>
      </c>
      <c r="H42" s="145">
        <f>LARGE((C42,E42,G42),1)</f>
        <v>214.42015346749676</v>
      </c>
      <c r="I42" s="146">
        <f t="shared" si="1"/>
        <v>26</v>
      </c>
    </row>
    <row r="43" spans="1:24" x14ac:dyDescent="0.15">
      <c r="A43" s="140" t="s">
        <v>93</v>
      </c>
      <c r="B43" s="138">
        <v>0</v>
      </c>
      <c r="C43" s="142">
        <v>0</v>
      </c>
      <c r="D43" s="138">
        <v>0</v>
      </c>
      <c r="E43" s="142">
        <v>0</v>
      </c>
      <c r="F43" s="138">
        <v>28.17</v>
      </c>
      <c r="G43" s="144">
        <f t="shared" si="0"/>
        <v>203.92355581294342</v>
      </c>
      <c r="H43" s="145">
        <f>LARGE((C43,E43,G43),1)</f>
        <v>203.92355581294342</v>
      </c>
      <c r="I43" s="146">
        <f t="shared" si="1"/>
        <v>27</v>
      </c>
    </row>
    <row r="44" spans="1:24" x14ac:dyDescent="0.15">
      <c r="A44" s="79" t="s">
        <v>116</v>
      </c>
      <c r="B44" s="99">
        <v>0</v>
      </c>
      <c r="C44" s="100">
        <v>0</v>
      </c>
      <c r="D44" s="101">
        <v>0</v>
      </c>
      <c r="E44" s="100">
        <v>0</v>
      </c>
      <c r="F44" s="101">
        <v>25.93</v>
      </c>
      <c r="G44" s="83">
        <f t="shared" si="0"/>
        <v>187.70812219487479</v>
      </c>
      <c r="H44" s="86">
        <f>LARGE((C44,E44,G44),1)</f>
        <v>187.70812219487479</v>
      </c>
      <c r="I44" s="103">
        <f t="shared" si="1"/>
        <v>28</v>
      </c>
    </row>
    <row r="45" spans="1:24" x14ac:dyDescent="0.15">
      <c r="A45" s="140" t="s">
        <v>74</v>
      </c>
      <c r="B45" s="138">
        <v>0</v>
      </c>
      <c r="C45" s="142">
        <v>0</v>
      </c>
      <c r="D45" s="138">
        <v>0</v>
      </c>
      <c r="E45" s="142">
        <v>0</v>
      </c>
      <c r="F45" s="138">
        <v>23.79</v>
      </c>
      <c r="G45" s="144">
        <f t="shared" si="0"/>
        <v>172.21659186332707</v>
      </c>
      <c r="H45" s="145">
        <f>LARGE((C45,E45,G45),1)</f>
        <v>172.21659186332707</v>
      </c>
      <c r="I45" s="146">
        <f t="shared" si="1"/>
        <v>29</v>
      </c>
      <c r="J45" s="147"/>
    </row>
    <row r="46" spans="1:24" x14ac:dyDescent="0.15">
      <c r="A46" s="140" t="s">
        <v>75</v>
      </c>
      <c r="B46" s="138">
        <v>0</v>
      </c>
      <c r="C46" s="142">
        <v>0</v>
      </c>
      <c r="D46" s="138">
        <v>0</v>
      </c>
      <c r="E46" s="142">
        <v>0</v>
      </c>
      <c r="F46" s="138">
        <v>22.08</v>
      </c>
      <c r="G46" s="144">
        <f t="shared" si="0"/>
        <v>159.83784566381931</v>
      </c>
      <c r="H46" s="145">
        <f>LARGE((C46,E46,G46),1)</f>
        <v>159.83784566381931</v>
      </c>
      <c r="I46" s="146">
        <f t="shared" si="1"/>
        <v>30</v>
      </c>
      <c r="J46" s="147"/>
    </row>
    <row r="47" spans="1:24" x14ac:dyDescent="0.15">
      <c r="A47" s="140" t="s">
        <v>76</v>
      </c>
      <c r="B47" s="138">
        <v>0</v>
      </c>
      <c r="C47" s="142">
        <v>0</v>
      </c>
      <c r="D47" s="138">
        <v>0</v>
      </c>
      <c r="E47" s="142">
        <v>0</v>
      </c>
      <c r="F47" s="138">
        <v>21.07</v>
      </c>
      <c r="G47" s="144">
        <f t="shared" si="0"/>
        <v>152.52642246995805</v>
      </c>
      <c r="H47" s="145">
        <f>LARGE((C47,E47,G47),1)</f>
        <v>152.52642246995805</v>
      </c>
      <c r="I47" s="146">
        <f t="shared" si="1"/>
        <v>31</v>
      </c>
      <c r="J47" s="147"/>
    </row>
    <row r="48" spans="1:24" x14ac:dyDescent="0.15">
      <c r="A48" s="140" t="s">
        <v>77</v>
      </c>
      <c r="B48" s="138">
        <v>0</v>
      </c>
      <c r="C48" s="142">
        <v>0</v>
      </c>
      <c r="D48" s="138">
        <v>0</v>
      </c>
      <c r="E48" s="142">
        <v>0</v>
      </c>
      <c r="F48" s="138">
        <v>19.510000000000002</v>
      </c>
      <c r="G48" s="144">
        <f t="shared" si="0"/>
        <v>141.23353120023168</v>
      </c>
      <c r="H48" s="145">
        <f>LARGE((C48,E48,G48),1)</f>
        <v>141.23353120023168</v>
      </c>
      <c r="I48" s="146">
        <f t="shared" si="1"/>
        <v>32</v>
      </c>
      <c r="J48" s="147"/>
    </row>
    <row r="49" spans="1:9" x14ac:dyDescent="0.15">
      <c r="A49" s="79" t="s">
        <v>94</v>
      </c>
      <c r="B49" s="101">
        <v>0</v>
      </c>
      <c r="C49" s="100">
        <v>0</v>
      </c>
      <c r="D49" s="101">
        <v>0</v>
      </c>
      <c r="E49" s="100">
        <v>0</v>
      </c>
      <c r="F49" s="101">
        <v>18.09</v>
      </c>
      <c r="G49" s="83">
        <f t="shared" si="0"/>
        <v>130.95410453163458</v>
      </c>
      <c r="H49" s="86">
        <f>LARGE((C49,E49,G49),1)</f>
        <v>130.95410453163458</v>
      </c>
      <c r="I49" s="103">
        <f t="shared" si="1"/>
        <v>33</v>
      </c>
    </row>
    <row r="50" spans="1:9" x14ac:dyDescent="0.15">
      <c r="A50" s="79"/>
      <c r="B50" s="101"/>
      <c r="C50" s="100"/>
      <c r="D50" s="101"/>
      <c r="E50" s="100"/>
      <c r="F50" s="101"/>
      <c r="G50" s="83"/>
      <c r="H50" s="102"/>
      <c r="I50" s="103"/>
    </row>
  </sheetData>
  <sortState xmlns:xlrd2="http://schemas.microsoft.com/office/spreadsheetml/2017/richdata2" ref="A17:J50">
    <sortCondition descending="1" ref="F17:F50"/>
  </sortState>
  <mergeCells count="5">
    <mergeCell ref="A1:A7"/>
    <mergeCell ref="B2:F2"/>
    <mergeCell ref="B4:F4"/>
    <mergeCell ref="B6:C6"/>
    <mergeCell ref="B10:C10"/>
  </mergeCells>
  <conditionalFormatting sqref="A30">
    <cfRule type="duplicateValues" dxfId="19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75ABD-CC43-4346-BF77-2C3B4948CB5D}">
  <dimension ref="A1:N49"/>
  <sheetViews>
    <sheetView topLeftCell="A16" zoomScale="134" workbookViewId="0">
      <selection activeCell="L24" sqref="L24"/>
    </sheetView>
  </sheetViews>
  <sheetFormatPr baseColWidth="10" defaultRowHeight="14" x14ac:dyDescent="0.15"/>
  <cols>
    <col min="1" max="1" width="16" customWidth="1"/>
  </cols>
  <sheetData>
    <row r="1" spans="1:9" x14ac:dyDescent="0.15">
      <c r="A1" s="160"/>
      <c r="B1" s="98"/>
      <c r="C1" s="98"/>
      <c r="D1" s="98"/>
      <c r="E1" s="98"/>
      <c r="F1" s="98"/>
      <c r="G1" s="98"/>
      <c r="H1" s="98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98"/>
      <c r="H2" s="98"/>
      <c r="I2" s="43"/>
    </row>
    <row r="3" spans="1:9" x14ac:dyDescent="0.15">
      <c r="A3" s="160"/>
      <c r="B3" s="98"/>
      <c r="C3" s="98"/>
      <c r="D3" s="98"/>
      <c r="E3" s="98"/>
      <c r="F3" s="98"/>
      <c r="G3" s="98"/>
      <c r="H3" s="98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98"/>
      <c r="H4" s="98"/>
      <c r="I4" s="43"/>
    </row>
    <row r="5" spans="1:9" x14ac:dyDescent="0.15">
      <c r="A5" s="160"/>
      <c r="B5" s="98"/>
      <c r="C5" s="98"/>
      <c r="D5" s="98"/>
      <c r="E5" s="98"/>
      <c r="F5" s="98"/>
      <c r="G5" s="98"/>
      <c r="H5" s="98"/>
      <c r="I5" s="43"/>
    </row>
    <row r="6" spans="1:9" x14ac:dyDescent="0.15">
      <c r="A6" s="160"/>
      <c r="B6" s="161"/>
      <c r="C6" s="161"/>
      <c r="D6" s="98"/>
      <c r="E6" s="98"/>
      <c r="F6" s="98"/>
      <c r="G6" s="98"/>
      <c r="H6" s="98"/>
      <c r="I6" s="43"/>
    </row>
    <row r="7" spans="1:9" x14ac:dyDescent="0.15">
      <c r="A7" s="160"/>
      <c r="B7" s="98"/>
      <c r="C7" s="98"/>
      <c r="D7" s="98"/>
      <c r="E7" s="98"/>
      <c r="F7" s="98"/>
      <c r="G7" s="98"/>
      <c r="H7" s="98"/>
      <c r="I7" s="43"/>
    </row>
    <row r="8" spans="1:9" x14ac:dyDescent="0.15">
      <c r="A8" s="44" t="s">
        <v>11</v>
      </c>
      <c r="B8" s="45" t="s">
        <v>65</v>
      </c>
      <c r="C8" s="45"/>
      <c r="D8" s="45"/>
      <c r="E8" s="45"/>
      <c r="F8" s="97"/>
      <c r="G8" s="97"/>
      <c r="H8" s="97"/>
      <c r="I8" s="43"/>
    </row>
    <row r="9" spans="1:9" x14ac:dyDescent="0.15">
      <c r="A9" s="44" t="s">
        <v>0</v>
      </c>
      <c r="B9" s="45" t="s">
        <v>66</v>
      </c>
      <c r="C9" s="45"/>
      <c r="D9" s="45"/>
      <c r="E9" s="45"/>
      <c r="F9" s="97"/>
      <c r="G9" s="97"/>
      <c r="H9" s="97"/>
      <c r="I9" s="43"/>
    </row>
    <row r="10" spans="1:9" x14ac:dyDescent="0.15">
      <c r="A10" s="44" t="s">
        <v>13</v>
      </c>
      <c r="B10" s="163">
        <v>43129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98"/>
      <c r="E11" s="98"/>
      <c r="F11" s="98"/>
      <c r="G11" s="98"/>
      <c r="H11" s="98"/>
      <c r="I11" s="43"/>
    </row>
    <row r="12" spans="1:9" x14ac:dyDescent="0.15">
      <c r="A12" s="44" t="s">
        <v>16</v>
      </c>
      <c r="B12" s="97" t="s">
        <v>40</v>
      </c>
      <c r="C12" s="98"/>
      <c r="D12" s="98"/>
      <c r="E12" s="98"/>
      <c r="F12" s="98"/>
      <c r="G12" s="98"/>
      <c r="H12" s="98"/>
      <c r="I12" s="43"/>
    </row>
    <row r="13" spans="1:9" x14ac:dyDescent="0.15">
      <c r="A13" s="9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97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97" t="s">
        <v>14</v>
      </c>
      <c r="B15" s="58">
        <v>1</v>
      </c>
      <c r="C15" s="59"/>
      <c r="D15" s="60">
        <v>1</v>
      </c>
      <c r="E15" s="59"/>
      <c r="F15" s="60">
        <v>68.739999999999995</v>
      </c>
      <c r="G15" s="59"/>
      <c r="H15" s="56" t="s">
        <v>19</v>
      </c>
      <c r="I15" s="57" t="s">
        <v>26</v>
      </c>
    </row>
    <row r="16" spans="1:9" x14ac:dyDescent="0.15">
      <c r="A16" s="9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33</v>
      </c>
    </row>
    <row r="17" spans="1:10" x14ac:dyDescent="0.15">
      <c r="A17" s="79" t="s">
        <v>51</v>
      </c>
      <c r="B17" s="99">
        <v>0</v>
      </c>
      <c r="C17" s="100">
        <v>0</v>
      </c>
      <c r="D17" s="101">
        <v>0</v>
      </c>
      <c r="E17" s="100">
        <v>0</v>
      </c>
      <c r="F17" s="101">
        <v>68.739999999999995</v>
      </c>
      <c r="G17" s="83">
        <f t="shared" ref="G17:G49" si="0">F17/F$15*1000*F$14</f>
        <v>500</v>
      </c>
      <c r="H17" s="86">
        <f>LARGE((C17,E17,G17),1)</f>
        <v>500</v>
      </c>
      <c r="I17" s="103">
        <v>1</v>
      </c>
      <c r="J17" s="105"/>
    </row>
    <row r="18" spans="1:10" x14ac:dyDescent="0.15">
      <c r="A18" s="79" t="s">
        <v>59</v>
      </c>
      <c r="B18" s="101">
        <v>0</v>
      </c>
      <c r="C18" s="100">
        <v>0</v>
      </c>
      <c r="D18" s="101">
        <v>0</v>
      </c>
      <c r="E18" s="100">
        <v>0</v>
      </c>
      <c r="F18" s="101">
        <v>68.239999999999995</v>
      </c>
      <c r="G18" s="83">
        <f t="shared" si="0"/>
        <v>496.36310736107072</v>
      </c>
      <c r="H18" s="86">
        <f>LARGE((C18,E18,G18),1)</f>
        <v>496.36310736107072</v>
      </c>
      <c r="I18" s="103">
        <f>I17+1</f>
        <v>2</v>
      </c>
      <c r="J18" s="105"/>
    </row>
    <row r="19" spans="1:10" x14ac:dyDescent="0.15">
      <c r="A19" s="79" t="s">
        <v>52</v>
      </c>
      <c r="B19" s="101">
        <v>0</v>
      </c>
      <c r="C19" s="100">
        <v>0</v>
      </c>
      <c r="D19" s="101">
        <v>0</v>
      </c>
      <c r="E19" s="100">
        <v>0</v>
      </c>
      <c r="F19" s="101">
        <v>67.599999999999994</v>
      </c>
      <c r="G19" s="83">
        <f t="shared" si="0"/>
        <v>491.70788478324118</v>
      </c>
      <c r="H19" s="86">
        <f>LARGE((C19,E19,G19),1)</f>
        <v>491.70788478324118</v>
      </c>
      <c r="I19" s="103">
        <f t="shared" ref="I19:I49" si="1">I18+1</f>
        <v>3</v>
      </c>
    </row>
    <row r="20" spans="1:10" x14ac:dyDescent="0.15">
      <c r="A20" s="79" t="s">
        <v>61</v>
      </c>
      <c r="B20" s="101">
        <v>0</v>
      </c>
      <c r="C20" s="100">
        <v>0</v>
      </c>
      <c r="D20" s="101">
        <v>0</v>
      </c>
      <c r="E20" s="100">
        <v>0</v>
      </c>
      <c r="F20" s="101">
        <v>62.96</v>
      </c>
      <c r="G20" s="83">
        <f t="shared" si="0"/>
        <v>457.95752109397733</v>
      </c>
      <c r="H20" s="86">
        <f>LARGE((C20,E20,G20),1)</f>
        <v>457.95752109397733</v>
      </c>
      <c r="I20" s="103">
        <f t="shared" si="1"/>
        <v>4</v>
      </c>
    </row>
    <row r="21" spans="1:10" x14ac:dyDescent="0.15">
      <c r="A21" s="79" t="s">
        <v>78</v>
      </c>
      <c r="B21" s="101">
        <v>0</v>
      </c>
      <c r="C21" s="100">
        <v>0</v>
      </c>
      <c r="D21" s="101">
        <v>0</v>
      </c>
      <c r="E21" s="100">
        <v>0</v>
      </c>
      <c r="F21" s="101">
        <v>51.08</v>
      </c>
      <c r="G21" s="83">
        <f t="shared" si="0"/>
        <v>371.54495199301721</v>
      </c>
      <c r="H21" s="86">
        <f>LARGE((C21,E21,G21),1)</f>
        <v>371.54495199301721</v>
      </c>
      <c r="I21" s="103">
        <f t="shared" si="1"/>
        <v>5</v>
      </c>
    </row>
    <row r="22" spans="1:10" x14ac:dyDescent="0.15">
      <c r="A22" s="140" t="s">
        <v>79</v>
      </c>
      <c r="B22" s="138">
        <v>0</v>
      </c>
      <c r="C22" s="142">
        <v>0</v>
      </c>
      <c r="D22" s="138">
        <v>0</v>
      </c>
      <c r="E22" s="142">
        <v>0</v>
      </c>
      <c r="F22" s="138">
        <v>48.87</v>
      </c>
      <c r="G22" s="144">
        <f t="shared" si="0"/>
        <v>355.4698865289497</v>
      </c>
      <c r="H22" s="145">
        <f>LARGE((C22,E22,G22),1)</f>
        <v>355.4698865289497</v>
      </c>
      <c r="I22" s="146">
        <f t="shared" si="1"/>
        <v>6</v>
      </c>
    </row>
    <row r="23" spans="1:10" x14ac:dyDescent="0.15">
      <c r="A23" s="140" t="s">
        <v>69</v>
      </c>
      <c r="B23" s="138">
        <v>0</v>
      </c>
      <c r="C23" s="142">
        <v>0</v>
      </c>
      <c r="D23" s="138">
        <v>0</v>
      </c>
      <c r="E23" s="142">
        <v>0</v>
      </c>
      <c r="F23" s="138">
        <v>48.41</v>
      </c>
      <c r="G23" s="144">
        <f t="shared" si="0"/>
        <v>352.12394530113471</v>
      </c>
      <c r="H23" s="145">
        <f>LARGE((C23,E23,G23),1)</f>
        <v>352.12394530113471</v>
      </c>
      <c r="I23" s="146">
        <f t="shared" si="1"/>
        <v>7</v>
      </c>
    </row>
    <row r="24" spans="1:10" x14ac:dyDescent="0.15">
      <c r="A24" s="79" t="s">
        <v>80</v>
      </c>
      <c r="B24" s="101">
        <v>0</v>
      </c>
      <c r="C24" s="100">
        <v>0</v>
      </c>
      <c r="D24" s="101">
        <v>0</v>
      </c>
      <c r="E24" s="100">
        <v>0</v>
      </c>
      <c r="F24" s="101">
        <v>48.24</v>
      </c>
      <c r="G24" s="83">
        <f t="shared" si="0"/>
        <v>350.8874018038988</v>
      </c>
      <c r="H24" s="86">
        <f>LARGE((C24,E24,G24),1)</f>
        <v>350.8874018038988</v>
      </c>
      <c r="I24" s="103">
        <f t="shared" si="1"/>
        <v>8</v>
      </c>
    </row>
    <row r="25" spans="1:10" x14ac:dyDescent="0.15">
      <c r="A25" s="79" t="s">
        <v>49</v>
      </c>
      <c r="B25" s="101">
        <v>0</v>
      </c>
      <c r="C25" s="100">
        <v>0</v>
      </c>
      <c r="D25" s="101">
        <v>0</v>
      </c>
      <c r="E25" s="100">
        <v>0</v>
      </c>
      <c r="F25" s="101">
        <v>47.82</v>
      </c>
      <c r="G25" s="83">
        <f t="shared" si="0"/>
        <v>347.83241198719816</v>
      </c>
      <c r="H25" s="86">
        <f>LARGE((C25,E25,G25),1)</f>
        <v>347.83241198719816</v>
      </c>
      <c r="I25" s="103">
        <f t="shared" si="1"/>
        <v>9</v>
      </c>
    </row>
    <row r="26" spans="1:10" x14ac:dyDescent="0.15">
      <c r="A26" s="79" t="s">
        <v>85</v>
      </c>
      <c r="B26" s="99">
        <v>0</v>
      </c>
      <c r="C26" s="100">
        <v>0</v>
      </c>
      <c r="D26" s="101">
        <v>0</v>
      </c>
      <c r="E26" s="100">
        <v>0</v>
      </c>
      <c r="F26" s="101">
        <v>46.64</v>
      </c>
      <c r="G26" s="83">
        <f t="shared" si="0"/>
        <v>339.24934535932505</v>
      </c>
      <c r="H26" s="86">
        <f>LARGE((C26,E26,G26),1)</f>
        <v>339.24934535932505</v>
      </c>
      <c r="I26" s="103">
        <f t="shared" si="1"/>
        <v>10</v>
      </c>
    </row>
    <row r="27" spans="1:10" x14ac:dyDescent="0.15">
      <c r="A27" s="79" t="s">
        <v>88</v>
      </c>
      <c r="B27" s="101">
        <v>0</v>
      </c>
      <c r="C27" s="100">
        <v>0</v>
      </c>
      <c r="D27" s="101">
        <v>0</v>
      </c>
      <c r="E27" s="100">
        <v>0</v>
      </c>
      <c r="F27" s="101">
        <v>44.44</v>
      </c>
      <c r="G27" s="83">
        <f t="shared" si="0"/>
        <v>323.24701774803611</v>
      </c>
      <c r="H27" s="86">
        <f>LARGE((C27,E27,G27),1)</f>
        <v>323.24701774803611</v>
      </c>
      <c r="I27" s="103">
        <f t="shared" si="1"/>
        <v>11</v>
      </c>
    </row>
    <row r="28" spans="1:10" x14ac:dyDescent="0.15">
      <c r="A28" s="79" t="s">
        <v>81</v>
      </c>
      <c r="B28" s="101">
        <v>0</v>
      </c>
      <c r="C28" s="100">
        <v>0</v>
      </c>
      <c r="D28" s="101">
        <v>0</v>
      </c>
      <c r="E28" s="100">
        <v>0</v>
      </c>
      <c r="F28" s="101">
        <v>44.14</v>
      </c>
      <c r="G28" s="83">
        <f t="shared" si="0"/>
        <v>321.06488216467852</v>
      </c>
      <c r="H28" s="86">
        <f>LARGE((C28,E28,G28),1)</f>
        <v>321.06488216467852</v>
      </c>
      <c r="I28" s="103">
        <f t="shared" si="1"/>
        <v>12</v>
      </c>
    </row>
    <row r="29" spans="1:10" x14ac:dyDescent="0.15">
      <c r="A29" s="79" t="s">
        <v>86</v>
      </c>
      <c r="B29" s="101">
        <v>0</v>
      </c>
      <c r="C29" s="100">
        <v>0</v>
      </c>
      <c r="D29" s="101">
        <v>0</v>
      </c>
      <c r="E29" s="100">
        <v>0</v>
      </c>
      <c r="F29" s="101">
        <v>43.35</v>
      </c>
      <c r="G29" s="83">
        <f t="shared" si="0"/>
        <v>315.31859179517022</v>
      </c>
      <c r="H29" s="86">
        <f>LARGE((C29,E29,G29),1)</f>
        <v>315.31859179517022</v>
      </c>
      <c r="I29" s="103">
        <f t="shared" si="1"/>
        <v>13</v>
      </c>
    </row>
    <row r="30" spans="1:10" x14ac:dyDescent="0.15">
      <c r="A30" s="140" t="s">
        <v>83</v>
      </c>
      <c r="B30" s="138">
        <v>0</v>
      </c>
      <c r="C30" s="142">
        <v>0</v>
      </c>
      <c r="D30" s="138">
        <v>0</v>
      </c>
      <c r="E30" s="142">
        <v>0</v>
      </c>
      <c r="F30" s="138">
        <v>42.35</v>
      </c>
      <c r="G30" s="144">
        <f t="shared" si="0"/>
        <v>308.04480651731166</v>
      </c>
      <c r="H30" s="145">
        <f>LARGE((C30,E30,G30),1)</f>
        <v>308.04480651731166</v>
      </c>
      <c r="I30" s="146">
        <f t="shared" si="1"/>
        <v>14</v>
      </c>
    </row>
    <row r="31" spans="1:10" x14ac:dyDescent="0.15">
      <c r="A31" s="140" t="s">
        <v>70</v>
      </c>
      <c r="B31" s="138">
        <v>0</v>
      </c>
      <c r="C31" s="142">
        <v>0</v>
      </c>
      <c r="D31" s="138">
        <v>0</v>
      </c>
      <c r="E31" s="142">
        <v>0</v>
      </c>
      <c r="F31" s="138">
        <v>40.61</v>
      </c>
      <c r="G31" s="144">
        <f t="shared" si="0"/>
        <v>295.38842013383766</v>
      </c>
      <c r="H31" s="145">
        <f>LARGE((C31,E31,G31),1)</f>
        <v>295.38842013383766</v>
      </c>
      <c r="I31" s="146">
        <f t="shared" si="1"/>
        <v>15</v>
      </c>
    </row>
    <row r="32" spans="1:10" x14ac:dyDescent="0.15">
      <c r="A32" s="79" t="s">
        <v>82</v>
      </c>
      <c r="B32" s="101">
        <v>0</v>
      </c>
      <c r="C32" s="100">
        <v>0</v>
      </c>
      <c r="D32" s="101">
        <v>0</v>
      </c>
      <c r="E32" s="100">
        <v>0</v>
      </c>
      <c r="F32" s="101">
        <v>40.21</v>
      </c>
      <c r="G32" s="83">
        <f t="shared" si="0"/>
        <v>292.47890602269422</v>
      </c>
      <c r="H32" s="86">
        <f>LARGE((C32,E32,G32),1)</f>
        <v>292.47890602269422</v>
      </c>
      <c r="I32" s="103">
        <f t="shared" si="1"/>
        <v>16</v>
      </c>
    </row>
    <row r="33" spans="1:14" x14ac:dyDescent="0.15">
      <c r="A33" s="79" t="s">
        <v>95</v>
      </c>
      <c r="B33" s="101">
        <v>0</v>
      </c>
      <c r="C33" s="100">
        <v>0</v>
      </c>
      <c r="D33" s="101">
        <v>0</v>
      </c>
      <c r="E33" s="100">
        <v>0</v>
      </c>
      <c r="F33" s="82">
        <v>39.270000000000003</v>
      </c>
      <c r="G33" s="83">
        <f t="shared" si="0"/>
        <v>285.64154786150721</v>
      </c>
      <c r="H33" s="86">
        <f>LARGE((C33,E33,G33),1)</f>
        <v>285.64154786150721</v>
      </c>
      <c r="I33" s="103">
        <f t="shared" si="1"/>
        <v>17</v>
      </c>
    </row>
    <row r="34" spans="1:14" x14ac:dyDescent="0.15">
      <c r="A34" s="79" t="s">
        <v>84</v>
      </c>
      <c r="B34" s="101">
        <v>0</v>
      </c>
      <c r="C34" s="100">
        <v>0</v>
      </c>
      <c r="D34" s="101">
        <v>0</v>
      </c>
      <c r="E34" s="100">
        <v>0</v>
      </c>
      <c r="F34" s="82">
        <v>37.53</v>
      </c>
      <c r="G34" s="83">
        <f t="shared" si="0"/>
        <v>272.98516147803321</v>
      </c>
      <c r="H34" s="86">
        <f>LARGE((C34,E34,G34),1)</f>
        <v>272.98516147803321</v>
      </c>
      <c r="I34" s="103">
        <f t="shared" si="1"/>
        <v>18</v>
      </c>
    </row>
    <row r="35" spans="1:14" x14ac:dyDescent="0.15">
      <c r="A35" s="140" t="s">
        <v>87</v>
      </c>
      <c r="B35" s="141">
        <v>0</v>
      </c>
      <c r="C35" s="142">
        <v>0</v>
      </c>
      <c r="D35" s="138">
        <v>0</v>
      </c>
      <c r="E35" s="142">
        <v>0</v>
      </c>
      <c r="F35" s="143">
        <v>36.159999999999997</v>
      </c>
      <c r="G35" s="144">
        <f t="shared" si="0"/>
        <v>263.02007564736692</v>
      </c>
      <c r="H35" s="145">
        <f>LARGE((C35,E35,G35),1)</f>
        <v>263.02007564736692</v>
      </c>
      <c r="I35" s="146">
        <f t="shared" si="1"/>
        <v>19</v>
      </c>
    </row>
    <row r="36" spans="1:14" x14ac:dyDescent="0.15">
      <c r="A36" s="140" t="s">
        <v>91</v>
      </c>
      <c r="B36" s="138">
        <v>0</v>
      </c>
      <c r="C36" s="142">
        <v>0</v>
      </c>
      <c r="D36" s="138">
        <v>0</v>
      </c>
      <c r="E36" s="142">
        <v>0</v>
      </c>
      <c r="F36" s="143">
        <v>32.15</v>
      </c>
      <c r="G36" s="144">
        <f t="shared" si="0"/>
        <v>233.85219668315392</v>
      </c>
      <c r="H36" s="145">
        <f>LARGE((C36,E36,G36),1)</f>
        <v>233.85219668315392</v>
      </c>
      <c r="I36" s="146">
        <f t="shared" si="1"/>
        <v>20</v>
      </c>
      <c r="J36" s="147"/>
      <c r="K36" s="147"/>
      <c r="L36" s="147"/>
      <c r="M36" s="147"/>
      <c r="N36" s="147"/>
    </row>
    <row r="37" spans="1:14" x14ac:dyDescent="0.15">
      <c r="A37" s="140" t="s">
        <v>116</v>
      </c>
      <c r="B37" s="138">
        <v>0</v>
      </c>
      <c r="C37" s="142">
        <v>0</v>
      </c>
      <c r="D37" s="138">
        <v>0</v>
      </c>
      <c r="E37" s="142">
        <v>0</v>
      </c>
      <c r="F37" s="143">
        <v>34.130000000000003</v>
      </c>
      <c r="G37" s="144">
        <f t="shared" si="0"/>
        <v>248.25429153331396</v>
      </c>
      <c r="H37" s="145">
        <f>LARGE((C37,E37,G37),1)</f>
        <v>248.25429153331396</v>
      </c>
      <c r="I37" s="146">
        <f t="shared" si="1"/>
        <v>21</v>
      </c>
      <c r="J37" s="147"/>
      <c r="K37" s="147"/>
      <c r="L37" s="147"/>
      <c r="M37" s="147"/>
      <c r="N37" s="147"/>
    </row>
    <row r="38" spans="1:14" x14ac:dyDescent="0.15">
      <c r="A38" s="140" t="s">
        <v>93</v>
      </c>
      <c r="B38" s="138">
        <v>0</v>
      </c>
      <c r="C38" s="142">
        <v>0</v>
      </c>
      <c r="D38" s="138">
        <v>0</v>
      </c>
      <c r="E38" s="142">
        <v>0</v>
      </c>
      <c r="F38" s="143">
        <v>32.799999999999997</v>
      </c>
      <c r="G38" s="144">
        <f t="shared" si="0"/>
        <v>238.580157113762</v>
      </c>
      <c r="H38" s="145">
        <f>LARGE((C38,E38,G38),1)</f>
        <v>238.580157113762</v>
      </c>
      <c r="I38" s="146">
        <f t="shared" si="1"/>
        <v>22</v>
      </c>
    </row>
    <row r="39" spans="1:14" x14ac:dyDescent="0.15">
      <c r="A39" s="140" t="s">
        <v>89</v>
      </c>
      <c r="B39" s="138">
        <v>0</v>
      </c>
      <c r="C39" s="142">
        <v>0</v>
      </c>
      <c r="D39" s="138">
        <v>0</v>
      </c>
      <c r="E39" s="142">
        <v>0</v>
      </c>
      <c r="F39" s="143">
        <v>32.15</v>
      </c>
      <c r="G39" s="144">
        <f t="shared" si="0"/>
        <v>233.85219668315392</v>
      </c>
      <c r="H39" s="145">
        <f>LARGE((C39,E39,G39),1)</f>
        <v>233.85219668315392</v>
      </c>
      <c r="I39" s="146">
        <f t="shared" si="1"/>
        <v>23</v>
      </c>
    </row>
    <row r="40" spans="1:14" x14ac:dyDescent="0.15">
      <c r="A40" s="140" t="s">
        <v>72</v>
      </c>
      <c r="B40" s="138">
        <v>0</v>
      </c>
      <c r="C40" s="142">
        <v>0</v>
      </c>
      <c r="D40" s="138">
        <v>0</v>
      </c>
      <c r="E40" s="142">
        <v>0</v>
      </c>
      <c r="F40" s="138">
        <v>30.63</v>
      </c>
      <c r="G40" s="144">
        <f t="shared" si="0"/>
        <v>222.79604306080887</v>
      </c>
      <c r="H40" s="145">
        <f>LARGE((C40,E40,G40),1)</f>
        <v>222.79604306080887</v>
      </c>
      <c r="I40" s="146">
        <f t="shared" si="1"/>
        <v>24</v>
      </c>
    </row>
    <row r="41" spans="1:14" x14ac:dyDescent="0.15">
      <c r="A41" s="140" t="s">
        <v>73</v>
      </c>
      <c r="B41" s="138">
        <v>0</v>
      </c>
      <c r="C41" s="142">
        <v>0</v>
      </c>
      <c r="D41" s="138">
        <v>0</v>
      </c>
      <c r="E41" s="142">
        <v>0</v>
      </c>
      <c r="F41" s="138">
        <v>29.15</v>
      </c>
      <c r="G41" s="144">
        <f t="shared" si="0"/>
        <v>212.03084084957814</v>
      </c>
      <c r="H41" s="145">
        <f>LARGE((C41,E41,G41),1)</f>
        <v>212.03084084957814</v>
      </c>
      <c r="I41" s="146">
        <f t="shared" si="1"/>
        <v>25</v>
      </c>
    </row>
    <row r="42" spans="1:14" x14ac:dyDescent="0.15">
      <c r="A42" s="140" t="s">
        <v>97</v>
      </c>
      <c r="B42" s="138">
        <v>0</v>
      </c>
      <c r="C42" s="142">
        <v>0</v>
      </c>
      <c r="D42" s="138">
        <v>0</v>
      </c>
      <c r="E42" s="142">
        <v>0</v>
      </c>
      <c r="F42" s="138">
        <v>28.47</v>
      </c>
      <c r="G42" s="144">
        <f t="shared" si="0"/>
        <v>207.08466686063429</v>
      </c>
      <c r="H42" s="145">
        <f>LARGE((C42,E42,G42),1)</f>
        <v>207.08466686063429</v>
      </c>
      <c r="I42" s="146">
        <f t="shared" si="1"/>
        <v>26</v>
      </c>
    </row>
    <row r="43" spans="1:14" x14ac:dyDescent="0.15">
      <c r="A43" s="140" t="s">
        <v>71</v>
      </c>
      <c r="B43" s="141">
        <v>0</v>
      </c>
      <c r="C43" s="142">
        <v>0</v>
      </c>
      <c r="D43" s="138">
        <v>0</v>
      </c>
      <c r="E43" s="142">
        <v>0</v>
      </c>
      <c r="F43" s="138">
        <v>28.2</v>
      </c>
      <c r="G43" s="144">
        <f t="shared" si="0"/>
        <v>205.12074483561247</v>
      </c>
      <c r="H43" s="145">
        <f>LARGE((C43,E43,G43),1)</f>
        <v>205.12074483561247</v>
      </c>
      <c r="I43" s="146">
        <f t="shared" si="1"/>
        <v>27</v>
      </c>
    </row>
    <row r="44" spans="1:14" x14ac:dyDescent="0.15">
      <c r="A44" s="79" t="s">
        <v>92</v>
      </c>
      <c r="B44" s="101">
        <v>0</v>
      </c>
      <c r="C44" s="100">
        <v>0</v>
      </c>
      <c r="D44" s="101">
        <v>0</v>
      </c>
      <c r="E44" s="100">
        <v>0</v>
      </c>
      <c r="F44" s="101">
        <v>28.03</v>
      </c>
      <c r="G44" s="83">
        <f t="shared" si="0"/>
        <v>203.8842013383765</v>
      </c>
      <c r="H44" s="86">
        <f>LARGE((C44,E44,G44),1)</f>
        <v>203.8842013383765</v>
      </c>
      <c r="I44" s="103">
        <f t="shared" si="1"/>
        <v>28</v>
      </c>
    </row>
    <row r="45" spans="1:14" x14ac:dyDescent="0.15">
      <c r="A45" s="79" t="s">
        <v>94</v>
      </c>
      <c r="B45" s="101">
        <v>0</v>
      </c>
      <c r="C45" s="100">
        <v>0</v>
      </c>
      <c r="D45" s="101">
        <v>0</v>
      </c>
      <c r="E45" s="100">
        <v>0</v>
      </c>
      <c r="F45" s="101">
        <v>27.73</v>
      </c>
      <c r="G45" s="83">
        <f t="shared" si="0"/>
        <v>201.70206575501894</v>
      </c>
      <c r="H45" s="86">
        <f>LARGE((C45,E45,G45),1)</f>
        <v>201.70206575501894</v>
      </c>
      <c r="I45" s="103">
        <f t="shared" si="1"/>
        <v>29</v>
      </c>
    </row>
    <row r="46" spans="1:14" x14ac:dyDescent="0.15">
      <c r="A46" s="140" t="s">
        <v>76</v>
      </c>
      <c r="B46" s="138">
        <v>0</v>
      </c>
      <c r="C46" s="142">
        <v>0</v>
      </c>
      <c r="D46" s="138">
        <v>0</v>
      </c>
      <c r="E46" s="142">
        <v>0</v>
      </c>
      <c r="F46" s="138">
        <v>24.62</v>
      </c>
      <c r="G46" s="144">
        <f t="shared" si="0"/>
        <v>179.08059354087868</v>
      </c>
      <c r="H46" s="145">
        <f>LARGE((C46,E46,G46),1)</f>
        <v>179.08059354087868</v>
      </c>
      <c r="I46" s="146">
        <f t="shared" si="1"/>
        <v>30</v>
      </c>
    </row>
    <row r="47" spans="1:14" x14ac:dyDescent="0.15">
      <c r="A47" s="140" t="s">
        <v>75</v>
      </c>
      <c r="B47" s="138">
        <v>0</v>
      </c>
      <c r="C47" s="142">
        <v>0</v>
      </c>
      <c r="D47" s="138">
        <v>0</v>
      </c>
      <c r="E47" s="142">
        <v>0</v>
      </c>
      <c r="F47" s="138">
        <v>24.55</v>
      </c>
      <c r="G47" s="144">
        <f t="shared" si="0"/>
        <v>178.57142857142861</v>
      </c>
      <c r="H47" s="145">
        <f>LARGE((C47,E47,G47),1)</f>
        <v>178.57142857142861</v>
      </c>
      <c r="I47" s="146">
        <f t="shared" si="1"/>
        <v>31</v>
      </c>
    </row>
    <row r="48" spans="1:14" x14ac:dyDescent="0.15">
      <c r="A48" s="140" t="s">
        <v>74</v>
      </c>
      <c r="B48" s="138">
        <v>0</v>
      </c>
      <c r="C48" s="142">
        <v>0</v>
      </c>
      <c r="D48" s="138">
        <v>0</v>
      </c>
      <c r="E48" s="142">
        <v>0</v>
      </c>
      <c r="F48" s="138">
        <v>23.85</v>
      </c>
      <c r="G48" s="144">
        <f t="shared" si="0"/>
        <v>173.47977887692758</v>
      </c>
      <c r="H48" s="145">
        <f>LARGE((C48,E48,G48),1)</f>
        <v>173.47977887692758</v>
      </c>
      <c r="I48" s="146">
        <f t="shared" si="1"/>
        <v>32</v>
      </c>
    </row>
    <row r="49" spans="1:9" x14ac:dyDescent="0.15">
      <c r="A49" s="140" t="s">
        <v>77</v>
      </c>
      <c r="B49" s="138">
        <v>0</v>
      </c>
      <c r="C49" s="142">
        <v>0</v>
      </c>
      <c r="D49" s="138">
        <v>0</v>
      </c>
      <c r="E49" s="142">
        <v>0</v>
      </c>
      <c r="F49" s="138">
        <v>23.24</v>
      </c>
      <c r="G49" s="144">
        <f t="shared" si="0"/>
        <v>169.0427698574338</v>
      </c>
      <c r="H49" s="145">
        <f>LARGE((C49,E49,G49),1)</f>
        <v>169.0427698574338</v>
      </c>
      <c r="I49" s="146">
        <f t="shared" si="1"/>
        <v>33</v>
      </c>
    </row>
  </sheetData>
  <sortState xmlns:xlrd2="http://schemas.microsoft.com/office/spreadsheetml/2017/richdata2" ref="A17:J49">
    <sortCondition descending="1" ref="F17:F49"/>
  </sortState>
  <mergeCells count="5">
    <mergeCell ref="A1:A7"/>
    <mergeCell ref="B2:F2"/>
    <mergeCell ref="B4:F4"/>
    <mergeCell ref="B6:C6"/>
    <mergeCell ref="B10:C10"/>
  </mergeCells>
  <conditionalFormatting sqref="A30">
    <cfRule type="duplicateValues" dxfId="18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CC37-4D3D-CE44-B970-2F0598514612}">
  <dimension ref="A1:I31"/>
  <sheetViews>
    <sheetView workbookViewId="0">
      <selection activeCell="F26" sqref="F26"/>
    </sheetView>
  </sheetViews>
  <sheetFormatPr baseColWidth="10" defaultRowHeight="14" x14ac:dyDescent="0.15"/>
  <sheetData>
    <row r="1" spans="1:9" x14ac:dyDescent="0.15">
      <c r="A1" s="160"/>
      <c r="B1" s="98"/>
      <c r="C1" s="98"/>
      <c r="D1" s="98"/>
      <c r="E1" s="98"/>
      <c r="F1" s="98"/>
      <c r="G1" s="98"/>
      <c r="H1" s="98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98"/>
      <c r="H2" s="98"/>
      <c r="I2" s="43"/>
    </row>
    <row r="3" spans="1:9" x14ac:dyDescent="0.15">
      <c r="A3" s="160"/>
      <c r="B3" s="98"/>
      <c r="C3" s="98"/>
      <c r="D3" s="98"/>
      <c r="E3" s="98"/>
      <c r="F3" s="98"/>
      <c r="G3" s="98"/>
      <c r="H3" s="98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98"/>
      <c r="H4" s="98"/>
      <c r="I4" s="43"/>
    </row>
    <row r="5" spans="1:9" x14ac:dyDescent="0.15">
      <c r="A5" s="160"/>
      <c r="B5" s="98"/>
      <c r="C5" s="98"/>
      <c r="D5" s="98"/>
      <c r="E5" s="98"/>
      <c r="F5" s="98"/>
      <c r="G5" s="98"/>
      <c r="H5" s="98"/>
      <c r="I5" s="43"/>
    </row>
    <row r="6" spans="1:9" x14ac:dyDescent="0.15">
      <c r="A6" s="160"/>
      <c r="B6" s="161"/>
      <c r="C6" s="161"/>
      <c r="D6" s="98"/>
      <c r="E6" s="98"/>
      <c r="F6" s="98"/>
      <c r="G6" s="98"/>
      <c r="H6" s="98"/>
      <c r="I6" s="43"/>
    </row>
    <row r="7" spans="1:9" x14ac:dyDescent="0.15">
      <c r="A7" s="160"/>
      <c r="B7" s="98"/>
      <c r="C7" s="98"/>
      <c r="D7" s="98"/>
      <c r="E7" s="98"/>
      <c r="F7" s="98"/>
      <c r="G7" s="98"/>
      <c r="H7" s="98"/>
      <c r="I7" s="43"/>
    </row>
    <row r="8" spans="1:9" x14ac:dyDescent="0.15">
      <c r="A8" s="44" t="s">
        <v>11</v>
      </c>
      <c r="B8" s="45" t="s">
        <v>68</v>
      </c>
      <c r="C8" s="45"/>
      <c r="D8" s="45"/>
      <c r="E8" s="45"/>
      <c r="F8" s="97"/>
      <c r="G8" s="97"/>
      <c r="H8" s="97"/>
      <c r="I8" s="43"/>
    </row>
    <row r="9" spans="1:9" x14ac:dyDescent="0.15">
      <c r="A9" s="44" t="s">
        <v>0</v>
      </c>
      <c r="B9" s="45" t="s">
        <v>45</v>
      </c>
      <c r="C9" s="45"/>
      <c r="D9" s="45"/>
      <c r="E9" s="45"/>
      <c r="F9" s="97"/>
      <c r="G9" s="97"/>
      <c r="H9" s="97"/>
      <c r="I9" s="43"/>
    </row>
    <row r="10" spans="1:9" x14ac:dyDescent="0.15">
      <c r="A10" s="44" t="s">
        <v>13</v>
      </c>
      <c r="B10" s="163">
        <v>43118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98"/>
      <c r="E11" s="98"/>
      <c r="F11" s="98"/>
      <c r="G11" s="98"/>
      <c r="H11" s="98"/>
      <c r="I11" s="43"/>
    </row>
    <row r="12" spans="1:9" x14ac:dyDescent="0.15">
      <c r="A12" s="44" t="s">
        <v>16</v>
      </c>
      <c r="B12" s="97" t="s">
        <v>40</v>
      </c>
      <c r="C12" s="98"/>
      <c r="D12" s="98"/>
      <c r="E12" s="98"/>
      <c r="F12" s="98"/>
      <c r="G12" s="98"/>
      <c r="H12" s="98"/>
      <c r="I12" s="43"/>
    </row>
    <row r="13" spans="1:9" x14ac:dyDescent="0.15">
      <c r="A13" s="9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97" t="s">
        <v>15</v>
      </c>
      <c r="B14" s="53">
        <v>1.25</v>
      </c>
      <c r="C14" s="54"/>
      <c r="D14" s="109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x14ac:dyDescent="0.15">
      <c r="A15" s="97" t="s">
        <v>14</v>
      </c>
      <c r="B15" s="58">
        <v>80.66</v>
      </c>
      <c r="C15" s="59"/>
      <c r="D15" s="60">
        <v>84.33</v>
      </c>
      <c r="E15" s="59"/>
      <c r="F15" s="60">
        <v>1</v>
      </c>
      <c r="G15" s="59"/>
      <c r="H15" s="56" t="s">
        <v>19</v>
      </c>
      <c r="I15" s="57" t="s">
        <v>26</v>
      </c>
    </row>
    <row r="16" spans="1:9" x14ac:dyDescent="0.15">
      <c r="A16" s="9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58</v>
      </c>
    </row>
    <row r="17" spans="1:9" x14ac:dyDescent="0.15">
      <c r="A17" s="78" t="s">
        <v>48</v>
      </c>
      <c r="B17" s="99">
        <v>76.790000000000006</v>
      </c>
      <c r="C17" s="83">
        <f>B17/B$15*1000*B$14</f>
        <v>1190.0260352095215</v>
      </c>
      <c r="D17" s="101">
        <v>16.75</v>
      </c>
      <c r="E17" s="83">
        <f>D17/D$15*1000*D$14</f>
        <v>253.24617573817144</v>
      </c>
      <c r="F17" s="101">
        <v>0</v>
      </c>
      <c r="G17" s="83">
        <f>F17/F$15*1000*F$14</f>
        <v>0</v>
      </c>
      <c r="H17" s="75">
        <f>LARGE((C17,E17,G17),1)</f>
        <v>1190.0260352095215</v>
      </c>
      <c r="I17" s="103">
        <v>13</v>
      </c>
    </row>
    <row r="18" spans="1:9" x14ac:dyDescent="0.15">
      <c r="A18" s="79" t="s">
        <v>47</v>
      </c>
      <c r="B18" s="101">
        <v>56.28</v>
      </c>
      <c r="C18" s="83">
        <f>B18/B$15*1000*B$14</f>
        <v>872.17951896850991</v>
      </c>
      <c r="D18" s="101">
        <v>0</v>
      </c>
      <c r="E18" s="100">
        <v>0</v>
      </c>
      <c r="F18" s="101">
        <v>0</v>
      </c>
      <c r="G18" s="100">
        <v>0</v>
      </c>
      <c r="H18" s="75">
        <f>LARGE((C18,E18,G18),1)</f>
        <v>872.17951896850991</v>
      </c>
      <c r="I18" s="103">
        <v>43</v>
      </c>
    </row>
    <row r="19" spans="1:9" x14ac:dyDescent="0.15">
      <c r="A19" s="79" t="s">
        <v>50</v>
      </c>
      <c r="B19" s="101">
        <v>40.72</v>
      </c>
      <c r="C19" s="83">
        <f>B19/B$15*1000*B$14</f>
        <v>631.04388792462191</v>
      </c>
      <c r="D19" s="101">
        <v>0</v>
      </c>
      <c r="E19" s="100">
        <v>0</v>
      </c>
      <c r="F19" s="101">
        <v>0</v>
      </c>
      <c r="G19" s="100">
        <v>0</v>
      </c>
      <c r="H19" s="75">
        <f>LARGE((C19,E19,G19),1)</f>
        <v>631.04388792462191</v>
      </c>
      <c r="I19" s="103">
        <v>51</v>
      </c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1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x14ac:dyDescent="0.1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x14ac:dyDescent="0.1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x14ac:dyDescent="0.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x14ac:dyDescent="0.1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x14ac:dyDescent="0.1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x14ac:dyDescent="0.15">
      <c r="A30" s="104"/>
      <c r="B30" s="104"/>
      <c r="C30" s="104"/>
      <c r="D30" s="104"/>
      <c r="E30" s="104"/>
      <c r="F30" s="104"/>
      <c r="G30" s="104"/>
      <c r="H30" s="104"/>
      <c r="I30" s="104"/>
    </row>
    <row r="31" spans="1:9" x14ac:dyDescent="0.15">
      <c r="A31" s="104"/>
      <c r="B31" s="104"/>
      <c r="C31" s="104"/>
      <c r="D31" s="104"/>
      <c r="E31" s="104"/>
      <c r="F31" s="104"/>
      <c r="G31" s="104"/>
      <c r="H31" s="104"/>
      <c r="I31" s="104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7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8B8A-0B48-154A-8113-E861BC8C7104}">
  <dimension ref="A1:I31"/>
  <sheetViews>
    <sheetView workbookViewId="0">
      <selection activeCell="I17" sqref="I17"/>
    </sheetView>
  </sheetViews>
  <sheetFormatPr baseColWidth="10" defaultRowHeight="14" x14ac:dyDescent="0.15"/>
  <sheetData>
    <row r="1" spans="1:9" x14ac:dyDescent="0.15">
      <c r="A1" s="160"/>
      <c r="B1" s="98"/>
      <c r="C1" s="98"/>
      <c r="D1" s="98"/>
      <c r="E1" s="98"/>
      <c r="F1" s="98"/>
      <c r="G1" s="98"/>
      <c r="H1" s="98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98"/>
      <c r="H2" s="98"/>
      <c r="I2" s="43"/>
    </row>
    <row r="3" spans="1:9" x14ac:dyDescent="0.15">
      <c r="A3" s="160"/>
      <c r="B3" s="98"/>
      <c r="C3" s="98"/>
      <c r="D3" s="98"/>
      <c r="E3" s="98"/>
      <c r="F3" s="98"/>
      <c r="G3" s="98"/>
      <c r="H3" s="98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98"/>
      <c r="H4" s="98"/>
      <c r="I4" s="43"/>
    </row>
    <row r="5" spans="1:9" x14ac:dyDescent="0.15">
      <c r="A5" s="160"/>
      <c r="B5" s="98"/>
      <c r="C5" s="98"/>
      <c r="D5" s="98"/>
      <c r="E5" s="98"/>
      <c r="F5" s="98"/>
      <c r="G5" s="98"/>
      <c r="H5" s="98"/>
      <c r="I5" s="43"/>
    </row>
    <row r="6" spans="1:9" x14ac:dyDescent="0.15">
      <c r="A6" s="160"/>
      <c r="B6" s="161"/>
      <c r="C6" s="161"/>
      <c r="D6" s="98"/>
      <c r="E6" s="98"/>
      <c r="F6" s="98"/>
      <c r="G6" s="98"/>
      <c r="H6" s="98"/>
      <c r="I6" s="43"/>
    </row>
    <row r="7" spans="1:9" x14ac:dyDescent="0.15">
      <c r="A7" s="160"/>
      <c r="B7" s="98"/>
      <c r="C7" s="98"/>
      <c r="D7" s="98"/>
      <c r="E7" s="98"/>
      <c r="F7" s="98"/>
      <c r="G7" s="98"/>
      <c r="H7" s="98"/>
      <c r="I7" s="43"/>
    </row>
    <row r="8" spans="1:9" x14ac:dyDescent="0.15">
      <c r="A8" s="44" t="s">
        <v>11</v>
      </c>
      <c r="B8" s="45" t="s">
        <v>68</v>
      </c>
      <c r="C8" s="45"/>
      <c r="D8" s="45"/>
      <c r="E8" s="45"/>
      <c r="F8" s="97"/>
      <c r="G8" s="97"/>
      <c r="H8" s="97"/>
      <c r="I8" s="43"/>
    </row>
    <row r="9" spans="1:9" x14ac:dyDescent="0.15">
      <c r="A9" s="44" t="s">
        <v>0</v>
      </c>
      <c r="B9" s="45" t="s">
        <v>45</v>
      </c>
      <c r="C9" s="45"/>
      <c r="D9" s="45"/>
      <c r="E9" s="45"/>
      <c r="F9" s="97"/>
      <c r="G9" s="97"/>
      <c r="H9" s="97"/>
      <c r="I9" s="43"/>
    </row>
    <row r="10" spans="1:9" x14ac:dyDescent="0.15">
      <c r="A10" s="44" t="s">
        <v>13</v>
      </c>
      <c r="B10" s="163">
        <v>43129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62</v>
      </c>
      <c r="C11" s="46"/>
      <c r="D11" s="98"/>
      <c r="E11" s="98"/>
      <c r="F11" s="98"/>
      <c r="G11" s="98"/>
      <c r="H11" s="98"/>
      <c r="I11" s="43"/>
    </row>
    <row r="12" spans="1:9" x14ac:dyDescent="0.15">
      <c r="A12" s="44" t="s">
        <v>16</v>
      </c>
      <c r="B12" s="97" t="s">
        <v>40</v>
      </c>
      <c r="C12" s="98"/>
      <c r="D12" s="98"/>
      <c r="E12" s="98"/>
      <c r="F12" s="98"/>
      <c r="G12" s="98"/>
      <c r="H12" s="98"/>
      <c r="I12" s="43"/>
    </row>
    <row r="13" spans="1:9" x14ac:dyDescent="0.15">
      <c r="A13" s="9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97" t="s">
        <v>15</v>
      </c>
      <c r="B14" s="53">
        <v>1.25</v>
      </c>
      <c r="C14" s="54"/>
      <c r="D14" s="109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x14ac:dyDescent="0.15">
      <c r="A15" s="97" t="s">
        <v>14</v>
      </c>
      <c r="B15" s="58">
        <v>30</v>
      </c>
      <c r="C15" s="59"/>
      <c r="D15" s="60">
        <v>30</v>
      </c>
      <c r="E15" s="59"/>
      <c r="F15" s="60">
        <v>30</v>
      </c>
      <c r="G15" s="59"/>
      <c r="H15" s="56" t="s">
        <v>19</v>
      </c>
      <c r="I15" s="57" t="s">
        <v>26</v>
      </c>
    </row>
    <row r="16" spans="1:9" x14ac:dyDescent="0.15">
      <c r="A16" s="9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58</v>
      </c>
    </row>
    <row r="17" spans="1:9" x14ac:dyDescent="0.15">
      <c r="A17" s="78" t="s">
        <v>48</v>
      </c>
      <c r="B17" s="99">
        <v>12.48</v>
      </c>
      <c r="C17" s="83">
        <f>B17/B$15*1000*B$14</f>
        <v>520.00000000000011</v>
      </c>
      <c r="D17" s="101">
        <v>0</v>
      </c>
      <c r="E17" s="83">
        <f>D17/D$15*1000*D$14</f>
        <v>0</v>
      </c>
      <c r="F17" s="101">
        <v>0</v>
      </c>
      <c r="G17" s="83">
        <f>F17/F$15*1000*F$14</f>
        <v>0</v>
      </c>
      <c r="H17" s="75">
        <f>LARGE((C17,E17,G17),1)</f>
        <v>520.00000000000011</v>
      </c>
      <c r="I17" s="103">
        <v>29</v>
      </c>
    </row>
    <row r="18" spans="1:9" x14ac:dyDescent="0.15">
      <c r="A18" s="79" t="s">
        <v>47</v>
      </c>
      <c r="B18" s="101">
        <v>2</v>
      </c>
      <c r="C18" s="83">
        <f>B18/B$15*1000*B$14</f>
        <v>83.333333333333343</v>
      </c>
      <c r="D18" s="101">
        <v>0</v>
      </c>
      <c r="E18" s="83">
        <f>D18/D$15*1000*D$14</f>
        <v>0</v>
      </c>
      <c r="F18" s="101">
        <v>0</v>
      </c>
      <c r="G18" s="83">
        <f>F18/F$15*1000*F$14</f>
        <v>0</v>
      </c>
      <c r="H18" s="75">
        <f>LARGE((C18,E18,G18),1)</f>
        <v>83.333333333333343</v>
      </c>
      <c r="I18" s="103">
        <v>49</v>
      </c>
    </row>
    <row r="19" spans="1:9" x14ac:dyDescent="0.15">
      <c r="A19" s="79" t="s">
        <v>50</v>
      </c>
      <c r="B19" s="101">
        <v>2</v>
      </c>
      <c r="C19" s="83">
        <f>B19/B$15*1000*B$14</f>
        <v>83.333333333333343</v>
      </c>
      <c r="D19" s="101">
        <v>0</v>
      </c>
      <c r="E19" s="83">
        <f>D19/D$15*1000*D$14</f>
        <v>0</v>
      </c>
      <c r="F19" s="101">
        <v>0</v>
      </c>
      <c r="G19" s="83">
        <f>F19/F$15*1000*F$14</f>
        <v>0</v>
      </c>
      <c r="H19" s="75">
        <f>LARGE((C19,E19,G19),1)</f>
        <v>83.333333333333343</v>
      </c>
      <c r="I19" s="103">
        <v>56</v>
      </c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1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x14ac:dyDescent="0.1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x14ac:dyDescent="0.1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x14ac:dyDescent="0.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x14ac:dyDescent="0.1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x14ac:dyDescent="0.1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x14ac:dyDescent="0.15">
      <c r="A30" s="104"/>
      <c r="B30" s="104"/>
      <c r="C30" s="104"/>
      <c r="D30" s="104"/>
      <c r="E30" s="104"/>
      <c r="F30" s="104"/>
      <c r="G30" s="104"/>
      <c r="H30" s="104"/>
      <c r="I30" s="104"/>
    </row>
    <row r="31" spans="1:9" x14ac:dyDescent="0.15">
      <c r="A31" s="104"/>
      <c r="B31" s="104"/>
      <c r="C31" s="104"/>
      <c r="D31" s="104"/>
      <c r="E31" s="104"/>
      <c r="F31" s="104"/>
      <c r="G31" s="104"/>
      <c r="H31" s="104"/>
      <c r="I31" s="104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6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100C-60B2-EE49-BC14-A9075E80A67D}">
  <dimension ref="A1:I30"/>
  <sheetViews>
    <sheetView workbookViewId="0">
      <selection activeCell="B17" sqref="B17"/>
    </sheetView>
  </sheetViews>
  <sheetFormatPr baseColWidth="10" defaultRowHeight="14" x14ac:dyDescent="0.15"/>
  <cols>
    <col min="1" max="1" width="18.5" customWidth="1"/>
  </cols>
  <sheetData>
    <row r="1" spans="1:9" x14ac:dyDescent="0.15">
      <c r="A1" s="160"/>
      <c r="B1" s="115"/>
      <c r="C1" s="115"/>
      <c r="D1" s="115"/>
      <c r="E1" s="115"/>
      <c r="F1" s="115"/>
      <c r="G1" s="115"/>
      <c r="H1" s="115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15"/>
      <c r="H2" s="115"/>
      <c r="I2" s="43"/>
    </row>
    <row r="3" spans="1:9" x14ac:dyDescent="0.15">
      <c r="A3" s="160"/>
      <c r="B3" s="115"/>
      <c r="C3" s="115"/>
      <c r="D3" s="115"/>
      <c r="E3" s="115"/>
      <c r="F3" s="115"/>
      <c r="G3" s="115"/>
      <c r="H3" s="115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15"/>
      <c r="H4" s="115"/>
      <c r="I4" s="43"/>
    </row>
    <row r="5" spans="1:9" x14ac:dyDescent="0.15">
      <c r="A5" s="160"/>
      <c r="B5" s="115"/>
      <c r="C5" s="115"/>
      <c r="D5" s="115"/>
      <c r="E5" s="115"/>
      <c r="F5" s="115"/>
      <c r="G5" s="115"/>
      <c r="H5" s="115"/>
      <c r="I5" s="43"/>
    </row>
    <row r="6" spans="1:9" x14ac:dyDescent="0.15">
      <c r="A6" s="160"/>
      <c r="B6" s="161"/>
      <c r="C6" s="161"/>
      <c r="D6" s="115"/>
      <c r="E6" s="115"/>
      <c r="F6" s="115"/>
      <c r="G6" s="115"/>
      <c r="H6" s="115"/>
      <c r="I6" s="43"/>
    </row>
    <row r="7" spans="1:9" x14ac:dyDescent="0.15">
      <c r="A7" s="160"/>
      <c r="B7" s="115"/>
      <c r="C7" s="115"/>
      <c r="D7" s="115"/>
      <c r="E7" s="115"/>
      <c r="F7" s="115"/>
      <c r="G7" s="115"/>
      <c r="H7" s="115"/>
      <c r="I7" s="43"/>
    </row>
    <row r="8" spans="1:9" x14ac:dyDescent="0.15">
      <c r="A8" s="44" t="s">
        <v>11</v>
      </c>
      <c r="B8" s="45" t="s">
        <v>123</v>
      </c>
      <c r="C8" s="45"/>
      <c r="D8" s="45"/>
      <c r="E8" s="45"/>
      <c r="F8" s="114"/>
      <c r="G8" s="114"/>
      <c r="H8" s="114"/>
      <c r="I8" s="43"/>
    </row>
    <row r="9" spans="1:9" x14ac:dyDescent="0.15">
      <c r="A9" s="44" t="s">
        <v>0</v>
      </c>
      <c r="B9" s="45" t="s">
        <v>121</v>
      </c>
      <c r="C9" s="45"/>
      <c r="D9" s="45"/>
      <c r="E9" s="45"/>
      <c r="F9" s="114"/>
      <c r="G9" s="114"/>
      <c r="H9" s="114"/>
      <c r="I9" s="43"/>
    </row>
    <row r="10" spans="1:9" x14ac:dyDescent="0.15">
      <c r="A10" s="44" t="s">
        <v>13</v>
      </c>
      <c r="B10" s="163">
        <v>43135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15"/>
      <c r="E11" s="115"/>
      <c r="F11" s="115"/>
      <c r="G11" s="115"/>
      <c r="H11" s="115"/>
      <c r="I11" s="43"/>
    </row>
    <row r="12" spans="1:9" x14ac:dyDescent="0.15">
      <c r="A12" s="44" t="s">
        <v>16</v>
      </c>
      <c r="B12" s="114" t="s">
        <v>40</v>
      </c>
      <c r="C12" s="115"/>
      <c r="D12" s="115"/>
      <c r="E12" s="115"/>
      <c r="F12" s="115"/>
      <c r="G12" s="115"/>
      <c r="H12" s="115"/>
      <c r="I12" s="43"/>
    </row>
    <row r="13" spans="1:9" x14ac:dyDescent="0.15">
      <c r="A13" s="114" t="s">
        <v>12</v>
      </c>
      <c r="B13" s="48" t="s">
        <v>2</v>
      </c>
      <c r="C13" s="49"/>
      <c r="D13" s="50" t="s">
        <v>125</v>
      </c>
      <c r="E13" s="49"/>
      <c r="F13" s="50" t="s">
        <v>126</v>
      </c>
      <c r="G13" s="49"/>
      <c r="H13" s="51"/>
      <c r="I13" s="52" t="s">
        <v>24</v>
      </c>
    </row>
    <row r="14" spans="1:9" x14ac:dyDescent="0.15">
      <c r="A14" s="114" t="s">
        <v>15</v>
      </c>
      <c r="B14" s="53">
        <v>1.25</v>
      </c>
      <c r="C14" s="54"/>
      <c r="D14" s="109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x14ac:dyDescent="0.15">
      <c r="A15" s="114" t="s">
        <v>14</v>
      </c>
      <c r="B15" s="58">
        <v>79.790000000000006</v>
      </c>
      <c r="C15" s="59"/>
      <c r="D15" s="60">
        <v>1</v>
      </c>
      <c r="E15" s="59"/>
      <c r="F15" s="60">
        <v>1</v>
      </c>
      <c r="G15" s="59"/>
      <c r="H15" s="56" t="s">
        <v>19</v>
      </c>
      <c r="I15" s="57" t="s">
        <v>26</v>
      </c>
    </row>
    <row r="16" spans="1:9" x14ac:dyDescent="0.15">
      <c r="A16" s="114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57</v>
      </c>
    </row>
    <row r="17" spans="1:9" x14ac:dyDescent="0.15">
      <c r="A17" s="78" t="s">
        <v>48</v>
      </c>
      <c r="B17" s="99">
        <v>68.75</v>
      </c>
      <c r="C17" s="83">
        <f>B17/B$15*1000*B$14</f>
        <v>1077.0459957388143</v>
      </c>
      <c r="D17" s="101">
        <v>0</v>
      </c>
      <c r="E17" s="83">
        <f>D17/D$15*1000*D$14</f>
        <v>0</v>
      </c>
      <c r="F17" s="101">
        <v>0</v>
      </c>
      <c r="G17" s="83">
        <f>F17/F$15*1000*F$14</f>
        <v>0</v>
      </c>
      <c r="H17" s="75">
        <f>LARGE((C17,E17,G17),1)</f>
        <v>1077.0459957388143</v>
      </c>
      <c r="I17" s="103">
        <v>21</v>
      </c>
    </row>
    <row r="18" spans="1:9" x14ac:dyDescent="0.15">
      <c r="A18" s="79" t="s">
        <v>47</v>
      </c>
      <c r="B18" s="99">
        <v>12.11</v>
      </c>
      <c r="C18" s="83">
        <f>B18/B$15*1000*B$14</f>
        <v>189.71675648577516</v>
      </c>
      <c r="D18" s="101">
        <v>0</v>
      </c>
      <c r="E18" s="83">
        <f>D18/D$15*1000*D$14</f>
        <v>0</v>
      </c>
      <c r="F18" s="101">
        <v>0</v>
      </c>
      <c r="G18" s="83">
        <f>F18/F$15*1000*F$14</f>
        <v>0</v>
      </c>
      <c r="H18" s="75">
        <f>LARGE((C18,E18,G18),1)</f>
        <v>189.71675648577516</v>
      </c>
      <c r="I18" s="103">
        <v>53</v>
      </c>
    </row>
    <row r="19" spans="1:9" x14ac:dyDescent="0.1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1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x14ac:dyDescent="0.1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x14ac:dyDescent="0.1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x14ac:dyDescent="0.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x14ac:dyDescent="0.1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x14ac:dyDescent="0.1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x14ac:dyDescent="0.15">
      <c r="A30" s="104"/>
      <c r="B30" s="104"/>
      <c r="C30" s="104"/>
      <c r="D30" s="104"/>
      <c r="E30" s="104"/>
      <c r="F30" s="104"/>
      <c r="G30" s="104"/>
      <c r="H30" s="104"/>
      <c r="I30" s="104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5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6216-870C-1249-87E0-72BBAC2521DE}">
  <dimension ref="A1:I30"/>
  <sheetViews>
    <sheetView workbookViewId="0">
      <selection activeCell="E33" sqref="E33"/>
    </sheetView>
  </sheetViews>
  <sheetFormatPr baseColWidth="10" defaultRowHeight="14" x14ac:dyDescent="0.15"/>
  <cols>
    <col min="1" max="1" width="18.5" customWidth="1"/>
  </cols>
  <sheetData>
    <row r="1" spans="1:9" x14ac:dyDescent="0.15">
      <c r="A1" s="160"/>
      <c r="B1" s="115"/>
      <c r="C1" s="115"/>
      <c r="D1" s="115"/>
      <c r="E1" s="115"/>
      <c r="F1" s="115"/>
      <c r="G1" s="115"/>
      <c r="H1" s="115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15"/>
      <c r="H2" s="115"/>
      <c r="I2" s="43"/>
    </row>
    <row r="3" spans="1:9" x14ac:dyDescent="0.15">
      <c r="A3" s="160"/>
      <c r="B3" s="115"/>
      <c r="C3" s="115"/>
      <c r="D3" s="115"/>
      <c r="E3" s="115"/>
      <c r="F3" s="115"/>
      <c r="G3" s="115"/>
      <c r="H3" s="115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15"/>
      <c r="H4" s="115"/>
      <c r="I4" s="43"/>
    </row>
    <row r="5" spans="1:9" x14ac:dyDescent="0.15">
      <c r="A5" s="160"/>
      <c r="B5" s="115"/>
      <c r="C5" s="115"/>
      <c r="D5" s="115"/>
      <c r="E5" s="115"/>
      <c r="F5" s="115"/>
      <c r="G5" s="115"/>
      <c r="H5" s="115"/>
      <c r="I5" s="43"/>
    </row>
    <row r="6" spans="1:9" x14ac:dyDescent="0.15">
      <c r="A6" s="160"/>
      <c r="B6" s="161"/>
      <c r="C6" s="161"/>
      <c r="D6" s="115"/>
      <c r="E6" s="115"/>
      <c r="F6" s="115"/>
      <c r="G6" s="115"/>
      <c r="H6" s="115"/>
      <c r="I6" s="43"/>
    </row>
    <row r="7" spans="1:9" x14ac:dyDescent="0.15">
      <c r="A7" s="160"/>
      <c r="B7" s="115"/>
      <c r="C7" s="115"/>
      <c r="D7" s="115"/>
      <c r="E7" s="115"/>
      <c r="F7" s="115"/>
      <c r="G7" s="115"/>
      <c r="H7" s="115"/>
      <c r="I7" s="43"/>
    </row>
    <row r="8" spans="1:9" x14ac:dyDescent="0.15">
      <c r="A8" s="44" t="s">
        <v>11</v>
      </c>
      <c r="B8" s="45" t="s">
        <v>123</v>
      </c>
      <c r="C8" s="45"/>
      <c r="D8" s="45"/>
      <c r="E8" s="45"/>
      <c r="F8" s="114"/>
      <c r="G8" s="114"/>
      <c r="H8" s="114"/>
      <c r="I8" s="43"/>
    </row>
    <row r="9" spans="1:9" x14ac:dyDescent="0.15">
      <c r="A9" s="44" t="s">
        <v>0</v>
      </c>
      <c r="B9" s="45" t="s">
        <v>121</v>
      </c>
      <c r="C9" s="45"/>
      <c r="D9" s="45"/>
      <c r="E9" s="45"/>
      <c r="F9" s="114"/>
      <c r="G9" s="114"/>
      <c r="H9" s="114"/>
      <c r="I9" s="43"/>
    </row>
    <row r="10" spans="1:9" x14ac:dyDescent="0.15">
      <c r="A10" s="44" t="s">
        <v>13</v>
      </c>
      <c r="B10" s="163">
        <v>43136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62</v>
      </c>
      <c r="C11" s="46"/>
      <c r="D11" s="115"/>
      <c r="E11" s="115"/>
      <c r="F11" s="115"/>
      <c r="G11" s="115"/>
      <c r="H11" s="115"/>
      <c r="I11" s="43"/>
    </row>
    <row r="12" spans="1:9" x14ac:dyDescent="0.15">
      <c r="A12" s="44" t="s">
        <v>16</v>
      </c>
      <c r="B12" s="114" t="s">
        <v>40</v>
      </c>
      <c r="C12" s="115"/>
      <c r="D12" s="115"/>
      <c r="E12" s="115"/>
      <c r="F12" s="115"/>
      <c r="G12" s="115"/>
      <c r="H12" s="115"/>
      <c r="I12" s="43"/>
    </row>
    <row r="13" spans="1:9" x14ac:dyDescent="0.15">
      <c r="A13" s="114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4" t="s">
        <v>15</v>
      </c>
      <c r="B14" s="53">
        <v>1.25</v>
      </c>
      <c r="C14" s="54"/>
      <c r="D14" s="109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x14ac:dyDescent="0.15">
      <c r="A15" s="114" t="s">
        <v>14</v>
      </c>
      <c r="B15" s="58">
        <v>1</v>
      </c>
      <c r="C15" s="59"/>
      <c r="D15" s="60">
        <v>1</v>
      </c>
      <c r="E15" s="59"/>
      <c r="F15" s="60">
        <v>30</v>
      </c>
      <c r="G15" s="59"/>
      <c r="H15" s="56" t="s">
        <v>19</v>
      </c>
      <c r="I15" s="57" t="s">
        <v>26</v>
      </c>
    </row>
    <row r="16" spans="1:9" x14ac:dyDescent="0.15">
      <c r="A16" s="114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56</v>
      </c>
    </row>
    <row r="17" spans="1:9" x14ac:dyDescent="0.15">
      <c r="A17" s="78" t="s">
        <v>48</v>
      </c>
      <c r="B17" s="99"/>
      <c r="C17" s="83">
        <f>B17/B$15*1000*B$14</f>
        <v>0</v>
      </c>
      <c r="D17" s="101">
        <v>0</v>
      </c>
      <c r="E17" s="83">
        <f>D17/D$15*1000*D$14</f>
        <v>0</v>
      </c>
      <c r="F17" s="101">
        <v>12.48</v>
      </c>
      <c r="G17" s="83">
        <f>F17/F$15*1000*F$14</f>
        <v>540.80000000000007</v>
      </c>
      <c r="H17" s="75">
        <f>LARGE((C17,E17,G17),1)</f>
        <v>540.80000000000007</v>
      </c>
      <c r="I17" s="103">
        <v>22</v>
      </c>
    </row>
    <row r="18" spans="1:9" x14ac:dyDescent="0.15">
      <c r="A18" s="79" t="s">
        <v>47</v>
      </c>
      <c r="B18" s="99"/>
      <c r="C18" s="83">
        <f>B18/B$15*1000*B$14</f>
        <v>0</v>
      </c>
      <c r="D18" s="101">
        <v>0</v>
      </c>
      <c r="E18" s="83">
        <f>D18/D$15*1000*D$14</f>
        <v>0</v>
      </c>
      <c r="F18" s="101">
        <v>2</v>
      </c>
      <c r="G18" s="83">
        <f>F18/F$15*1000*F$14</f>
        <v>86.666666666666671</v>
      </c>
      <c r="H18" s="75">
        <f>LARGE((C18,E18,G18),1)</f>
        <v>86.666666666666671</v>
      </c>
      <c r="I18" s="103">
        <v>56</v>
      </c>
    </row>
    <row r="19" spans="1:9" x14ac:dyDescent="0.1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1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x14ac:dyDescent="0.1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x14ac:dyDescent="0.1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x14ac:dyDescent="0.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x14ac:dyDescent="0.1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x14ac:dyDescent="0.1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x14ac:dyDescent="0.15">
      <c r="A30" s="104"/>
      <c r="B30" s="104"/>
      <c r="C30" s="104"/>
      <c r="D30" s="104"/>
      <c r="E30" s="104"/>
      <c r="F30" s="104"/>
      <c r="G30" s="104"/>
      <c r="H30" s="104"/>
      <c r="I30" s="104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4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59480-254A-6049-B56C-6D6C8E429A03}">
  <dimension ref="A1:I30"/>
  <sheetViews>
    <sheetView workbookViewId="0">
      <selection activeCell="C23" sqref="C23"/>
    </sheetView>
  </sheetViews>
  <sheetFormatPr baseColWidth="10" defaultRowHeight="14" x14ac:dyDescent="0.15"/>
  <cols>
    <col min="1" max="1" width="18.5" customWidth="1"/>
  </cols>
  <sheetData>
    <row r="1" spans="1:9" x14ac:dyDescent="0.15">
      <c r="A1" s="160"/>
      <c r="B1" s="115"/>
      <c r="C1" s="115"/>
      <c r="D1" s="115"/>
      <c r="E1" s="115"/>
      <c r="F1" s="115"/>
      <c r="G1" s="115"/>
      <c r="H1" s="115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15"/>
      <c r="H2" s="115"/>
      <c r="I2" s="43"/>
    </row>
    <row r="3" spans="1:9" x14ac:dyDescent="0.15">
      <c r="A3" s="160"/>
      <c r="B3" s="115"/>
      <c r="C3" s="115"/>
      <c r="D3" s="115"/>
      <c r="E3" s="115"/>
      <c r="F3" s="115"/>
      <c r="G3" s="115"/>
      <c r="H3" s="115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15"/>
      <c r="H4" s="115"/>
      <c r="I4" s="43"/>
    </row>
    <row r="5" spans="1:9" x14ac:dyDescent="0.15">
      <c r="A5" s="160"/>
      <c r="B5" s="115"/>
      <c r="C5" s="115"/>
      <c r="D5" s="115"/>
      <c r="E5" s="115"/>
      <c r="F5" s="115"/>
      <c r="G5" s="115"/>
      <c r="H5" s="115"/>
      <c r="I5" s="43"/>
    </row>
    <row r="6" spans="1:9" x14ac:dyDescent="0.15">
      <c r="A6" s="160"/>
      <c r="B6" s="161"/>
      <c r="C6" s="161"/>
      <c r="D6" s="115"/>
      <c r="E6" s="115"/>
      <c r="F6" s="115"/>
      <c r="G6" s="115"/>
      <c r="H6" s="115"/>
      <c r="I6" s="43"/>
    </row>
    <row r="7" spans="1:9" x14ac:dyDescent="0.15">
      <c r="A7" s="160"/>
      <c r="B7" s="115"/>
      <c r="C7" s="115"/>
      <c r="D7" s="115"/>
      <c r="E7" s="115"/>
      <c r="F7" s="115"/>
      <c r="G7" s="115"/>
      <c r="H7" s="115"/>
      <c r="I7" s="43"/>
    </row>
    <row r="8" spans="1:9" x14ac:dyDescent="0.15">
      <c r="A8" s="44" t="s">
        <v>11</v>
      </c>
      <c r="B8" s="45" t="s">
        <v>123</v>
      </c>
      <c r="C8" s="45"/>
      <c r="D8" s="45"/>
      <c r="E8" s="45"/>
      <c r="F8" s="114"/>
      <c r="G8" s="114"/>
      <c r="H8" s="114"/>
      <c r="I8" s="43"/>
    </row>
    <row r="9" spans="1:9" x14ac:dyDescent="0.15">
      <c r="A9" s="44" t="s">
        <v>0</v>
      </c>
      <c r="B9" s="45" t="s">
        <v>122</v>
      </c>
      <c r="C9" s="45"/>
      <c r="D9" s="45"/>
      <c r="E9" s="45"/>
      <c r="F9" s="114"/>
      <c r="G9" s="114"/>
      <c r="H9" s="114"/>
      <c r="I9" s="43"/>
    </row>
    <row r="10" spans="1:9" x14ac:dyDescent="0.15">
      <c r="A10" s="44" t="s">
        <v>13</v>
      </c>
      <c r="B10" s="163">
        <v>43140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15"/>
      <c r="E11" s="115"/>
      <c r="F11" s="115"/>
      <c r="G11" s="115"/>
      <c r="H11" s="115"/>
      <c r="I11" s="43"/>
    </row>
    <row r="12" spans="1:9" x14ac:dyDescent="0.15">
      <c r="A12" s="44" t="s">
        <v>16</v>
      </c>
      <c r="B12" s="114" t="s">
        <v>40</v>
      </c>
      <c r="C12" s="115"/>
      <c r="D12" s="115"/>
      <c r="E12" s="115"/>
      <c r="F12" s="115"/>
      <c r="G12" s="115"/>
      <c r="H12" s="115"/>
      <c r="I12" s="43"/>
    </row>
    <row r="13" spans="1:9" x14ac:dyDescent="0.15">
      <c r="A13" s="114" t="s">
        <v>12</v>
      </c>
      <c r="B13" s="48" t="s">
        <v>2</v>
      </c>
      <c r="C13" s="49"/>
      <c r="D13" s="50" t="s">
        <v>125</v>
      </c>
      <c r="E13" s="49"/>
      <c r="F13" s="50" t="s">
        <v>126</v>
      </c>
      <c r="G13" s="49"/>
      <c r="H13" s="51"/>
      <c r="I13" s="52" t="s">
        <v>24</v>
      </c>
    </row>
    <row r="14" spans="1:9" x14ac:dyDescent="0.15">
      <c r="A14" s="114" t="s">
        <v>15</v>
      </c>
      <c r="B14" s="53">
        <v>1.25</v>
      </c>
      <c r="C14" s="54"/>
      <c r="D14" s="109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x14ac:dyDescent="0.15">
      <c r="A15" s="114" t="s">
        <v>14</v>
      </c>
      <c r="B15" s="58">
        <v>80.2</v>
      </c>
      <c r="C15" s="59"/>
      <c r="D15" s="60">
        <v>85.15</v>
      </c>
      <c r="E15" s="59"/>
      <c r="F15" s="60">
        <v>83.04</v>
      </c>
      <c r="G15" s="59"/>
      <c r="H15" s="56" t="s">
        <v>19</v>
      </c>
      <c r="I15" s="57" t="s">
        <v>26</v>
      </c>
    </row>
    <row r="16" spans="1:9" x14ac:dyDescent="0.15">
      <c r="A16" s="114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59</v>
      </c>
    </row>
    <row r="17" spans="1:9" x14ac:dyDescent="0.15">
      <c r="A17" s="78" t="s">
        <v>48</v>
      </c>
      <c r="B17" s="130">
        <v>73.709999999999994</v>
      </c>
      <c r="C17" s="131">
        <f>B17/B$15*1000*B$14</f>
        <v>1148.8466334164586</v>
      </c>
      <c r="D17" s="132">
        <v>80.25</v>
      </c>
      <c r="E17" s="131">
        <f>D17/D$15*1000*D$14</f>
        <v>1201.629477392836</v>
      </c>
      <c r="F17" s="132">
        <v>32.200000000000003</v>
      </c>
      <c r="G17" s="131">
        <f>F17/F$15*1000*F$14</f>
        <v>504.09441233140655</v>
      </c>
      <c r="H17" s="131">
        <f>LARGE((C17,E17,G17),1)</f>
        <v>1201.629477392836</v>
      </c>
      <c r="I17" s="133">
        <v>6</v>
      </c>
    </row>
    <row r="18" spans="1:9" x14ac:dyDescent="0.15">
      <c r="A18" s="79" t="s">
        <v>47</v>
      </c>
      <c r="B18" s="132">
        <v>45.76</v>
      </c>
      <c r="C18" s="131">
        <f>B18/B$15*1000*B$14</f>
        <v>713.21695760598482</v>
      </c>
      <c r="D18" s="132">
        <v>0</v>
      </c>
      <c r="E18" s="134">
        <v>0</v>
      </c>
      <c r="F18" s="132">
        <v>0</v>
      </c>
      <c r="G18" s="134">
        <v>0</v>
      </c>
      <c r="H18" s="131">
        <f>LARGE((C18,E18,G18),1)</f>
        <v>713.21695760598482</v>
      </c>
      <c r="I18" s="133">
        <v>53</v>
      </c>
    </row>
    <row r="19" spans="1:9" x14ac:dyDescent="0.1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1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x14ac:dyDescent="0.1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x14ac:dyDescent="0.1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x14ac:dyDescent="0.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x14ac:dyDescent="0.1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x14ac:dyDescent="0.1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x14ac:dyDescent="0.15">
      <c r="A30" s="104"/>
      <c r="B30" s="104"/>
      <c r="C30" s="104"/>
      <c r="D30" s="104"/>
      <c r="E30" s="104"/>
      <c r="F30" s="104"/>
      <c r="G30" s="104"/>
      <c r="H30" s="104"/>
      <c r="I30" s="104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3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BEF99-9FF3-3349-B636-538EA1EA0B7C}">
  <dimension ref="A1:I30"/>
  <sheetViews>
    <sheetView workbookViewId="0">
      <selection activeCell="A19" sqref="A19:XFD19"/>
    </sheetView>
  </sheetViews>
  <sheetFormatPr baseColWidth="10" defaultRowHeight="14" x14ac:dyDescent="0.15"/>
  <cols>
    <col min="1" max="1" width="18.5" customWidth="1"/>
  </cols>
  <sheetData>
    <row r="1" spans="1:9" x14ac:dyDescent="0.15">
      <c r="A1" s="160"/>
      <c r="B1" s="115"/>
      <c r="C1" s="115"/>
      <c r="D1" s="115"/>
      <c r="E1" s="115"/>
      <c r="F1" s="115"/>
      <c r="G1" s="115"/>
      <c r="H1" s="115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15"/>
      <c r="H2" s="115"/>
      <c r="I2" s="43"/>
    </row>
    <row r="3" spans="1:9" x14ac:dyDescent="0.15">
      <c r="A3" s="160"/>
      <c r="B3" s="115"/>
      <c r="C3" s="115"/>
      <c r="D3" s="115"/>
      <c r="E3" s="115"/>
      <c r="F3" s="115"/>
      <c r="G3" s="115"/>
      <c r="H3" s="115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15"/>
      <c r="H4" s="115"/>
      <c r="I4" s="43"/>
    </row>
    <row r="5" spans="1:9" x14ac:dyDescent="0.15">
      <c r="A5" s="160"/>
      <c r="B5" s="115"/>
      <c r="C5" s="115"/>
      <c r="D5" s="115"/>
      <c r="E5" s="115"/>
      <c r="F5" s="115"/>
      <c r="G5" s="115"/>
      <c r="H5" s="115"/>
      <c r="I5" s="43"/>
    </row>
    <row r="6" spans="1:9" x14ac:dyDescent="0.15">
      <c r="A6" s="160"/>
      <c r="B6" s="161"/>
      <c r="C6" s="161"/>
      <c r="D6" s="115"/>
      <c r="E6" s="115"/>
      <c r="F6" s="115"/>
      <c r="G6" s="115"/>
      <c r="H6" s="115"/>
      <c r="I6" s="43"/>
    </row>
    <row r="7" spans="1:9" x14ac:dyDescent="0.15">
      <c r="A7" s="160"/>
      <c r="B7" s="115"/>
      <c r="C7" s="115"/>
      <c r="D7" s="115"/>
      <c r="E7" s="115"/>
      <c r="F7" s="115"/>
      <c r="G7" s="115"/>
      <c r="H7" s="115"/>
      <c r="I7" s="43"/>
    </row>
    <row r="8" spans="1:9" x14ac:dyDescent="0.15">
      <c r="A8" s="44" t="s">
        <v>11</v>
      </c>
      <c r="B8" s="45" t="s">
        <v>123</v>
      </c>
      <c r="C8" s="45"/>
      <c r="D8" s="45"/>
      <c r="E8" s="45"/>
      <c r="F8" s="114"/>
      <c r="G8" s="114"/>
      <c r="H8" s="114"/>
      <c r="I8" s="43"/>
    </row>
    <row r="9" spans="1:9" x14ac:dyDescent="0.15">
      <c r="A9" s="44" t="s">
        <v>0</v>
      </c>
      <c r="B9" s="45" t="s">
        <v>122</v>
      </c>
      <c r="C9" s="45"/>
      <c r="D9" s="45"/>
      <c r="E9" s="45"/>
      <c r="F9" s="114"/>
      <c r="G9" s="114"/>
      <c r="H9" s="114"/>
      <c r="I9" s="43"/>
    </row>
    <row r="10" spans="1:9" x14ac:dyDescent="0.15">
      <c r="A10" s="44" t="s">
        <v>13</v>
      </c>
      <c r="B10" s="163">
        <v>43141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62</v>
      </c>
      <c r="C11" s="46"/>
      <c r="D11" s="115"/>
      <c r="E11" s="115"/>
      <c r="F11" s="115"/>
      <c r="G11" s="115"/>
      <c r="H11" s="115"/>
      <c r="I11" s="43"/>
    </row>
    <row r="12" spans="1:9" x14ac:dyDescent="0.15">
      <c r="A12" s="44" t="s">
        <v>16</v>
      </c>
      <c r="B12" s="114" t="s">
        <v>40</v>
      </c>
      <c r="C12" s="115"/>
      <c r="D12" s="115"/>
      <c r="E12" s="115"/>
      <c r="F12" s="115"/>
      <c r="G12" s="115"/>
      <c r="H12" s="115"/>
      <c r="I12" s="43"/>
    </row>
    <row r="13" spans="1:9" x14ac:dyDescent="0.15">
      <c r="A13" s="114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4" t="s">
        <v>15</v>
      </c>
      <c r="B14" s="53">
        <v>1.25</v>
      </c>
      <c r="C14" s="54"/>
      <c r="D14" s="109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x14ac:dyDescent="0.15">
      <c r="A15" s="114" t="s">
        <v>14</v>
      </c>
      <c r="B15" s="58">
        <v>30</v>
      </c>
      <c r="C15" s="59"/>
      <c r="D15" s="60">
        <v>30</v>
      </c>
      <c r="E15" s="59"/>
      <c r="F15" s="60">
        <v>30</v>
      </c>
      <c r="G15" s="59"/>
      <c r="H15" s="56" t="s">
        <v>19</v>
      </c>
      <c r="I15" s="57" t="s">
        <v>26</v>
      </c>
    </row>
    <row r="16" spans="1:9" x14ac:dyDescent="0.15">
      <c r="A16" s="114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58</v>
      </c>
    </row>
    <row r="17" spans="1:9" x14ac:dyDescent="0.15">
      <c r="A17" s="78" t="s">
        <v>48</v>
      </c>
      <c r="B17" s="99"/>
      <c r="C17" s="83">
        <f>B17/B$15*1000*B$14</f>
        <v>0</v>
      </c>
      <c r="D17" s="101">
        <v>23.78</v>
      </c>
      <c r="E17" s="83">
        <f>D17/D$15*1000*D$14</f>
        <v>1010.65</v>
      </c>
      <c r="F17" s="101">
        <v>0</v>
      </c>
      <c r="G17" s="83">
        <f>F17/F$15*1000*F$14</f>
        <v>0</v>
      </c>
      <c r="H17" s="75">
        <f>LARGE((C17,E17,G17),1)</f>
        <v>1010.65</v>
      </c>
      <c r="I17" s="103">
        <v>12</v>
      </c>
    </row>
    <row r="18" spans="1:9" x14ac:dyDescent="0.15">
      <c r="A18" s="79" t="s">
        <v>47</v>
      </c>
      <c r="B18" s="101">
        <v>2</v>
      </c>
      <c r="C18" s="83">
        <f>B18/B$15*1000*B$14</f>
        <v>83.333333333333343</v>
      </c>
      <c r="D18" s="101">
        <v>0</v>
      </c>
      <c r="E18" s="83">
        <f>D18/D$15*1000*D$14</f>
        <v>0</v>
      </c>
      <c r="F18" s="101">
        <v>0</v>
      </c>
      <c r="G18" s="100">
        <v>0</v>
      </c>
      <c r="H18" s="75">
        <f>LARGE((C18,E18,G18),1)</f>
        <v>83.333333333333343</v>
      </c>
      <c r="I18" s="103">
        <v>51</v>
      </c>
    </row>
    <row r="19" spans="1:9" x14ac:dyDescent="0.1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1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x14ac:dyDescent="0.1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x14ac:dyDescent="0.1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x14ac:dyDescent="0.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x14ac:dyDescent="0.1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x14ac:dyDescent="0.1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x14ac:dyDescent="0.15">
      <c r="A30" s="104"/>
      <c r="B30" s="104"/>
      <c r="C30" s="104"/>
      <c r="D30" s="104"/>
      <c r="E30" s="104"/>
      <c r="F30" s="104"/>
      <c r="G30" s="104"/>
      <c r="H30" s="104"/>
      <c r="I30" s="104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2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BEDE-9E5C-734D-B57C-D53E47134EDC}">
  <dimension ref="A1:J50"/>
  <sheetViews>
    <sheetView topLeftCell="A22" zoomScale="118" workbookViewId="0">
      <selection activeCell="F48" sqref="F48"/>
    </sheetView>
  </sheetViews>
  <sheetFormatPr baseColWidth="10" defaultRowHeight="14" x14ac:dyDescent="0.15"/>
  <cols>
    <col min="1" max="1" width="16" customWidth="1"/>
  </cols>
  <sheetData>
    <row r="1" spans="1:9" x14ac:dyDescent="0.15">
      <c r="A1" s="160"/>
      <c r="B1" s="113"/>
      <c r="C1" s="113"/>
      <c r="D1" s="113"/>
      <c r="E1" s="113"/>
      <c r="F1" s="113"/>
      <c r="G1" s="113"/>
      <c r="H1" s="113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13"/>
      <c r="H2" s="113"/>
      <c r="I2" s="43"/>
    </row>
    <row r="3" spans="1:9" x14ac:dyDescent="0.15">
      <c r="A3" s="160"/>
      <c r="B3" s="113"/>
      <c r="C3" s="113"/>
      <c r="D3" s="113"/>
      <c r="E3" s="113"/>
      <c r="F3" s="113"/>
      <c r="G3" s="113"/>
      <c r="H3" s="113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13"/>
      <c r="H4" s="113"/>
      <c r="I4" s="43"/>
    </row>
    <row r="5" spans="1:9" x14ac:dyDescent="0.15">
      <c r="A5" s="160"/>
      <c r="B5" s="113"/>
      <c r="C5" s="113"/>
      <c r="D5" s="113"/>
      <c r="E5" s="113"/>
      <c r="F5" s="113"/>
      <c r="G5" s="113"/>
      <c r="H5" s="113"/>
      <c r="I5" s="43"/>
    </row>
    <row r="6" spans="1:9" x14ac:dyDescent="0.15">
      <c r="A6" s="160"/>
      <c r="B6" s="161"/>
      <c r="C6" s="161"/>
      <c r="D6" s="113"/>
      <c r="E6" s="113"/>
      <c r="F6" s="113"/>
      <c r="G6" s="113"/>
      <c r="H6" s="113"/>
      <c r="I6" s="43"/>
    </row>
    <row r="7" spans="1:9" x14ac:dyDescent="0.15">
      <c r="A7" s="160"/>
      <c r="B7" s="113"/>
      <c r="C7" s="113"/>
      <c r="D7" s="113"/>
      <c r="E7" s="113"/>
      <c r="F7" s="113"/>
      <c r="G7" s="113"/>
      <c r="H7" s="113"/>
      <c r="I7" s="43"/>
    </row>
    <row r="8" spans="1:9" x14ac:dyDescent="0.15">
      <c r="A8" s="44" t="s">
        <v>11</v>
      </c>
      <c r="B8" s="45" t="s">
        <v>65</v>
      </c>
      <c r="C8" s="45"/>
      <c r="D8" s="45"/>
      <c r="E8" s="45"/>
      <c r="F8" s="112"/>
      <c r="G8" s="112"/>
      <c r="H8" s="112"/>
      <c r="I8" s="43"/>
    </row>
    <row r="9" spans="1:9" x14ac:dyDescent="0.15">
      <c r="A9" s="44" t="s">
        <v>0</v>
      </c>
      <c r="B9" s="45" t="s">
        <v>113</v>
      </c>
      <c r="C9" s="45"/>
      <c r="D9" s="45"/>
      <c r="E9" s="45"/>
      <c r="F9" s="112"/>
      <c r="G9" s="112"/>
      <c r="H9" s="112"/>
      <c r="I9" s="43"/>
    </row>
    <row r="10" spans="1:9" x14ac:dyDescent="0.15">
      <c r="A10" s="44" t="s">
        <v>13</v>
      </c>
      <c r="B10" s="163">
        <v>43142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13"/>
      <c r="E11" s="113"/>
      <c r="F11" s="113"/>
      <c r="G11" s="113"/>
      <c r="H11" s="113"/>
      <c r="I11" s="43"/>
    </row>
    <row r="12" spans="1:9" x14ac:dyDescent="0.15">
      <c r="A12" s="44" t="s">
        <v>16</v>
      </c>
      <c r="B12" s="112" t="s">
        <v>40</v>
      </c>
      <c r="C12" s="113"/>
      <c r="D12" s="113"/>
      <c r="E12" s="113"/>
      <c r="F12" s="113"/>
      <c r="G12" s="113"/>
      <c r="H12" s="113"/>
      <c r="I12" s="43"/>
    </row>
    <row r="13" spans="1:9" x14ac:dyDescent="0.15">
      <c r="A13" s="112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2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12" t="s">
        <v>14</v>
      </c>
      <c r="B15" s="58">
        <v>1</v>
      </c>
      <c r="C15" s="59"/>
      <c r="D15" s="60">
        <v>1</v>
      </c>
      <c r="E15" s="59"/>
      <c r="F15" s="60">
        <v>66.08</v>
      </c>
      <c r="G15" s="59"/>
      <c r="H15" s="56" t="s">
        <v>19</v>
      </c>
      <c r="I15" s="57" t="s">
        <v>26</v>
      </c>
    </row>
    <row r="16" spans="1:9" x14ac:dyDescent="0.15">
      <c r="A16" s="112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32</v>
      </c>
    </row>
    <row r="17" spans="1:10" x14ac:dyDescent="0.15">
      <c r="A17" s="79" t="s">
        <v>59</v>
      </c>
      <c r="B17" s="99">
        <v>0</v>
      </c>
      <c r="C17" s="100">
        <v>0</v>
      </c>
      <c r="D17" s="101">
        <v>0</v>
      </c>
      <c r="E17" s="100">
        <v>0</v>
      </c>
      <c r="F17" s="101">
        <v>66.08</v>
      </c>
      <c r="G17" s="83">
        <f t="shared" ref="G17:G47" si="0">F17/F$15*1000*F$14</f>
        <v>500</v>
      </c>
      <c r="H17" s="86">
        <f>LARGE((C17,E17,G17),1)</f>
        <v>500</v>
      </c>
      <c r="I17" s="103">
        <v>1</v>
      </c>
      <c r="J17" s="105"/>
    </row>
    <row r="18" spans="1:10" x14ac:dyDescent="0.15">
      <c r="A18" s="79" t="s">
        <v>52</v>
      </c>
      <c r="B18" s="101">
        <v>0</v>
      </c>
      <c r="C18" s="100">
        <v>0</v>
      </c>
      <c r="D18" s="101">
        <v>0</v>
      </c>
      <c r="E18" s="100">
        <v>0</v>
      </c>
      <c r="F18" s="101">
        <v>64.02</v>
      </c>
      <c r="G18" s="83">
        <f t="shared" si="0"/>
        <v>484.41283292978204</v>
      </c>
      <c r="H18" s="86">
        <f>LARGE((C18,E18,G18),1)</f>
        <v>484.41283292978204</v>
      </c>
      <c r="I18" s="103">
        <f>I17+1</f>
        <v>2</v>
      </c>
      <c r="J18" s="105"/>
    </row>
    <row r="19" spans="1:10" x14ac:dyDescent="0.15">
      <c r="A19" s="79" t="s">
        <v>51</v>
      </c>
      <c r="B19" s="101">
        <v>0</v>
      </c>
      <c r="C19" s="100">
        <v>0</v>
      </c>
      <c r="D19" s="101">
        <v>0</v>
      </c>
      <c r="E19" s="100">
        <v>0</v>
      </c>
      <c r="F19" s="101">
        <v>63.93</v>
      </c>
      <c r="G19" s="83">
        <f t="shared" si="0"/>
        <v>483.73184019370461</v>
      </c>
      <c r="H19" s="86">
        <f>LARGE((C19,E19,G19),1)</f>
        <v>483.73184019370461</v>
      </c>
      <c r="I19" s="103">
        <f t="shared" ref="I19:I47" si="1">I18+1</f>
        <v>3</v>
      </c>
    </row>
    <row r="20" spans="1:10" x14ac:dyDescent="0.15">
      <c r="A20" s="79" t="s">
        <v>49</v>
      </c>
      <c r="B20" s="101">
        <v>0</v>
      </c>
      <c r="C20" s="100">
        <v>0</v>
      </c>
      <c r="D20" s="101">
        <v>0</v>
      </c>
      <c r="E20" s="100">
        <v>0</v>
      </c>
      <c r="F20" s="101">
        <v>60.81</v>
      </c>
      <c r="G20" s="83">
        <f t="shared" si="0"/>
        <v>460.12409200968523</v>
      </c>
      <c r="H20" s="86">
        <f>LARGE((C20,E20,G20),1)</f>
        <v>460.12409200968523</v>
      </c>
      <c r="I20" s="103">
        <f t="shared" si="1"/>
        <v>4</v>
      </c>
    </row>
    <row r="21" spans="1:10" x14ac:dyDescent="0.15">
      <c r="A21" s="79" t="s">
        <v>69</v>
      </c>
      <c r="B21" s="101">
        <v>0</v>
      </c>
      <c r="C21" s="100">
        <v>0</v>
      </c>
      <c r="D21" s="101">
        <v>0</v>
      </c>
      <c r="E21" s="100">
        <v>0</v>
      </c>
      <c r="F21" s="101">
        <v>50.34</v>
      </c>
      <c r="G21" s="83">
        <f t="shared" si="0"/>
        <v>380.90193704600489</v>
      </c>
      <c r="H21" s="86">
        <f>LARGE((C21,E21,G21),1)</f>
        <v>380.90193704600489</v>
      </c>
      <c r="I21" s="103">
        <f t="shared" si="1"/>
        <v>5</v>
      </c>
    </row>
    <row r="22" spans="1:10" x14ac:dyDescent="0.15">
      <c r="A22" s="79" t="s">
        <v>79</v>
      </c>
      <c r="B22" s="101">
        <v>0</v>
      </c>
      <c r="C22" s="100">
        <v>0</v>
      </c>
      <c r="D22" s="101">
        <v>0</v>
      </c>
      <c r="E22" s="100">
        <v>0</v>
      </c>
      <c r="F22" s="101">
        <v>49.57</v>
      </c>
      <c r="G22" s="83">
        <f t="shared" si="0"/>
        <v>375.0756658595642</v>
      </c>
      <c r="H22" s="86">
        <f>LARGE((C22,E22,G22),1)</f>
        <v>375.0756658595642</v>
      </c>
      <c r="I22" s="103">
        <f t="shared" si="1"/>
        <v>6</v>
      </c>
    </row>
    <row r="23" spans="1:10" x14ac:dyDescent="0.15">
      <c r="A23" s="79" t="s">
        <v>78</v>
      </c>
      <c r="B23" s="101">
        <v>0</v>
      </c>
      <c r="C23" s="100">
        <v>0</v>
      </c>
      <c r="D23" s="101">
        <v>0</v>
      </c>
      <c r="E23" s="100">
        <v>0</v>
      </c>
      <c r="F23" s="101">
        <v>47.79</v>
      </c>
      <c r="G23" s="83">
        <f t="shared" si="0"/>
        <v>361.60714285714283</v>
      </c>
      <c r="H23" s="86">
        <f>LARGE((C23,E23,G23),1)</f>
        <v>361.60714285714283</v>
      </c>
      <c r="I23" s="103">
        <f t="shared" si="1"/>
        <v>7</v>
      </c>
    </row>
    <row r="24" spans="1:10" x14ac:dyDescent="0.15">
      <c r="A24" s="79" t="s">
        <v>80</v>
      </c>
      <c r="B24" s="101">
        <v>0</v>
      </c>
      <c r="C24" s="100">
        <v>0</v>
      </c>
      <c r="D24" s="101">
        <v>0</v>
      </c>
      <c r="E24" s="100">
        <v>0</v>
      </c>
      <c r="F24" s="101">
        <v>46.97</v>
      </c>
      <c r="G24" s="83">
        <f t="shared" si="0"/>
        <v>355.40254237288138</v>
      </c>
      <c r="H24" s="86">
        <f>LARGE((C24,E24,G24),1)</f>
        <v>355.40254237288138</v>
      </c>
      <c r="I24" s="103">
        <f t="shared" si="1"/>
        <v>8</v>
      </c>
    </row>
    <row r="25" spans="1:10" x14ac:dyDescent="0.15">
      <c r="A25" s="79" t="s">
        <v>86</v>
      </c>
      <c r="B25" s="101">
        <v>0</v>
      </c>
      <c r="C25" s="100">
        <v>0</v>
      </c>
      <c r="D25" s="101">
        <v>0</v>
      </c>
      <c r="E25" s="100">
        <v>0</v>
      </c>
      <c r="F25" s="101">
        <v>45.31</v>
      </c>
      <c r="G25" s="83">
        <f t="shared" si="0"/>
        <v>342.84200968523004</v>
      </c>
      <c r="H25" s="86">
        <f>LARGE((C25,E25,G25),1)</f>
        <v>342.84200968523004</v>
      </c>
      <c r="I25" s="103">
        <f t="shared" si="1"/>
        <v>9</v>
      </c>
    </row>
    <row r="26" spans="1:10" x14ac:dyDescent="0.15">
      <c r="A26" s="79" t="s">
        <v>85</v>
      </c>
      <c r="B26" s="99">
        <v>0</v>
      </c>
      <c r="C26" s="100">
        <v>0</v>
      </c>
      <c r="D26" s="101">
        <v>0</v>
      </c>
      <c r="E26" s="100">
        <v>0</v>
      </c>
      <c r="F26" s="101">
        <v>44.47</v>
      </c>
      <c r="G26" s="83">
        <f t="shared" si="0"/>
        <v>336.4860774818402</v>
      </c>
      <c r="H26" s="86">
        <f>LARGE((C26,E26,G26),1)</f>
        <v>336.4860774818402</v>
      </c>
      <c r="I26" s="103">
        <f t="shared" si="1"/>
        <v>10</v>
      </c>
    </row>
    <row r="27" spans="1:10" x14ac:dyDescent="0.15">
      <c r="A27" s="79" t="s">
        <v>70</v>
      </c>
      <c r="B27" s="101">
        <v>0</v>
      </c>
      <c r="C27" s="100">
        <v>0</v>
      </c>
      <c r="D27" s="101">
        <v>0</v>
      </c>
      <c r="E27" s="100">
        <v>0</v>
      </c>
      <c r="F27" s="101">
        <v>41.31</v>
      </c>
      <c r="G27" s="83">
        <f t="shared" si="0"/>
        <v>312.5756658595642</v>
      </c>
      <c r="H27" s="86">
        <f>LARGE((C27,E27,G27),1)</f>
        <v>312.5756658595642</v>
      </c>
      <c r="I27" s="103">
        <f t="shared" si="1"/>
        <v>11</v>
      </c>
    </row>
    <row r="28" spans="1:10" x14ac:dyDescent="0.15">
      <c r="A28" s="79" t="s">
        <v>89</v>
      </c>
      <c r="B28" s="101">
        <v>0</v>
      </c>
      <c r="C28" s="100">
        <v>0</v>
      </c>
      <c r="D28" s="101">
        <v>0</v>
      </c>
      <c r="E28" s="100">
        <v>0</v>
      </c>
      <c r="F28" s="101">
        <v>40.68</v>
      </c>
      <c r="G28" s="83">
        <f t="shared" si="0"/>
        <v>307.8087167070218</v>
      </c>
      <c r="H28" s="86">
        <f>LARGE((C28,E28,G28),1)</f>
        <v>307.8087167070218</v>
      </c>
      <c r="I28" s="103">
        <f t="shared" si="1"/>
        <v>12</v>
      </c>
    </row>
    <row r="29" spans="1:10" x14ac:dyDescent="0.15">
      <c r="A29" s="79" t="s">
        <v>81</v>
      </c>
      <c r="B29" s="101">
        <v>0</v>
      </c>
      <c r="C29" s="100">
        <v>0</v>
      </c>
      <c r="D29" s="101">
        <v>0</v>
      </c>
      <c r="E29" s="100">
        <v>0</v>
      </c>
      <c r="F29" s="101">
        <v>39.93</v>
      </c>
      <c r="G29" s="83">
        <f t="shared" si="0"/>
        <v>302.13377723970945</v>
      </c>
      <c r="H29" s="86">
        <f>LARGE((C29,E29,G29),1)</f>
        <v>302.13377723970945</v>
      </c>
      <c r="I29" s="103">
        <f t="shared" si="1"/>
        <v>13</v>
      </c>
    </row>
    <row r="30" spans="1:10" x14ac:dyDescent="0.15">
      <c r="A30" s="79" t="s">
        <v>84</v>
      </c>
      <c r="B30" s="101">
        <v>0</v>
      </c>
      <c r="C30" s="100">
        <v>0</v>
      </c>
      <c r="D30" s="101">
        <v>0</v>
      </c>
      <c r="E30" s="100">
        <v>0</v>
      </c>
      <c r="F30" s="101">
        <v>39.46</v>
      </c>
      <c r="G30" s="83">
        <f t="shared" si="0"/>
        <v>298.57748184019374</v>
      </c>
      <c r="H30" s="86">
        <f>LARGE((C30,E30,G30),1)</f>
        <v>298.57748184019374</v>
      </c>
      <c r="I30" s="103">
        <f t="shared" si="1"/>
        <v>14</v>
      </c>
    </row>
    <row r="31" spans="1:10" x14ac:dyDescent="0.15">
      <c r="A31" s="79" t="s">
        <v>88</v>
      </c>
      <c r="B31" s="101">
        <v>0</v>
      </c>
      <c r="C31" s="100">
        <v>0</v>
      </c>
      <c r="D31" s="101">
        <v>0</v>
      </c>
      <c r="E31" s="100">
        <v>0</v>
      </c>
      <c r="F31" s="101">
        <v>38.299999999999997</v>
      </c>
      <c r="G31" s="83">
        <f t="shared" si="0"/>
        <v>289.80024213075063</v>
      </c>
      <c r="H31" s="86">
        <f>LARGE((C31,E31,G31),1)</f>
        <v>289.80024213075063</v>
      </c>
      <c r="I31" s="103">
        <f t="shared" si="1"/>
        <v>15</v>
      </c>
    </row>
    <row r="32" spans="1:10" x14ac:dyDescent="0.15">
      <c r="A32" s="79" t="s">
        <v>114</v>
      </c>
      <c r="B32" s="101">
        <v>0</v>
      </c>
      <c r="C32" s="100">
        <v>0</v>
      </c>
      <c r="D32" s="101">
        <v>0</v>
      </c>
      <c r="E32" s="100">
        <v>0</v>
      </c>
      <c r="F32" s="101">
        <v>37.119999999999997</v>
      </c>
      <c r="G32" s="83">
        <f t="shared" si="0"/>
        <v>280.87167070217919</v>
      </c>
      <c r="H32" s="86">
        <f>LARGE((C32,E32,G32),1)</f>
        <v>280.87167070217919</v>
      </c>
      <c r="I32" s="103">
        <f t="shared" si="1"/>
        <v>16</v>
      </c>
    </row>
    <row r="33" spans="1:9" x14ac:dyDescent="0.15">
      <c r="A33" s="79" t="s">
        <v>82</v>
      </c>
      <c r="B33" s="101">
        <v>0</v>
      </c>
      <c r="C33" s="100">
        <v>0</v>
      </c>
      <c r="D33" s="101">
        <v>0</v>
      </c>
      <c r="E33" s="100">
        <v>0</v>
      </c>
      <c r="F33" s="82">
        <v>34.32</v>
      </c>
      <c r="G33" s="83">
        <f t="shared" si="0"/>
        <v>259.68523002421307</v>
      </c>
      <c r="H33" s="86">
        <f>LARGE((C33,E33,G33),1)</f>
        <v>259.68523002421307</v>
      </c>
      <c r="I33" s="103">
        <f t="shared" si="1"/>
        <v>17</v>
      </c>
    </row>
    <row r="34" spans="1:9" x14ac:dyDescent="0.15">
      <c r="A34" s="79" t="s">
        <v>83</v>
      </c>
      <c r="B34" s="101">
        <v>0</v>
      </c>
      <c r="C34" s="100">
        <v>0</v>
      </c>
      <c r="D34" s="101">
        <v>0</v>
      </c>
      <c r="E34" s="100">
        <v>0</v>
      </c>
      <c r="F34" s="82">
        <v>34.17</v>
      </c>
      <c r="G34" s="83">
        <f t="shared" si="0"/>
        <v>258.55024213075063</v>
      </c>
      <c r="H34" s="86">
        <f>LARGE((C34,E34,G34),1)</f>
        <v>258.55024213075063</v>
      </c>
      <c r="I34" s="103">
        <f t="shared" si="1"/>
        <v>18</v>
      </c>
    </row>
    <row r="35" spans="1:9" x14ac:dyDescent="0.15">
      <c r="A35" s="79" t="s">
        <v>71</v>
      </c>
      <c r="B35" s="99">
        <v>0</v>
      </c>
      <c r="C35" s="100">
        <v>0</v>
      </c>
      <c r="D35" s="101">
        <v>0</v>
      </c>
      <c r="E35" s="100">
        <v>0</v>
      </c>
      <c r="F35" s="82">
        <v>33.450000000000003</v>
      </c>
      <c r="G35" s="83">
        <f t="shared" si="0"/>
        <v>253.10230024213075</v>
      </c>
      <c r="H35" s="86">
        <f>LARGE((C35,E35,G35),1)</f>
        <v>253.10230024213075</v>
      </c>
      <c r="I35" s="103">
        <f t="shared" si="1"/>
        <v>19</v>
      </c>
    </row>
    <row r="36" spans="1:9" x14ac:dyDescent="0.15">
      <c r="A36" s="79" t="s">
        <v>97</v>
      </c>
      <c r="B36" s="101">
        <v>0</v>
      </c>
      <c r="C36" s="100">
        <v>0</v>
      </c>
      <c r="D36" s="101">
        <v>0</v>
      </c>
      <c r="E36" s="100">
        <v>0</v>
      </c>
      <c r="F36" s="82">
        <v>33.44</v>
      </c>
      <c r="G36" s="83">
        <f t="shared" si="0"/>
        <v>253.02663438256656</v>
      </c>
      <c r="H36" s="86">
        <f>LARGE((C36,E36,G36),1)</f>
        <v>253.02663438256656</v>
      </c>
      <c r="I36" s="103">
        <f t="shared" si="1"/>
        <v>20</v>
      </c>
    </row>
    <row r="37" spans="1:9" x14ac:dyDescent="0.15">
      <c r="A37" s="79" t="s">
        <v>93</v>
      </c>
      <c r="B37" s="101">
        <v>0</v>
      </c>
      <c r="C37" s="100">
        <v>0</v>
      </c>
      <c r="D37" s="101">
        <v>0</v>
      </c>
      <c r="E37" s="100">
        <v>0</v>
      </c>
      <c r="F37" s="82">
        <v>32.909999999999997</v>
      </c>
      <c r="G37" s="83">
        <f t="shared" si="0"/>
        <v>249.01634382566584</v>
      </c>
      <c r="H37" s="86">
        <f>LARGE((C37,E37,G37),1)</f>
        <v>249.01634382566584</v>
      </c>
      <c r="I37" s="103">
        <f t="shared" si="1"/>
        <v>21</v>
      </c>
    </row>
    <row r="38" spans="1:9" x14ac:dyDescent="0.15">
      <c r="A38" s="79" t="s">
        <v>76</v>
      </c>
      <c r="B38" s="101">
        <v>0</v>
      </c>
      <c r="C38" s="100">
        <v>0</v>
      </c>
      <c r="D38" s="101">
        <v>0</v>
      </c>
      <c r="E38" s="100">
        <v>0</v>
      </c>
      <c r="F38" s="82">
        <v>32.75</v>
      </c>
      <c r="G38" s="83">
        <f t="shared" si="0"/>
        <v>247.80569007263924</v>
      </c>
      <c r="H38" s="86">
        <f>LARGE((C38,E38,G38),1)</f>
        <v>247.80569007263924</v>
      </c>
      <c r="I38" s="103">
        <f t="shared" si="1"/>
        <v>22</v>
      </c>
    </row>
    <row r="39" spans="1:9" x14ac:dyDescent="0.15">
      <c r="A39" s="79" t="s">
        <v>73</v>
      </c>
      <c r="B39" s="101">
        <v>0</v>
      </c>
      <c r="C39" s="100">
        <v>0</v>
      </c>
      <c r="D39" s="101">
        <v>0</v>
      </c>
      <c r="E39" s="100">
        <v>0</v>
      </c>
      <c r="F39" s="82">
        <v>32.119999999999997</v>
      </c>
      <c r="G39" s="83">
        <f t="shared" si="0"/>
        <v>243.03874092009684</v>
      </c>
      <c r="H39" s="86">
        <f>LARGE((C39,E39,G39),1)</f>
        <v>243.03874092009684</v>
      </c>
      <c r="I39" s="103">
        <f t="shared" si="1"/>
        <v>23</v>
      </c>
    </row>
    <row r="40" spans="1:9" x14ac:dyDescent="0.15">
      <c r="A40" s="79" t="s">
        <v>61</v>
      </c>
      <c r="B40" s="101">
        <v>0</v>
      </c>
      <c r="C40" s="100">
        <v>0</v>
      </c>
      <c r="D40" s="101">
        <v>0</v>
      </c>
      <c r="E40" s="100">
        <v>0</v>
      </c>
      <c r="F40" s="101">
        <v>31.81</v>
      </c>
      <c r="G40" s="83">
        <f t="shared" si="0"/>
        <v>240.69309927360774</v>
      </c>
      <c r="H40" s="86">
        <f>LARGE((C40,E40,G40),1)</f>
        <v>240.69309927360774</v>
      </c>
      <c r="I40" s="103">
        <f t="shared" si="1"/>
        <v>24</v>
      </c>
    </row>
    <row r="41" spans="1:9" x14ac:dyDescent="0.15">
      <c r="A41" s="79" t="s">
        <v>91</v>
      </c>
      <c r="B41" s="101">
        <v>0</v>
      </c>
      <c r="C41" s="100">
        <v>0</v>
      </c>
      <c r="D41" s="101">
        <v>0</v>
      </c>
      <c r="E41" s="100">
        <v>0</v>
      </c>
      <c r="F41" s="101">
        <v>29.53</v>
      </c>
      <c r="G41" s="83">
        <f t="shared" si="0"/>
        <v>223.44128329297823</v>
      </c>
      <c r="H41" s="86">
        <f>LARGE((C41,E41,G41),1)</f>
        <v>223.44128329297823</v>
      </c>
      <c r="I41" s="103">
        <f t="shared" si="1"/>
        <v>25</v>
      </c>
    </row>
    <row r="42" spans="1:9" x14ac:dyDescent="0.15">
      <c r="A42" s="79" t="s">
        <v>115</v>
      </c>
      <c r="B42" s="101">
        <v>0</v>
      </c>
      <c r="C42" s="100">
        <v>0</v>
      </c>
      <c r="D42" s="101">
        <v>0</v>
      </c>
      <c r="E42" s="100">
        <v>0</v>
      </c>
      <c r="F42" s="101">
        <v>29.21</v>
      </c>
      <c r="G42" s="83">
        <f t="shared" si="0"/>
        <v>221.01997578692496</v>
      </c>
      <c r="H42" s="86">
        <f>LARGE((C42,E42,G42),1)</f>
        <v>221.01997578692496</v>
      </c>
      <c r="I42" s="103">
        <f t="shared" si="1"/>
        <v>26</v>
      </c>
    </row>
    <row r="43" spans="1:9" x14ac:dyDescent="0.15">
      <c r="A43" s="79" t="s">
        <v>116</v>
      </c>
      <c r="B43" s="99">
        <v>0</v>
      </c>
      <c r="C43" s="100">
        <v>0</v>
      </c>
      <c r="D43" s="101">
        <v>0</v>
      </c>
      <c r="E43" s="100">
        <v>0</v>
      </c>
      <c r="F43" s="101">
        <v>27.26</v>
      </c>
      <c r="G43" s="83">
        <f t="shared" si="0"/>
        <v>206.26513317191285</v>
      </c>
      <c r="H43" s="86">
        <f>LARGE((C43,E43,G43),1)</f>
        <v>206.26513317191285</v>
      </c>
      <c r="I43" s="103">
        <f t="shared" si="1"/>
        <v>27</v>
      </c>
    </row>
    <row r="44" spans="1:9" x14ac:dyDescent="0.15">
      <c r="A44" s="79" t="s">
        <v>92</v>
      </c>
      <c r="B44" s="101">
        <v>0</v>
      </c>
      <c r="C44" s="100">
        <v>0</v>
      </c>
      <c r="D44" s="101">
        <v>0</v>
      </c>
      <c r="E44" s="100">
        <v>0</v>
      </c>
      <c r="F44" s="101">
        <v>24.89</v>
      </c>
      <c r="G44" s="83">
        <f t="shared" si="0"/>
        <v>188.33232445520582</v>
      </c>
      <c r="H44" s="86">
        <f>LARGE((C44,E44,G44),1)</f>
        <v>188.33232445520582</v>
      </c>
      <c r="I44" s="103">
        <f t="shared" si="1"/>
        <v>28</v>
      </c>
    </row>
    <row r="45" spans="1:9" x14ac:dyDescent="0.15">
      <c r="A45" s="79" t="s">
        <v>87</v>
      </c>
      <c r="B45" s="101">
        <v>0</v>
      </c>
      <c r="C45" s="100">
        <v>0</v>
      </c>
      <c r="D45" s="101">
        <v>0</v>
      </c>
      <c r="E45" s="100">
        <v>0</v>
      </c>
      <c r="F45" s="101">
        <v>24.66</v>
      </c>
      <c r="G45" s="83">
        <f t="shared" si="0"/>
        <v>186.59200968523004</v>
      </c>
      <c r="H45" s="86">
        <f>LARGE((C45,E45,G45),1)</f>
        <v>186.59200968523004</v>
      </c>
      <c r="I45" s="103">
        <f t="shared" si="1"/>
        <v>29</v>
      </c>
    </row>
    <row r="46" spans="1:9" x14ac:dyDescent="0.15">
      <c r="A46" s="79" t="s">
        <v>120</v>
      </c>
      <c r="B46" s="101">
        <v>0</v>
      </c>
      <c r="C46" s="100">
        <v>0</v>
      </c>
      <c r="D46" s="101">
        <v>0</v>
      </c>
      <c r="E46" s="100">
        <v>0</v>
      </c>
      <c r="F46" s="101">
        <v>22.77</v>
      </c>
      <c r="G46" s="83">
        <f t="shared" si="0"/>
        <v>172.29116222760291</v>
      </c>
      <c r="H46" s="86">
        <f>LARGE((C46,E46,G46),1)</f>
        <v>172.29116222760291</v>
      </c>
      <c r="I46" s="103">
        <f t="shared" si="1"/>
        <v>30</v>
      </c>
    </row>
    <row r="47" spans="1:9" x14ac:dyDescent="0.15">
      <c r="A47" s="79" t="s">
        <v>75</v>
      </c>
      <c r="B47" s="101">
        <v>0</v>
      </c>
      <c r="C47" s="100">
        <v>0</v>
      </c>
      <c r="D47" s="101">
        <v>0</v>
      </c>
      <c r="E47" s="100">
        <v>0</v>
      </c>
      <c r="F47" s="101">
        <v>17.420000000000002</v>
      </c>
      <c r="G47" s="83">
        <f t="shared" si="0"/>
        <v>131.80992736077485</v>
      </c>
      <c r="H47" s="86">
        <f>LARGE((C47,E47,G47),1)</f>
        <v>131.80992736077485</v>
      </c>
      <c r="I47" s="103">
        <f t="shared" si="1"/>
        <v>31</v>
      </c>
    </row>
    <row r="48" spans="1:9" x14ac:dyDescent="0.15">
      <c r="A48" s="79" t="s">
        <v>74</v>
      </c>
      <c r="B48" s="101">
        <v>0</v>
      </c>
      <c r="C48" s="100">
        <v>0</v>
      </c>
      <c r="D48" s="101">
        <v>0</v>
      </c>
      <c r="E48" s="100">
        <v>0</v>
      </c>
      <c r="F48" s="101">
        <v>12.9</v>
      </c>
      <c r="G48" s="83">
        <v>100</v>
      </c>
      <c r="H48" s="86">
        <f>LARGE((C48,E48,G48),1)</f>
        <v>100</v>
      </c>
      <c r="I48" s="103">
        <v>32</v>
      </c>
    </row>
    <row r="49" spans="1:9" x14ac:dyDescent="0.15">
      <c r="A49" s="79" t="s">
        <v>118</v>
      </c>
      <c r="B49" s="101">
        <v>0</v>
      </c>
      <c r="C49" s="100">
        <v>0</v>
      </c>
      <c r="D49" s="101">
        <v>0</v>
      </c>
      <c r="E49" s="100">
        <v>0</v>
      </c>
      <c r="F49" s="101"/>
      <c r="G49" s="83">
        <f>F49/F$15*1000*F$14</f>
        <v>0</v>
      </c>
      <c r="H49" s="86">
        <f>LARGE((C49,E49,G49),1)</f>
        <v>0</v>
      </c>
      <c r="I49" s="103" t="s">
        <v>117</v>
      </c>
    </row>
    <row r="50" spans="1:9" x14ac:dyDescent="0.15">
      <c r="A50" s="79" t="s">
        <v>119</v>
      </c>
      <c r="B50" s="101">
        <v>0</v>
      </c>
      <c r="C50" s="100">
        <v>0</v>
      </c>
      <c r="D50" s="101">
        <v>0</v>
      </c>
      <c r="E50" s="100">
        <v>0</v>
      </c>
      <c r="F50" s="101"/>
      <c r="G50" s="83">
        <f>F50/F$15*1000*F$14</f>
        <v>0</v>
      </c>
      <c r="H50" s="86">
        <f>LARGE((C50,E50,G50),1)</f>
        <v>0</v>
      </c>
      <c r="I50" s="103" t="s">
        <v>117</v>
      </c>
    </row>
  </sheetData>
  <mergeCells count="5">
    <mergeCell ref="A1:A7"/>
    <mergeCell ref="B2:F2"/>
    <mergeCell ref="B4:F4"/>
    <mergeCell ref="B6:C6"/>
    <mergeCell ref="B10:C10"/>
  </mergeCells>
  <conditionalFormatting sqref="A34">
    <cfRule type="duplicateValues" dxfId="11" priority="2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BA57-4FD8-514F-9471-2588A9F71399}">
  <dimension ref="A1:J50"/>
  <sheetViews>
    <sheetView workbookViewId="0">
      <selection sqref="A1:XFD1048576"/>
    </sheetView>
  </sheetViews>
  <sheetFormatPr baseColWidth="10" defaultRowHeight="14" x14ac:dyDescent="0.15"/>
  <cols>
    <col min="1" max="1" width="16" customWidth="1"/>
  </cols>
  <sheetData>
    <row r="1" spans="1:9" x14ac:dyDescent="0.15">
      <c r="A1" s="160"/>
      <c r="B1" s="115"/>
      <c r="C1" s="115"/>
      <c r="D1" s="115"/>
      <c r="E1" s="115"/>
      <c r="F1" s="115"/>
      <c r="G1" s="115"/>
      <c r="H1" s="115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15"/>
      <c r="H2" s="115"/>
      <c r="I2" s="43"/>
    </row>
    <row r="3" spans="1:9" x14ac:dyDescent="0.15">
      <c r="A3" s="160"/>
      <c r="B3" s="115"/>
      <c r="C3" s="115"/>
      <c r="D3" s="115"/>
      <c r="E3" s="115"/>
      <c r="F3" s="115"/>
      <c r="G3" s="115"/>
      <c r="H3" s="115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15"/>
      <c r="H4" s="115"/>
      <c r="I4" s="43"/>
    </row>
    <row r="5" spans="1:9" x14ac:dyDescent="0.15">
      <c r="A5" s="160"/>
      <c r="B5" s="115"/>
      <c r="C5" s="115"/>
      <c r="D5" s="115"/>
      <c r="E5" s="115"/>
      <c r="F5" s="115"/>
      <c r="G5" s="115"/>
      <c r="H5" s="115"/>
      <c r="I5" s="43"/>
    </row>
    <row r="6" spans="1:9" x14ac:dyDescent="0.15">
      <c r="A6" s="160"/>
      <c r="B6" s="161"/>
      <c r="C6" s="161"/>
      <c r="D6" s="115"/>
      <c r="E6" s="115"/>
      <c r="F6" s="115"/>
      <c r="G6" s="115"/>
      <c r="H6" s="115"/>
      <c r="I6" s="43"/>
    </row>
    <row r="7" spans="1:9" x14ac:dyDescent="0.15">
      <c r="A7" s="160"/>
      <c r="B7" s="115"/>
      <c r="C7" s="115"/>
      <c r="D7" s="115"/>
      <c r="E7" s="115"/>
      <c r="F7" s="115"/>
      <c r="G7" s="115"/>
      <c r="H7" s="115"/>
      <c r="I7" s="43"/>
    </row>
    <row r="8" spans="1:9" x14ac:dyDescent="0.15">
      <c r="A8" s="44" t="s">
        <v>11</v>
      </c>
      <c r="B8" s="45" t="s">
        <v>65</v>
      </c>
      <c r="C8" s="45"/>
      <c r="D8" s="45"/>
      <c r="E8" s="45"/>
      <c r="F8" s="114"/>
      <c r="G8" s="114"/>
      <c r="H8" s="114"/>
      <c r="I8" s="43"/>
    </row>
    <row r="9" spans="1:9" x14ac:dyDescent="0.15">
      <c r="A9" s="44" t="s">
        <v>0</v>
      </c>
      <c r="B9" s="45" t="s">
        <v>113</v>
      </c>
      <c r="C9" s="45"/>
      <c r="D9" s="45"/>
      <c r="E9" s="45"/>
      <c r="F9" s="114"/>
      <c r="G9" s="114"/>
      <c r="H9" s="114"/>
      <c r="I9" s="43"/>
    </row>
    <row r="10" spans="1:9" x14ac:dyDescent="0.15">
      <c r="A10" s="44" t="s">
        <v>13</v>
      </c>
      <c r="B10" s="163">
        <v>43143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15"/>
      <c r="E11" s="115"/>
      <c r="F11" s="115"/>
      <c r="G11" s="115"/>
      <c r="H11" s="115"/>
      <c r="I11" s="43"/>
    </row>
    <row r="12" spans="1:9" x14ac:dyDescent="0.15">
      <c r="A12" s="44" t="s">
        <v>16</v>
      </c>
      <c r="B12" s="114" t="s">
        <v>40</v>
      </c>
      <c r="C12" s="115"/>
      <c r="D12" s="115"/>
      <c r="E12" s="115"/>
      <c r="F12" s="115"/>
      <c r="G12" s="115"/>
      <c r="H12" s="115"/>
      <c r="I12" s="43"/>
    </row>
    <row r="13" spans="1:9" x14ac:dyDescent="0.15">
      <c r="A13" s="114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4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14" t="s">
        <v>14</v>
      </c>
      <c r="B15" s="58">
        <v>1</v>
      </c>
      <c r="C15" s="59"/>
      <c r="D15" s="60">
        <v>1</v>
      </c>
      <c r="E15" s="59"/>
      <c r="F15" s="60">
        <v>70.97</v>
      </c>
      <c r="G15" s="59"/>
      <c r="H15" s="56" t="s">
        <v>19</v>
      </c>
      <c r="I15" s="57" t="s">
        <v>26</v>
      </c>
    </row>
    <row r="16" spans="1:9" x14ac:dyDescent="0.15">
      <c r="A16" s="114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32</v>
      </c>
    </row>
    <row r="17" spans="1:10" x14ac:dyDescent="0.15">
      <c r="A17" s="79" t="s">
        <v>51</v>
      </c>
      <c r="B17" s="99">
        <v>0</v>
      </c>
      <c r="C17" s="100">
        <v>0</v>
      </c>
      <c r="D17" s="101">
        <v>0</v>
      </c>
      <c r="E17" s="100">
        <v>0</v>
      </c>
      <c r="F17" s="101">
        <v>70.97</v>
      </c>
      <c r="G17" s="83">
        <f t="shared" ref="G17:G47" si="0">F17/F$15*1000*F$14</f>
        <v>500</v>
      </c>
      <c r="H17" s="86">
        <f>LARGE((C17,E17,G17),1)</f>
        <v>500</v>
      </c>
      <c r="I17" s="103">
        <v>1</v>
      </c>
      <c r="J17" s="105"/>
    </row>
    <row r="18" spans="1:10" x14ac:dyDescent="0.15">
      <c r="A18" s="79" t="s">
        <v>52</v>
      </c>
      <c r="B18" s="101">
        <v>0</v>
      </c>
      <c r="C18" s="100">
        <v>0</v>
      </c>
      <c r="D18" s="101">
        <v>0</v>
      </c>
      <c r="E18" s="100">
        <v>0</v>
      </c>
      <c r="F18" s="101">
        <v>67.599999999999994</v>
      </c>
      <c r="G18" s="83">
        <f t="shared" si="0"/>
        <v>476.25757362265739</v>
      </c>
      <c r="H18" s="86">
        <f>LARGE((C18,E18,G18),1)</f>
        <v>476.25757362265739</v>
      </c>
      <c r="I18" s="103">
        <f>I17+1</f>
        <v>2</v>
      </c>
      <c r="J18" s="105"/>
    </row>
    <row r="19" spans="1:10" x14ac:dyDescent="0.15">
      <c r="A19" s="79" t="s">
        <v>59</v>
      </c>
      <c r="B19" s="101">
        <v>0</v>
      </c>
      <c r="C19" s="100">
        <v>0</v>
      </c>
      <c r="D19" s="101">
        <v>0</v>
      </c>
      <c r="E19" s="100">
        <v>0</v>
      </c>
      <c r="F19" s="101">
        <v>64.040000000000006</v>
      </c>
      <c r="G19" s="83">
        <f t="shared" si="0"/>
        <v>451.17655347329861</v>
      </c>
      <c r="H19" s="86">
        <f>LARGE((C19,E19,G19),1)</f>
        <v>451.17655347329861</v>
      </c>
      <c r="I19" s="103">
        <f t="shared" ref="I19:I48" si="1">I18+1</f>
        <v>3</v>
      </c>
    </row>
    <row r="20" spans="1:10" x14ac:dyDescent="0.15">
      <c r="A20" s="79" t="s">
        <v>61</v>
      </c>
      <c r="B20" s="101">
        <v>0</v>
      </c>
      <c r="C20" s="100">
        <v>0</v>
      </c>
      <c r="D20" s="101">
        <v>0</v>
      </c>
      <c r="E20" s="100">
        <v>0</v>
      </c>
      <c r="F20" s="101">
        <v>61.45</v>
      </c>
      <c r="G20" s="83">
        <f t="shared" si="0"/>
        <v>432.92940679160216</v>
      </c>
      <c r="H20" s="86">
        <f>LARGE((C20,E20,G20),1)</f>
        <v>432.92940679160216</v>
      </c>
      <c r="I20" s="103">
        <f t="shared" si="1"/>
        <v>4</v>
      </c>
    </row>
    <row r="21" spans="1:10" x14ac:dyDescent="0.15">
      <c r="A21" s="79" t="s">
        <v>49</v>
      </c>
      <c r="B21" s="101">
        <v>0</v>
      </c>
      <c r="C21" s="100">
        <v>0</v>
      </c>
      <c r="D21" s="101">
        <v>0</v>
      </c>
      <c r="E21" s="100">
        <v>0</v>
      </c>
      <c r="F21" s="101">
        <v>58.54</v>
      </c>
      <c r="G21" s="83">
        <f t="shared" si="0"/>
        <v>412.42778638861489</v>
      </c>
      <c r="H21" s="86">
        <f>LARGE((C21,E21,G21),1)</f>
        <v>412.42778638861489</v>
      </c>
      <c r="I21" s="103">
        <f t="shared" si="1"/>
        <v>5</v>
      </c>
    </row>
    <row r="22" spans="1:10" x14ac:dyDescent="0.15">
      <c r="A22" s="79" t="s">
        <v>79</v>
      </c>
      <c r="B22" s="101">
        <v>0</v>
      </c>
      <c r="C22" s="100">
        <v>0</v>
      </c>
      <c r="D22" s="101">
        <v>0</v>
      </c>
      <c r="E22" s="100">
        <v>0</v>
      </c>
      <c r="F22" s="101">
        <v>57.77</v>
      </c>
      <c r="G22" s="83">
        <f t="shared" si="0"/>
        <v>407.00295899675922</v>
      </c>
      <c r="H22" s="86">
        <f>LARGE((C22,E22,G22),1)</f>
        <v>407.00295899675922</v>
      </c>
      <c r="I22" s="103">
        <f t="shared" si="1"/>
        <v>6</v>
      </c>
    </row>
    <row r="23" spans="1:10" x14ac:dyDescent="0.15">
      <c r="A23" s="79" t="s">
        <v>78</v>
      </c>
      <c r="B23" s="101">
        <v>0</v>
      </c>
      <c r="C23" s="100">
        <v>0</v>
      </c>
      <c r="D23" s="101">
        <v>0</v>
      </c>
      <c r="E23" s="100">
        <v>0</v>
      </c>
      <c r="F23" s="101">
        <v>55.44</v>
      </c>
      <c r="G23" s="83">
        <f t="shared" si="0"/>
        <v>390.5875722136114</v>
      </c>
      <c r="H23" s="86">
        <f>LARGE((C23,E23,G23),1)</f>
        <v>390.5875722136114</v>
      </c>
      <c r="I23" s="103">
        <f t="shared" si="1"/>
        <v>7</v>
      </c>
    </row>
    <row r="24" spans="1:10" x14ac:dyDescent="0.15">
      <c r="A24" s="79" t="s">
        <v>69</v>
      </c>
      <c r="B24" s="101">
        <v>0</v>
      </c>
      <c r="C24" s="100">
        <v>0</v>
      </c>
      <c r="D24" s="101">
        <v>0</v>
      </c>
      <c r="E24" s="100">
        <v>0</v>
      </c>
      <c r="F24" s="101">
        <v>54.53</v>
      </c>
      <c r="G24" s="83">
        <f t="shared" si="0"/>
        <v>384.17641256869098</v>
      </c>
      <c r="H24" s="86">
        <f>LARGE((C24,E24,G24),1)</f>
        <v>384.17641256869098</v>
      </c>
      <c r="I24" s="103">
        <f t="shared" si="1"/>
        <v>8</v>
      </c>
    </row>
    <row r="25" spans="1:10" x14ac:dyDescent="0.15">
      <c r="A25" s="79" t="s">
        <v>80</v>
      </c>
      <c r="B25" s="101">
        <v>0</v>
      </c>
      <c r="C25" s="100">
        <v>0</v>
      </c>
      <c r="D25" s="101">
        <v>0</v>
      </c>
      <c r="E25" s="100">
        <v>0</v>
      </c>
      <c r="F25" s="101">
        <v>52.9</v>
      </c>
      <c r="G25" s="83">
        <f t="shared" si="0"/>
        <v>372.69268705086654</v>
      </c>
      <c r="H25" s="86">
        <f>LARGE((C25,E25,G25),1)</f>
        <v>372.69268705086654</v>
      </c>
      <c r="I25" s="103">
        <f t="shared" si="1"/>
        <v>9</v>
      </c>
    </row>
    <row r="26" spans="1:10" x14ac:dyDescent="0.15">
      <c r="A26" s="79" t="s">
        <v>88</v>
      </c>
      <c r="B26" s="99">
        <v>0</v>
      </c>
      <c r="C26" s="100">
        <v>0</v>
      </c>
      <c r="D26" s="101">
        <v>0</v>
      </c>
      <c r="E26" s="100">
        <v>0</v>
      </c>
      <c r="F26" s="101">
        <v>50.7</v>
      </c>
      <c r="G26" s="83">
        <f t="shared" si="0"/>
        <v>357.19318021699314</v>
      </c>
      <c r="H26" s="86">
        <f>LARGE((C26,E26,G26),1)</f>
        <v>357.19318021699314</v>
      </c>
      <c r="I26" s="103">
        <f t="shared" si="1"/>
        <v>10</v>
      </c>
    </row>
    <row r="27" spans="1:10" x14ac:dyDescent="0.15">
      <c r="A27" s="79" t="s">
        <v>85</v>
      </c>
      <c r="B27" s="101">
        <v>0</v>
      </c>
      <c r="C27" s="100">
        <v>0</v>
      </c>
      <c r="D27" s="101">
        <v>0</v>
      </c>
      <c r="E27" s="100">
        <v>0</v>
      </c>
      <c r="F27" s="101">
        <v>49.45</v>
      </c>
      <c r="G27" s="83">
        <f t="shared" si="0"/>
        <v>348.38664224320138</v>
      </c>
      <c r="H27" s="86">
        <f>LARGE((C27,E27,G27),1)</f>
        <v>348.38664224320138</v>
      </c>
      <c r="I27" s="103">
        <f t="shared" si="1"/>
        <v>11</v>
      </c>
    </row>
    <row r="28" spans="1:10" x14ac:dyDescent="0.15">
      <c r="A28" s="79" t="s">
        <v>86</v>
      </c>
      <c r="B28" s="101">
        <v>0</v>
      </c>
      <c r="C28" s="100">
        <v>0</v>
      </c>
      <c r="D28" s="101">
        <v>0</v>
      </c>
      <c r="E28" s="100">
        <v>0</v>
      </c>
      <c r="F28" s="101">
        <v>48.89</v>
      </c>
      <c r="G28" s="83">
        <f t="shared" si="0"/>
        <v>344.44131323094268</v>
      </c>
      <c r="H28" s="86">
        <f>LARGE((C28,E28,G28),1)</f>
        <v>344.44131323094268</v>
      </c>
      <c r="I28" s="103">
        <f t="shared" si="1"/>
        <v>12</v>
      </c>
    </row>
    <row r="29" spans="1:10" x14ac:dyDescent="0.15">
      <c r="A29" s="79" t="s">
        <v>81</v>
      </c>
      <c r="B29" s="101">
        <v>0</v>
      </c>
      <c r="C29" s="100">
        <v>0</v>
      </c>
      <c r="D29" s="101">
        <v>0</v>
      </c>
      <c r="E29" s="100">
        <v>0</v>
      </c>
      <c r="F29" s="101">
        <v>45.6</v>
      </c>
      <c r="G29" s="83">
        <f t="shared" si="0"/>
        <v>321.26250528392279</v>
      </c>
      <c r="H29" s="86">
        <f>LARGE((C29,E29,G29),1)</f>
        <v>321.26250528392279</v>
      </c>
      <c r="I29" s="103">
        <f t="shared" si="1"/>
        <v>13</v>
      </c>
    </row>
    <row r="30" spans="1:10" x14ac:dyDescent="0.15">
      <c r="A30" s="79" t="s">
        <v>114</v>
      </c>
      <c r="B30" s="101">
        <v>0</v>
      </c>
      <c r="C30" s="100">
        <v>0</v>
      </c>
      <c r="D30" s="101">
        <v>0</v>
      </c>
      <c r="E30" s="100">
        <v>0</v>
      </c>
      <c r="F30" s="101">
        <v>45.06</v>
      </c>
      <c r="G30" s="83">
        <f t="shared" si="0"/>
        <v>317.45808087924479</v>
      </c>
      <c r="H30" s="86">
        <f>LARGE((C30,E30,G30),1)</f>
        <v>317.45808087924479</v>
      </c>
      <c r="I30" s="103">
        <f t="shared" si="1"/>
        <v>14</v>
      </c>
    </row>
    <row r="31" spans="1:10" x14ac:dyDescent="0.15">
      <c r="A31" s="79" t="s">
        <v>83</v>
      </c>
      <c r="B31" s="101">
        <v>0</v>
      </c>
      <c r="C31" s="100">
        <v>0</v>
      </c>
      <c r="D31" s="101">
        <v>0</v>
      </c>
      <c r="E31" s="100">
        <v>0</v>
      </c>
      <c r="F31" s="101">
        <v>43.85</v>
      </c>
      <c r="G31" s="83">
        <f t="shared" si="0"/>
        <v>308.93335212061436</v>
      </c>
      <c r="H31" s="86">
        <f>LARGE((C31,E31,G31),1)</f>
        <v>308.93335212061436</v>
      </c>
      <c r="I31" s="103">
        <f t="shared" si="1"/>
        <v>15</v>
      </c>
    </row>
    <row r="32" spans="1:10" x14ac:dyDescent="0.15">
      <c r="A32" s="79" t="s">
        <v>70</v>
      </c>
      <c r="B32" s="101">
        <v>0</v>
      </c>
      <c r="C32" s="100">
        <v>0</v>
      </c>
      <c r="D32" s="101">
        <v>0</v>
      </c>
      <c r="E32" s="100">
        <v>0</v>
      </c>
      <c r="F32" s="101">
        <v>43.32</v>
      </c>
      <c r="G32" s="83">
        <f t="shared" si="0"/>
        <v>305.19938001972662</v>
      </c>
      <c r="H32" s="86">
        <f>LARGE((C32,E32,G32),1)</f>
        <v>305.19938001972662</v>
      </c>
      <c r="I32" s="103">
        <f t="shared" si="1"/>
        <v>16</v>
      </c>
    </row>
    <row r="33" spans="1:9" x14ac:dyDescent="0.15">
      <c r="A33" s="79" t="s">
        <v>84</v>
      </c>
      <c r="B33" s="101">
        <v>0</v>
      </c>
      <c r="C33" s="100">
        <v>0</v>
      </c>
      <c r="D33" s="101">
        <v>0</v>
      </c>
      <c r="E33" s="100">
        <v>0</v>
      </c>
      <c r="F33" s="82">
        <v>40.840000000000003</v>
      </c>
      <c r="G33" s="83">
        <f t="shared" si="0"/>
        <v>287.72720867972384</v>
      </c>
      <c r="H33" s="86">
        <f>LARGE((C33,E33,G33),1)</f>
        <v>287.72720867972384</v>
      </c>
      <c r="I33" s="103">
        <f t="shared" si="1"/>
        <v>17</v>
      </c>
    </row>
    <row r="34" spans="1:9" x14ac:dyDescent="0.15">
      <c r="A34" s="79" t="s">
        <v>116</v>
      </c>
      <c r="B34" s="101">
        <v>0</v>
      </c>
      <c r="C34" s="100">
        <v>0</v>
      </c>
      <c r="D34" s="101">
        <v>0</v>
      </c>
      <c r="E34" s="100">
        <v>0</v>
      </c>
      <c r="F34" s="82">
        <v>40.33</v>
      </c>
      <c r="G34" s="83">
        <f t="shared" si="0"/>
        <v>284.1341411864168</v>
      </c>
      <c r="H34" s="86">
        <f>LARGE((C34,E34,G34),1)</f>
        <v>284.1341411864168</v>
      </c>
      <c r="I34" s="103">
        <f t="shared" si="1"/>
        <v>18</v>
      </c>
    </row>
    <row r="35" spans="1:9" x14ac:dyDescent="0.15">
      <c r="A35" s="79" t="s">
        <v>82</v>
      </c>
      <c r="B35" s="99">
        <v>0</v>
      </c>
      <c r="C35" s="100">
        <v>0</v>
      </c>
      <c r="D35" s="101">
        <v>0</v>
      </c>
      <c r="E35" s="100">
        <v>0</v>
      </c>
      <c r="F35" s="82">
        <v>39.92</v>
      </c>
      <c r="G35" s="83">
        <f t="shared" si="0"/>
        <v>281.24559673101311</v>
      </c>
      <c r="H35" s="86">
        <f>LARGE((C35,E35,G35),1)</f>
        <v>281.24559673101311</v>
      </c>
      <c r="I35" s="103">
        <f t="shared" si="1"/>
        <v>19</v>
      </c>
    </row>
    <row r="36" spans="1:9" x14ac:dyDescent="0.15">
      <c r="A36" s="79" t="s">
        <v>97</v>
      </c>
      <c r="B36" s="101">
        <v>0</v>
      </c>
      <c r="C36" s="100">
        <v>0</v>
      </c>
      <c r="D36" s="101">
        <v>0</v>
      </c>
      <c r="E36" s="100">
        <v>0</v>
      </c>
      <c r="F36" s="82">
        <v>39.869999999999997</v>
      </c>
      <c r="G36" s="83">
        <f t="shared" si="0"/>
        <v>280.89333521206146</v>
      </c>
      <c r="H36" s="86">
        <f>LARGE((C36,E36,G36),1)</f>
        <v>280.89333521206146</v>
      </c>
      <c r="I36" s="103">
        <f t="shared" si="1"/>
        <v>20</v>
      </c>
    </row>
    <row r="37" spans="1:9" x14ac:dyDescent="0.15">
      <c r="A37" s="79" t="s">
        <v>93</v>
      </c>
      <c r="B37" s="101">
        <v>0</v>
      </c>
      <c r="C37" s="100">
        <v>0</v>
      </c>
      <c r="D37" s="101">
        <v>0</v>
      </c>
      <c r="E37" s="100">
        <v>0</v>
      </c>
      <c r="F37" s="82">
        <v>38.909999999999997</v>
      </c>
      <c r="G37" s="83">
        <f t="shared" si="0"/>
        <v>274.12991404818939</v>
      </c>
      <c r="H37" s="86">
        <f>LARGE((C37,E37,G37),1)</f>
        <v>274.12991404818939</v>
      </c>
      <c r="I37" s="103">
        <f t="shared" si="1"/>
        <v>21</v>
      </c>
    </row>
    <row r="38" spans="1:9" x14ac:dyDescent="0.15">
      <c r="A38" s="79" t="s">
        <v>87</v>
      </c>
      <c r="B38" s="101">
        <v>0</v>
      </c>
      <c r="C38" s="100">
        <v>0</v>
      </c>
      <c r="D38" s="101">
        <v>0</v>
      </c>
      <c r="E38" s="100">
        <v>0</v>
      </c>
      <c r="F38" s="82">
        <v>37.11</v>
      </c>
      <c r="G38" s="83">
        <f t="shared" si="0"/>
        <v>261.44849936592931</v>
      </c>
      <c r="H38" s="86">
        <f>LARGE((C38,E38,G38),1)</f>
        <v>261.44849936592931</v>
      </c>
      <c r="I38" s="103">
        <f t="shared" si="1"/>
        <v>22</v>
      </c>
    </row>
    <row r="39" spans="1:9" x14ac:dyDescent="0.15">
      <c r="A39" s="79" t="s">
        <v>91</v>
      </c>
      <c r="B39" s="101">
        <v>0</v>
      </c>
      <c r="C39" s="100">
        <v>0</v>
      </c>
      <c r="D39" s="101">
        <v>0</v>
      </c>
      <c r="E39" s="100">
        <v>0</v>
      </c>
      <c r="F39" s="82">
        <v>36.700000000000003</v>
      </c>
      <c r="G39" s="83">
        <f t="shared" si="0"/>
        <v>258.55995491052556</v>
      </c>
      <c r="H39" s="86">
        <f>LARGE((C39,E39,G39),1)</f>
        <v>258.55995491052556</v>
      </c>
      <c r="I39" s="103">
        <f t="shared" si="1"/>
        <v>23</v>
      </c>
    </row>
    <row r="40" spans="1:9" x14ac:dyDescent="0.15">
      <c r="A40" s="79" t="s">
        <v>89</v>
      </c>
      <c r="B40" s="101">
        <v>0</v>
      </c>
      <c r="C40" s="100">
        <v>0</v>
      </c>
      <c r="D40" s="101">
        <v>0</v>
      </c>
      <c r="E40" s="100">
        <v>0</v>
      </c>
      <c r="F40" s="101">
        <v>31.61</v>
      </c>
      <c r="G40" s="83">
        <f t="shared" si="0"/>
        <v>222.69973228124559</v>
      </c>
      <c r="H40" s="86">
        <f>LARGE((C40,E40,G40),1)</f>
        <v>222.69973228124559</v>
      </c>
      <c r="I40" s="103">
        <f t="shared" si="1"/>
        <v>24</v>
      </c>
    </row>
    <row r="41" spans="1:9" x14ac:dyDescent="0.15">
      <c r="A41" s="79" t="s">
        <v>71</v>
      </c>
      <c r="B41" s="101">
        <v>0</v>
      </c>
      <c r="C41" s="100">
        <v>0</v>
      </c>
      <c r="D41" s="101">
        <v>0</v>
      </c>
      <c r="E41" s="100">
        <v>0</v>
      </c>
      <c r="F41" s="101">
        <v>31.22</v>
      </c>
      <c r="G41" s="83">
        <f t="shared" si="0"/>
        <v>219.95209243342256</v>
      </c>
      <c r="H41" s="86">
        <f>LARGE((C41,E41,G41),1)</f>
        <v>219.95209243342256</v>
      </c>
      <c r="I41" s="103">
        <f t="shared" si="1"/>
        <v>25</v>
      </c>
    </row>
    <row r="42" spans="1:9" x14ac:dyDescent="0.15">
      <c r="A42" s="79" t="s">
        <v>76</v>
      </c>
      <c r="B42" s="101">
        <v>0</v>
      </c>
      <c r="C42" s="100">
        <v>0</v>
      </c>
      <c r="D42" s="101">
        <v>0</v>
      </c>
      <c r="E42" s="100">
        <v>0</v>
      </c>
      <c r="F42" s="101">
        <v>30.72</v>
      </c>
      <c r="G42" s="83">
        <f t="shared" si="0"/>
        <v>216.42947724390586</v>
      </c>
      <c r="H42" s="86">
        <f>LARGE((C42,E42,G42),1)</f>
        <v>216.42947724390586</v>
      </c>
      <c r="I42" s="103">
        <f t="shared" si="1"/>
        <v>26</v>
      </c>
    </row>
    <row r="43" spans="1:9" x14ac:dyDescent="0.15">
      <c r="A43" s="79" t="s">
        <v>115</v>
      </c>
      <c r="B43" s="99">
        <v>0</v>
      </c>
      <c r="C43" s="100">
        <v>0</v>
      </c>
      <c r="D43" s="101">
        <v>0</v>
      </c>
      <c r="E43" s="100">
        <v>0</v>
      </c>
      <c r="F43" s="101">
        <v>29.25</v>
      </c>
      <c r="G43" s="83">
        <f t="shared" si="0"/>
        <v>206.07298858672678</v>
      </c>
      <c r="H43" s="86">
        <f>LARGE((C43,E43,G43),1)</f>
        <v>206.07298858672678</v>
      </c>
      <c r="I43" s="103">
        <f t="shared" si="1"/>
        <v>27</v>
      </c>
    </row>
    <row r="44" spans="1:9" x14ac:dyDescent="0.15">
      <c r="A44" s="79" t="s">
        <v>119</v>
      </c>
      <c r="B44" s="101">
        <v>0</v>
      </c>
      <c r="C44" s="100">
        <v>0</v>
      </c>
      <c r="D44" s="101">
        <v>0</v>
      </c>
      <c r="E44" s="100">
        <v>0</v>
      </c>
      <c r="F44" s="101">
        <v>28.7</v>
      </c>
      <c r="G44" s="83">
        <f t="shared" si="0"/>
        <v>202.19811187825843</v>
      </c>
      <c r="H44" s="86">
        <f>LARGE((C44,E44,G44),1)</f>
        <v>202.19811187825843</v>
      </c>
      <c r="I44" s="103">
        <f t="shared" si="1"/>
        <v>28</v>
      </c>
    </row>
    <row r="45" spans="1:9" x14ac:dyDescent="0.15">
      <c r="A45" s="79" t="s">
        <v>92</v>
      </c>
      <c r="B45" s="101">
        <v>0</v>
      </c>
      <c r="C45" s="100">
        <v>0</v>
      </c>
      <c r="D45" s="101">
        <v>0</v>
      </c>
      <c r="E45" s="100">
        <v>0</v>
      </c>
      <c r="F45" s="101">
        <v>28.23</v>
      </c>
      <c r="G45" s="83">
        <f t="shared" si="0"/>
        <v>198.88685360011274</v>
      </c>
      <c r="H45" s="86">
        <f>LARGE((C45,E45,G45),1)</f>
        <v>198.88685360011274</v>
      </c>
      <c r="I45" s="103">
        <f t="shared" si="1"/>
        <v>29</v>
      </c>
    </row>
    <row r="46" spans="1:9" x14ac:dyDescent="0.15">
      <c r="A46" s="79" t="s">
        <v>74</v>
      </c>
      <c r="B46" s="101">
        <v>0</v>
      </c>
      <c r="C46" s="100">
        <v>0</v>
      </c>
      <c r="D46" s="101">
        <v>0</v>
      </c>
      <c r="E46" s="100">
        <v>0</v>
      </c>
      <c r="F46" s="101">
        <v>28.16</v>
      </c>
      <c r="G46" s="83">
        <f t="shared" si="0"/>
        <v>198.39368747358037</v>
      </c>
      <c r="H46" s="86">
        <f>LARGE((C46,E46,G46),1)</f>
        <v>198.39368747358037</v>
      </c>
      <c r="I46" s="103">
        <f t="shared" si="1"/>
        <v>30</v>
      </c>
    </row>
    <row r="47" spans="1:9" x14ac:dyDescent="0.15">
      <c r="A47" s="79" t="s">
        <v>73</v>
      </c>
      <c r="B47" s="101">
        <v>0</v>
      </c>
      <c r="C47" s="100">
        <v>0</v>
      </c>
      <c r="D47" s="101">
        <v>0</v>
      </c>
      <c r="E47" s="100">
        <v>0</v>
      </c>
      <c r="F47" s="101">
        <v>26.98</v>
      </c>
      <c r="G47" s="83">
        <f t="shared" si="0"/>
        <v>190.08031562632098</v>
      </c>
      <c r="H47" s="86">
        <f>LARGE((C47,E47,G47),1)</f>
        <v>190.08031562632098</v>
      </c>
      <c r="I47" s="103">
        <f t="shared" si="1"/>
        <v>31</v>
      </c>
    </row>
    <row r="48" spans="1:9" x14ac:dyDescent="0.15">
      <c r="A48" s="79" t="s">
        <v>75</v>
      </c>
      <c r="B48" s="101">
        <v>0</v>
      </c>
      <c r="C48" s="100">
        <v>0</v>
      </c>
      <c r="D48" s="101">
        <v>0</v>
      </c>
      <c r="E48" s="100">
        <v>0</v>
      </c>
      <c r="F48" s="101">
        <v>15.97</v>
      </c>
      <c r="G48" s="83">
        <f t="shared" ref="G48" si="2">F48/F$15*1000*F$14</f>
        <v>112.51232915316331</v>
      </c>
      <c r="H48" s="86">
        <f>LARGE((C48,E48,G48),1)</f>
        <v>112.51232915316331</v>
      </c>
      <c r="I48" s="103">
        <f t="shared" si="1"/>
        <v>32</v>
      </c>
    </row>
    <row r="49" spans="1:9" x14ac:dyDescent="0.15">
      <c r="A49" s="79" t="s">
        <v>120</v>
      </c>
      <c r="B49" s="101">
        <v>0</v>
      </c>
      <c r="C49" s="100">
        <v>0</v>
      </c>
      <c r="D49" s="101">
        <v>0</v>
      </c>
      <c r="E49" s="100">
        <v>0</v>
      </c>
      <c r="F49" s="101"/>
      <c r="G49" s="83">
        <v>0</v>
      </c>
      <c r="H49" s="86">
        <f>LARGE((C49,E49,G49),1)</f>
        <v>0</v>
      </c>
      <c r="I49" s="103" t="s">
        <v>117</v>
      </c>
    </row>
    <row r="50" spans="1:9" x14ac:dyDescent="0.15">
      <c r="A50" s="79" t="s">
        <v>118</v>
      </c>
      <c r="B50" s="101">
        <v>0</v>
      </c>
      <c r="C50" s="100">
        <v>0</v>
      </c>
      <c r="D50" s="101">
        <v>0</v>
      </c>
      <c r="E50" s="100">
        <v>0</v>
      </c>
      <c r="F50" s="101"/>
      <c r="G50" s="83">
        <f>F50/F$15*1000*F$14</f>
        <v>0</v>
      </c>
      <c r="H50" s="86">
        <f>LARGE((C50,E50,G50),1)</f>
        <v>0</v>
      </c>
      <c r="I50" s="103" t="s">
        <v>117</v>
      </c>
    </row>
  </sheetData>
  <mergeCells count="5">
    <mergeCell ref="A1:A7"/>
    <mergeCell ref="B2:F2"/>
    <mergeCell ref="B4:F4"/>
    <mergeCell ref="B6:C6"/>
    <mergeCell ref="B10:C10"/>
  </mergeCells>
  <conditionalFormatting sqref="A31">
    <cfRule type="duplicateValues" dxfId="1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0"/>
  <sheetViews>
    <sheetView zoomScaleNormal="100" zoomScalePageLayoutView="125" workbookViewId="0">
      <selection activeCell="J22" sqref="J22"/>
    </sheetView>
  </sheetViews>
  <sheetFormatPr baseColWidth="10" defaultColWidth="10.6640625" defaultRowHeight="11" x14ac:dyDescent="0.15"/>
  <cols>
    <col min="1" max="1" width="22.83203125" style="1" customWidth="1"/>
    <col min="2" max="2" width="10.6640625" style="1" customWidth="1"/>
    <col min="3" max="3" width="18.1640625" style="1" customWidth="1"/>
    <col min="4" max="4" width="6.1640625" style="1" customWidth="1"/>
    <col min="5" max="27" width="4.83203125" style="37" customWidth="1"/>
    <col min="28" max="16384" width="10.6640625" style="37"/>
  </cols>
  <sheetData>
    <row r="1" spans="1:27" s="28" customFormat="1" ht="33.75" customHeight="1" x14ac:dyDescent="0.15">
      <c r="A1" s="27"/>
      <c r="B1" s="27"/>
      <c r="C1" s="27"/>
      <c r="D1" s="27"/>
      <c r="E1" s="110">
        <v>2021</v>
      </c>
      <c r="F1" s="110">
        <v>2021</v>
      </c>
      <c r="G1" s="111">
        <v>2022</v>
      </c>
      <c r="H1" s="111">
        <v>2022</v>
      </c>
      <c r="I1" s="111">
        <v>2022</v>
      </c>
      <c r="J1" s="111">
        <v>2022</v>
      </c>
      <c r="K1" s="111">
        <v>2022</v>
      </c>
      <c r="L1" s="111">
        <v>2022</v>
      </c>
      <c r="M1" s="111">
        <v>2022</v>
      </c>
      <c r="N1" s="111">
        <v>2022</v>
      </c>
      <c r="O1" s="111">
        <v>2022</v>
      </c>
      <c r="P1" s="19">
        <v>2022</v>
      </c>
      <c r="Q1" s="111">
        <v>2022</v>
      </c>
      <c r="R1" s="19">
        <v>2022</v>
      </c>
      <c r="S1" s="111">
        <v>2022</v>
      </c>
      <c r="T1" s="111">
        <v>2022</v>
      </c>
      <c r="U1" s="19">
        <v>2022</v>
      </c>
      <c r="V1" s="19">
        <v>2022</v>
      </c>
      <c r="W1" s="19">
        <v>2022</v>
      </c>
      <c r="X1" s="19">
        <v>2022</v>
      </c>
      <c r="Y1" s="19">
        <v>2022</v>
      </c>
      <c r="Z1" s="19">
        <v>2022</v>
      </c>
      <c r="AA1" s="19">
        <v>2022</v>
      </c>
    </row>
    <row r="2" spans="1:27" s="28" customFormat="1" ht="38" customHeight="1" x14ac:dyDescent="0.15">
      <c r="A2" s="29"/>
      <c r="B2" s="29"/>
      <c r="C2" s="30"/>
      <c r="D2" s="30"/>
      <c r="E2" s="72" t="s">
        <v>53</v>
      </c>
      <c r="F2" s="72" t="s">
        <v>54</v>
      </c>
      <c r="G2" s="72" t="s">
        <v>64</v>
      </c>
      <c r="H2" s="72" t="s">
        <v>64</v>
      </c>
      <c r="I2" s="72" t="s">
        <v>68</v>
      </c>
      <c r="J2" s="72" t="s">
        <v>68</v>
      </c>
      <c r="K2" s="72" t="s">
        <v>65</v>
      </c>
      <c r="L2" s="72" t="s">
        <v>65</v>
      </c>
      <c r="M2" s="72" t="s">
        <v>68</v>
      </c>
      <c r="N2" s="72" t="s">
        <v>68</v>
      </c>
      <c r="O2" s="72" t="s">
        <v>68</v>
      </c>
      <c r="P2" s="72" t="s">
        <v>68</v>
      </c>
      <c r="Q2" s="72" t="s">
        <v>68</v>
      </c>
      <c r="R2" s="72" t="s">
        <v>68</v>
      </c>
      <c r="S2" s="72" t="s">
        <v>65</v>
      </c>
      <c r="T2" s="72" t="s">
        <v>65</v>
      </c>
      <c r="U2" s="72" t="s">
        <v>150</v>
      </c>
      <c r="V2" s="72" t="s">
        <v>154</v>
      </c>
      <c r="W2" s="72" t="s">
        <v>154</v>
      </c>
      <c r="X2" s="72" t="s">
        <v>161</v>
      </c>
      <c r="Y2" s="72" t="s">
        <v>166</v>
      </c>
      <c r="Z2" s="72" t="s">
        <v>166</v>
      </c>
      <c r="AA2" s="72" t="s">
        <v>168</v>
      </c>
    </row>
    <row r="3" spans="1:27" s="33" customFormat="1" ht="30.75" customHeight="1" x14ac:dyDescent="0.15">
      <c r="A3" s="31"/>
      <c r="B3" s="32"/>
      <c r="C3" s="32" t="s">
        <v>22</v>
      </c>
      <c r="D3" s="32"/>
      <c r="E3" s="72" t="s">
        <v>45</v>
      </c>
      <c r="F3" s="72" t="s">
        <v>45</v>
      </c>
      <c r="G3" s="72" t="s">
        <v>63</v>
      </c>
      <c r="H3" s="72" t="s">
        <v>63</v>
      </c>
      <c r="I3" s="72" t="s">
        <v>67</v>
      </c>
      <c r="J3" s="72" t="s">
        <v>67</v>
      </c>
      <c r="K3" s="72" t="s">
        <v>66</v>
      </c>
      <c r="L3" s="72" t="s">
        <v>66</v>
      </c>
      <c r="M3" s="72" t="s">
        <v>45</v>
      </c>
      <c r="N3" s="72" t="s">
        <v>45</v>
      </c>
      <c r="O3" s="72" t="s">
        <v>121</v>
      </c>
      <c r="P3" s="72" t="s">
        <v>121</v>
      </c>
      <c r="Q3" s="72" t="s">
        <v>122</v>
      </c>
      <c r="R3" s="72" t="s">
        <v>122</v>
      </c>
      <c r="S3" s="72" t="s">
        <v>113</v>
      </c>
      <c r="T3" s="72" t="s">
        <v>113</v>
      </c>
      <c r="U3" s="72" t="s">
        <v>153</v>
      </c>
      <c r="V3" s="72" t="s">
        <v>113</v>
      </c>
      <c r="W3" s="72" t="s">
        <v>157</v>
      </c>
      <c r="X3" s="72" t="s">
        <v>160</v>
      </c>
      <c r="Y3" s="72" t="s">
        <v>167</v>
      </c>
      <c r="Z3" s="72" t="s">
        <v>167</v>
      </c>
      <c r="AA3" s="72" t="s">
        <v>163</v>
      </c>
    </row>
    <row r="4" spans="1:27" x14ac:dyDescent="0.15">
      <c r="A4" s="34"/>
      <c r="B4" s="35"/>
      <c r="C4" s="36"/>
      <c r="D4" s="74"/>
      <c r="E4" s="73">
        <v>43086</v>
      </c>
      <c r="F4" s="73">
        <v>43087</v>
      </c>
      <c r="G4" s="73">
        <v>43087</v>
      </c>
      <c r="H4" s="73">
        <v>43087</v>
      </c>
      <c r="I4" s="73">
        <v>43119</v>
      </c>
      <c r="J4" s="73">
        <v>43120</v>
      </c>
      <c r="K4" s="73">
        <v>43128</v>
      </c>
      <c r="L4" s="73">
        <v>43129</v>
      </c>
      <c r="M4" s="73">
        <v>43128</v>
      </c>
      <c r="N4" s="73">
        <v>43129</v>
      </c>
      <c r="O4" s="73">
        <v>43135</v>
      </c>
      <c r="P4" s="73">
        <v>43136</v>
      </c>
      <c r="Q4" s="73">
        <v>43140</v>
      </c>
      <c r="R4" s="73">
        <v>43141</v>
      </c>
      <c r="S4" s="73">
        <v>43142</v>
      </c>
      <c r="T4" s="73">
        <v>43143</v>
      </c>
      <c r="U4" s="73">
        <v>43142</v>
      </c>
      <c r="V4" s="73">
        <v>43163</v>
      </c>
      <c r="W4" s="73">
        <v>43164</v>
      </c>
      <c r="X4" s="73">
        <v>43177</v>
      </c>
      <c r="Y4" s="73">
        <v>43184</v>
      </c>
      <c r="Z4" s="73">
        <v>43184</v>
      </c>
      <c r="AA4" s="73">
        <v>43191</v>
      </c>
    </row>
    <row r="5" spans="1:27" x14ac:dyDescent="0.15">
      <c r="A5" s="34"/>
      <c r="B5" s="35"/>
      <c r="C5" s="36"/>
      <c r="D5" s="74"/>
      <c r="E5" s="73" t="s">
        <v>42</v>
      </c>
      <c r="F5" s="73" t="s">
        <v>42</v>
      </c>
      <c r="G5" s="73" t="s">
        <v>42</v>
      </c>
      <c r="H5" s="73" t="s">
        <v>62</v>
      </c>
      <c r="I5" s="73" t="s">
        <v>42</v>
      </c>
      <c r="J5" s="73" t="s">
        <v>62</v>
      </c>
      <c r="K5" s="73" t="s">
        <v>42</v>
      </c>
      <c r="L5" s="73" t="s">
        <v>42</v>
      </c>
      <c r="M5" s="73" t="s">
        <v>42</v>
      </c>
      <c r="N5" s="73" t="s">
        <v>62</v>
      </c>
      <c r="O5" s="73" t="s">
        <v>42</v>
      </c>
      <c r="P5" s="73" t="s">
        <v>62</v>
      </c>
      <c r="Q5" s="73" t="s">
        <v>42</v>
      </c>
      <c r="R5" s="73" t="s">
        <v>62</v>
      </c>
      <c r="S5" s="73" t="s">
        <v>42</v>
      </c>
      <c r="T5" s="73" t="s">
        <v>42</v>
      </c>
      <c r="U5" s="73" t="s">
        <v>42</v>
      </c>
      <c r="V5" s="73" t="s">
        <v>42</v>
      </c>
      <c r="W5" s="73" t="s">
        <v>62</v>
      </c>
      <c r="X5" s="73" t="s">
        <v>42</v>
      </c>
      <c r="Y5" s="73" t="s">
        <v>42</v>
      </c>
      <c r="Z5" s="73" t="s">
        <v>42</v>
      </c>
      <c r="AA5" s="73" t="s">
        <v>42</v>
      </c>
    </row>
    <row r="6" spans="1:27" x14ac:dyDescent="0.15">
      <c r="A6" s="34"/>
      <c r="B6" s="35"/>
      <c r="C6" s="36"/>
      <c r="D6" s="38"/>
      <c r="E6" s="129" t="s">
        <v>23</v>
      </c>
      <c r="F6" s="129" t="s">
        <v>23</v>
      </c>
      <c r="G6" s="129" t="s">
        <v>23</v>
      </c>
      <c r="H6" s="129" t="s">
        <v>23</v>
      </c>
      <c r="I6" s="129" t="s">
        <v>23</v>
      </c>
      <c r="J6" s="129" t="s">
        <v>23</v>
      </c>
      <c r="K6" s="129" t="s">
        <v>23</v>
      </c>
      <c r="L6" s="129" t="s">
        <v>23</v>
      </c>
      <c r="M6" s="129" t="s">
        <v>23</v>
      </c>
      <c r="N6" s="129" t="s">
        <v>23</v>
      </c>
      <c r="O6" s="129" t="s">
        <v>23</v>
      </c>
      <c r="P6" s="129" t="s">
        <v>23</v>
      </c>
      <c r="Q6" s="129" t="s">
        <v>23</v>
      </c>
      <c r="R6" s="129" t="s">
        <v>23</v>
      </c>
      <c r="S6" s="129" t="s">
        <v>23</v>
      </c>
      <c r="T6" s="129" t="s">
        <v>23</v>
      </c>
      <c r="U6" s="129" t="s">
        <v>23</v>
      </c>
      <c r="V6" s="129" t="s">
        <v>23</v>
      </c>
      <c r="W6" s="129" t="s">
        <v>23</v>
      </c>
      <c r="X6" s="129" t="s">
        <v>23</v>
      </c>
      <c r="Y6" s="129" t="s">
        <v>23</v>
      </c>
      <c r="Z6" s="129" t="s">
        <v>23</v>
      </c>
      <c r="AA6" s="129" t="s">
        <v>23</v>
      </c>
    </row>
    <row r="7" spans="1:27" s="42" customFormat="1" x14ac:dyDescent="0.15">
      <c r="A7" s="39" t="s">
        <v>37</v>
      </c>
      <c r="B7" s="40" t="s">
        <v>36</v>
      </c>
      <c r="C7" s="38" t="s">
        <v>10</v>
      </c>
      <c r="D7" s="41" t="s">
        <v>28</v>
      </c>
      <c r="E7" s="128">
        <f>'Apex Canada Classic'!I16</f>
        <v>47</v>
      </c>
      <c r="F7" s="128">
        <f>'FIS Apex Canada Classic'!I16</f>
        <v>40</v>
      </c>
      <c r="G7" s="128">
        <f>'CC Red Deer MO'!I16</f>
        <v>62</v>
      </c>
      <c r="H7" s="128">
        <f>'CC Red Deer DM'!I16</f>
        <v>51</v>
      </c>
      <c r="I7" s="128">
        <f>'NorAm DV MO'!I16</f>
        <v>56</v>
      </c>
      <c r="J7" s="128">
        <f>'NorAm DV DM'!I16</f>
        <v>53</v>
      </c>
      <c r="K7" s="128">
        <f>'TT BVSC -1'!I16</f>
        <v>33</v>
      </c>
      <c r="L7" s="128">
        <f>'TT BVSC -2'!I16</f>
        <v>33</v>
      </c>
      <c r="M7" s="128">
        <f>'NorAm Apex MO'!I16</f>
        <v>58</v>
      </c>
      <c r="N7" s="128">
        <f>'NorAm Apex DM'!I16</f>
        <v>58</v>
      </c>
      <c r="O7" s="128">
        <f>'NA VSC MO'!I16</f>
        <v>57</v>
      </c>
      <c r="P7" s="128">
        <f>'NA VSC DM'!I16</f>
        <v>56</v>
      </c>
      <c r="Q7" s="128">
        <f>'NA Killington MO'!I16</f>
        <v>59</v>
      </c>
      <c r="R7" s="128">
        <f>'NA Killington DM'!I16</f>
        <v>58</v>
      </c>
      <c r="S7" s="128">
        <f>'TT CP -1'!I16</f>
        <v>32</v>
      </c>
      <c r="T7" s="128">
        <f>'TT CP -2'!I16</f>
        <v>32</v>
      </c>
      <c r="U7" s="128">
        <f>'FzFest CF'!I16</f>
        <v>19</v>
      </c>
      <c r="V7" s="128">
        <f>'TT Prov MO'!I16</f>
        <v>31</v>
      </c>
      <c r="W7" s="128">
        <f>'TT Prov DM'!I16</f>
        <v>31</v>
      </c>
      <c r="X7" s="128">
        <f>'CC MSA MO'!I16</f>
        <v>57</v>
      </c>
      <c r="Y7" s="128">
        <f>'SrNats MO'!I16</f>
        <v>48</v>
      </c>
      <c r="Z7" s="128">
        <f>'SrNats DM'!I16</f>
        <v>46</v>
      </c>
      <c r="AA7" s="128">
        <f>'JrNats MO'!I16</f>
        <v>0</v>
      </c>
    </row>
    <row r="8" spans="1:27" s="42" customFormat="1" x14ac:dyDescent="0.15">
      <c r="A8" s="121"/>
      <c r="B8" s="121"/>
      <c r="C8" s="127" t="s">
        <v>127</v>
      </c>
      <c r="D8" s="127"/>
      <c r="E8" s="117">
        <f>E7/4</f>
        <v>11.75</v>
      </c>
      <c r="F8" s="117">
        <f t="shared" ref="F8:AA8" si="0">F7/4</f>
        <v>10</v>
      </c>
      <c r="G8" s="117">
        <f t="shared" si="0"/>
        <v>15.5</v>
      </c>
      <c r="H8" s="117">
        <f t="shared" si="0"/>
        <v>12.75</v>
      </c>
      <c r="I8" s="117">
        <f t="shared" si="0"/>
        <v>14</v>
      </c>
      <c r="J8" s="117">
        <f t="shared" si="0"/>
        <v>13.25</v>
      </c>
      <c r="K8" s="117">
        <f t="shared" si="0"/>
        <v>8.25</v>
      </c>
      <c r="L8" s="117">
        <f t="shared" si="0"/>
        <v>8.25</v>
      </c>
      <c r="M8" s="117">
        <f t="shared" si="0"/>
        <v>14.5</v>
      </c>
      <c r="N8" s="117">
        <f t="shared" si="0"/>
        <v>14.5</v>
      </c>
      <c r="O8" s="117">
        <f t="shared" si="0"/>
        <v>14.25</v>
      </c>
      <c r="P8" s="117">
        <f t="shared" si="0"/>
        <v>14</v>
      </c>
      <c r="Q8" s="117">
        <f t="shared" si="0"/>
        <v>14.75</v>
      </c>
      <c r="R8" s="117">
        <f t="shared" si="0"/>
        <v>14.5</v>
      </c>
      <c r="S8" s="117">
        <f t="shared" si="0"/>
        <v>8</v>
      </c>
      <c r="T8" s="117">
        <f t="shared" ref="T8:Z8" si="1">T7/4</f>
        <v>8</v>
      </c>
      <c r="U8" s="117">
        <f t="shared" si="1"/>
        <v>4.75</v>
      </c>
      <c r="V8" s="117">
        <f t="shared" si="1"/>
        <v>7.75</v>
      </c>
      <c r="W8" s="117">
        <f t="shared" si="1"/>
        <v>7.75</v>
      </c>
      <c r="X8" s="117">
        <f t="shared" si="1"/>
        <v>14.25</v>
      </c>
      <c r="Y8" s="117">
        <f t="shared" ref="Y8" si="2">Y7/4</f>
        <v>12</v>
      </c>
      <c r="Z8" s="117">
        <f t="shared" si="1"/>
        <v>11.5</v>
      </c>
      <c r="AA8" s="117">
        <f t="shared" si="0"/>
        <v>0</v>
      </c>
    </row>
    <row r="9" spans="1:27" s="42" customFormat="1" x14ac:dyDescent="0.15">
      <c r="A9" s="121"/>
      <c r="B9" s="121"/>
      <c r="C9" s="127" t="s">
        <v>128</v>
      </c>
      <c r="D9" s="127"/>
      <c r="E9" s="118">
        <f>E7/2</f>
        <v>23.5</v>
      </c>
      <c r="F9" s="118">
        <f t="shared" ref="F9:AA9" si="3">F7/2</f>
        <v>20</v>
      </c>
      <c r="G9" s="118">
        <f t="shared" si="3"/>
        <v>31</v>
      </c>
      <c r="H9" s="118">
        <f t="shared" si="3"/>
        <v>25.5</v>
      </c>
      <c r="I9" s="118">
        <f t="shared" si="3"/>
        <v>28</v>
      </c>
      <c r="J9" s="118">
        <f t="shared" si="3"/>
        <v>26.5</v>
      </c>
      <c r="K9" s="118">
        <f t="shared" si="3"/>
        <v>16.5</v>
      </c>
      <c r="L9" s="118">
        <f t="shared" si="3"/>
        <v>16.5</v>
      </c>
      <c r="M9" s="118">
        <f t="shared" si="3"/>
        <v>29</v>
      </c>
      <c r="N9" s="118">
        <f t="shared" si="3"/>
        <v>29</v>
      </c>
      <c r="O9" s="118">
        <f t="shared" si="3"/>
        <v>28.5</v>
      </c>
      <c r="P9" s="118">
        <f t="shared" si="3"/>
        <v>28</v>
      </c>
      <c r="Q9" s="118">
        <f t="shared" si="3"/>
        <v>29.5</v>
      </c>
      <c r="R9" s="118">
        <f t="shared" si="3"/>
        <v>29</v>
      </c>
      <c r="S9" s="118">
        <f t="shared" si="3"/>
        <v>16</v>
      </c>
      <c r="T9" s="118">
        <f t="shared" ref="T9:Z9" si="4">T7/2</f>
        <v>16</v>
      </c>
      <c r="U9" s="118">
        <f t="shared" si="4"/>
        <v>9.5</v>
      </c>
      <c r="V9" s="118">
        <f t="shared" si="4"/>
        <v>15.5</v>
      </c>
      <c r="W9" s="118">
        <f t="shared" si="4"/>
        <v>15.5</v>
      </c>
      <c r="X9" s="118">
        <f t="shared" si="4"/>
        <v>28.5</v>
      </c>
      <c r="Y9" s="118">
        <f t="shared" ref="Y9" si="5">Y7/2</f>
        <v>24</v>
      </c>
      <c r="Z9" s="118">
        <f t="shared" si="4"/>
        <v>23</v>
      </c>
      <c r="AA9" s="118">
        <f t="shared" si="3"/>
        <v>0</v>
      </c>
    </row>
    <row r="10" spans="1:27" s="42" customFormat="1" x14ac:dyDescent="0.15">
      <c r="A10" s="121"/>
      <c r="B10" s="121"/>
      <c r="C10" s="127" t="s">
        <v>129</v>
      </c>
      <c r="D10" s="127"/>
      <c r="E10" s="119">
        <f>E7/4*3</f>
        <v>35.25</v>
      </c>
      <c r="F10" s="119">
        <f t="shared" ref="F10:AA10" si="6">F7/4*3</f>
        <v>30</v>
      </c>
      <c r="G10" s="119">
        <f t="shared" si="6"/>
        <v>46.5</v>
      </c>
      <c r="H10" s="119">
        <f t="shared" si="6"/>
        <v>38.25</v>
      </c>
      <c r="I10" s="119">
        <f t="shared" si="6"/>
        <v>42</v>
      </c>
      <c r="J10" s="119">
        <f t="shared" si="6"/>
        <v>39.75</v>
      </c>
      <c r="K10" s="119">
        <f t="shared" si="6"/>
        <v>24.75</v>
      </c>
      <c r="L10" s="119">
        <f t="shared" si="6"/>
        <v>24.75</v>
      </c>
      <c r="M10" s="119">
        <f t="shared" si="6"/>
        <v>43.5</v>
      </c>
      <c r="N10" s="119">
        <f t="shared" si="6"/>
        <v>43.5</v>
      </c>
      <c r="O10" s="119">
        <f t="shared" si="6"/>
        <v>42.75</v>
      </c>
      <c r="P10" s="119">
        <f t="shared" si="6"/>
        <v>42</v>
      </c>
      <c r="Q10" s="119">
        <f t="shared" si="6"/>
        <v>44.25</v>
      </c>
      <c r="R10" s="119">
        <f t="shared" si="6"/>
        <v>43.5</v>
      </c>
      <c r="S10" s="119">
        <f t="shared" si="6"/>
        <v>24</v>
      </c>
      <c r="T10" s="119">
        <f t="shared" ref="T10:Z10" si="7">T7/4*3</f>
        <v>24</v>
      </c>
      <c r="U10" s="119">
        <f t="shared" si="7"/>
        <v>14.25</v>
      </c>
      <c r="V10" s="119">
        <f t="shared" si="7"/>
        <v>23.25</v>
      </c>
      <c r="W10" s="119">
        <f t="shared" si="7"/>
        <v>23.25</v>
      </c>
      <c r="X10" s="119">
        <f t="shared" si="7"/>
        <v>42.75</v>
      </c>
      <c r="Y10" s="119">
        <f t="shared" ref="Y10" si="8">Y7/4*3</f>
        <v>36</v>
      </c>
      <c r="Z10" s="119">
        <f t="shared" si="7"/>
        <v>34.5</v>
      </c>
      <c r="AA10" s="119">
        <f t="shared" si="6"/>
        <v>0</v>
      </c>
    </row>
    <row r="11" spans="1:27" ht="18.75" customHeight="1" x14ac:dyDescent="0.15">
      <c r="A11" s="77" t="s">
        <v>106</v>
      </c>
      <c r="B11" s="77" t="s">
        <v>44</v>
      </c>
      <c r="C11" s="78" t="s">
        <v>48</v>
      </c>
      <c r="D11" s="120">
        <f>IF(ISNA(VLOOKUP($C11,'Ontario Rankings'!$C$6:$K$47,3,FALSE))=TRUE,"0",VLOOKUP($C11,'Ontario Rankings'!$C$6:$K$13,3,FALSE))</f>
        <v>1</v>
      </c>
      <c r="E11" s="116">
        <f>IF(ISNA(VLOOKUP($C11,'Apex Canada Classic'!$A$17:$I$97,9,FALSE))=TRUE,"0",VLOOKUP($C11,'Apex Canada Classic'!$A$17:$I$97,9,FALSE))</f>
        <v>20</v>
      </c>
      <c r="F11" s="116">
        <f>IF(ISNA(VLOOKUP($C11,'FIS Apex Canada Classic'!$A$17:$I$96,9,FALSE))=TRUE,"0",VLOOKUP($C11,'FIS Apex Canada Classic'!$A$17:$I$96,9,FALSE))</f>
        <v>10</v>
      </c>
      <c r="G11" s="116">
        <f>IF(ISNA(VLOOKUP($C11,'CC Red Deer MO'!$A$17:$I$99,9,FALSE))=TRUE,"0",VLOOKUP($C11,'CC Red Deer MO'!$A$17:$I$99,9,FALSE))</f>
        <v>5</v>
      </c>
      <c r="H11" s="116" t="str">
        <f>IF(ISNA(VLOOKUP($C11,'CC Red Deer DM'!$A$17:$I$99,9,FALSE))=TRUE,"0",VLOOKUP($C11,'CC Red Deer DM'!$A$17:$I$99,9,FALSE))</f>
        <v>0</v>
      </c>
      <c r="I11" s="116">
        <f>IF(ISNA(VLOOKUP($C11,'NorAm DV MO'!$A$17:$I$99,9,FALSE))=TRUE,"0",VLOOKUP($C11,'NorAm DV MO'!$A$17:$I$99,9,FALSE))</f>
        <v>17</v>
      </c>
      <c r="J11" s="116">
        <f>IF(ISNA(VLOOKUP($C11,'NorAm DV DM'!$A$17:$I$99,9,FALSE))=TRUE,"0",VLOOKUP($C11,'NorAm DV DM'!$A$17:$I$99,9,FALSE))</f>
        <v>29</v>
      </c>
      <c r="K11" s="116" t="str">
        <f>IF(ISNA(VLOOKUP($C11,'TT BVSC -1'!$A$17:$I$99,9,FALSE))=TRUE,"0",VLOOKUP($C11,'TT BVSC -1'!$A$17:$I$99,9,FALSE))</f>
        <v>0</v>
      </c>
      <c r="L11" s="116" t="str">
        <f>IF(ISNA(VLOOKUP($C11,'TT BVSC -2'!$A$17:$I$99,9,FALSE))=TRUE,"0",VLOOKUP($C11,'TT BVSC -2'!$A$17:$I$99,9,FALSE))</f>
        <v>0</v>
      </c>
      <c r="M11" s="116">
        <f>IF(ISNA(VLOOKUP($C11,'NorAm Apex MO'!$A$17:$I$99,9,FALSE))=TRUE,"0",VLOOKUP($C11,'NorAm Apex MO'!$A$17:$I$99,9,FALSE))</f>
        <v>13</v>
      </c>
      <c r="N11" s="116">
        <f>IF(ISNA(VLOOKUP($C11,'NorAm Apex DM'!$A$17:$I$99,9,FALSE))=TRUE,"0",VLOOKUP($C11,'NorAm Apex DM'!$A$17:$I$99,9,FALSE))</f>
        <v>29</v>
      </c>
      <c r="O11" s="116">
        <f>IF(ISNA(VLOOKUP($C11,'NA VSC MO'!$A$17:$I$98,9,FALSE))=TRUE,"0",VLOOKUP($C11,'NA VSC MO'!$A$17:$I$98,9,FALSE))</f>
        <v>21</v>
      </c>
      <c r="P11" s="116">
        <f>IF(ISNA(VLOOKUP($C11,'NA VSC DM'!$A$17:$I$98,9,FALSE))=TRUE,"0",VLOOKUP($C11,'NA VSC DM'!$A$17:$I$98,9,FALSE))</f>
        <v>22</v>
      </c>
      <c r="Q11" s="116">
        <f>IF(ISNA(VLOOKUP($C11,'NA Killington MO'!$A$17:$I$98,9,FALSE))=TRUE,"0",VLOOKUP($C11,'NA Killington MO'!$A$17:$I$98,9,FALSE))</f>
        <v>6</v>
      </c>
      <c r="R11" s="116">
        <f>IF(ISNA(VLOOKUP($C11,'NA Killington DM'!$A$17:$I$98,9,FALSE))=TRUE,"0",VLOOKUP($C11,'NA Killington DM'!$A$17:$I$98,9,FALSE))</f>
        <v>12</v>
      </c>
      <c r="S11" s="116" t="str">
        <f>IF(ISNA(VLOOKUP($C11,'TT CP -1'!$A$17:$I$99,9,FALSE))=TRUE,"0",VLOOKUP($C11,'TT CP -1'!$A$17:$I$99,9,FALSE))</f>
        <v>0</v>
      </c>
      <c r="T11" s="116" t="str">
        <f>IF(ISNA(VLOOKUP($C11,'TT CP -2'!$A$17:$I$99,9,FALSE))=TRUE,"0",VLOOKUP($C11,'TT CP -2'!$A$17:$I$99,9,FALSE))</f>
        <v>0</v>
      </c>
      <c r="U11" s="116" t="str">
        <f>IF(ISNA(VLOOKUP($C11,'FzFest CF'!$A$17:$I$99,9,FALSE))=TRUE,"0",VLOOKUP($C11,'FzFest CF'!$A$17:$I$99,9,FALSE))</f>
        <v>0</v>
      </c>
      <c r="V11" s="116" t="str">
        <f>IF(ISNA(VLOOKUP($C11,'TT Prov MO'!$A$17:$I$99,9,FALSE))=TRUE,"0",VLOOKUP($C11,'TT Prov MO'!$A$17:$I$99,9,FALSE))</f>
        <v>0</v>
      </c>
      <c r="W11" s="116" t="str">
        <f>IF(ISNA(VLOOKUP($C11,'TT Prov DM'!$A$17:$I$96,9,FALSE))=TRUE,"0",VLOOKUP($C11,'TT Prov DM'!$A$17:$I$96,9,FALSE))</f>
        <v>0</v>
      </c>
      <c r="X11" s="116">
        <f>IF(ISNA(VLOOKUP($C11,'CC MSA MO'!$A$17:$I$96,9,FALSE))=TRUE,"0",VLOOKUP($C11,'CC MSA MO'!$A$17:$I$96,9,FALSE))</f>
        <v>4</v>
      </c>
      <c r="Y11" s="116" t="str">
        <f>IF(ISNA(VLOOKUP($C11,'SrNats MO'!$A$17:$I$96,9,FALSE))=TRUE,"0",VLOOKUP($C11,'SrNats MO'!$A$17:$I$96,9,FALSE))</f>
        <v>0</v>
      </c>
      <c r="Z11" s="116" t="str">
        <f>IF(ISNA(VLOOKUP($C11,'SrNats DM'!$A$17:$I$96,9,FALSE))=TRUE,"0",VLOOKUP($C11,'SrNats DM'!$A$17:$I$96,9,FALSE))</f>
        <v>0</v>
      </c>
      <c r="AA11" s="116" t="str">
        <f>IF(ISNA(VLOOKUP($C11,'JrNats MO'!$A$17:$I$96,9,FALSE))=TRUE,"0",VLOOKUP($C11,'JrNats MO'!$A$17:$I$96,9,FALSE))</f>
        <v>0</v>
      </c>
    </row>
    <row r="12" spans="1:27" ht="18.75" customHeight="1" x14ac:dyDescent="0.15">
      <c r="A12" s="77" t="s">
        <v>107</v>
      </c>
      <c r="B12" s="77" t="s">
        <v>43</v>
      </c>
      <c r="C12" s="79" t="s">
        <v>47</v>
      </c>
      <c r="D12" s="68">
        <f>IF(ISNA(VLOOKUP($C12,'Ontario Rankings'!$C$6:$K$47,3,FALSE))=TRUE,"0",VLOOKUP($C12,'Ontario Rankings'!$C$6:$K$13,3,FALSE))</f>
        <v>2</v>
      </c>
      <c r="E12" s="116">
        <f>IF(ISNA(VLOOKUP($C12,'Apex Canada Classic'!$A$17:$I$97,9,FALSE))=TRUE,"0",VLOOKUP($C12,'Apex Canada Classic'!$A$17:$I$97,9,FALSE))</f>
        <v>16</v>
      </c>
      <c r="F12" s="116">
        <f>IF(ISNA(VLOOKUP($C12,'FIS Apex Canada Classic'!$A$17:$I$96,9,FALSE))=TRUE,"0",VLOOKUP($C12,'FIS Apex Canada Classic'!$A$17:$I$96,9,FALSE))</f>
        <v>32</v>
      </c>
      <c r="G12" s="116">
        <f>IF(ISNA(VLOOKUP($C12,'CC Red Deer MO'!$A$17:$I$99,9,FALSE))=TRUE,"0",VLOOKUP($C12,'CC Red Deer MO'!$A$17:$I$99,9,FALSE))</f>
        <v>12</v>
      </c>
      <c r="H12" s="116">
        <f>IF(ISNA(VLOOKUP($C12,'CC Red Deer DM'!$A$17:$I$99,9,FALSE))=TRUE,"0",VLOOKUP($C12,'CC Red Deer DM'!$A$17:$I$99,9,FALSE))</f>
        <v>39</v>
      </c>
      <c r="I12" s="116" t="str">
        <f>IF(ISNA(VLOOKUP($C12,'NorAm DV MO'!$A$17:$I$99,9,FALSE))=TRUE,"0",VLOOKUP($C12,'NorAm DV MO'!$A$17:$I$99,9,FALSE))</f>
        <v>0</v>
      </c>
      <c r="J12" s="116" t="str">
        <f>IF(ISNA(VLOOKUP($C12,'NorAm DV DM'!$A$17:$I$99,9,FALSE))=TRUE,"0",VLOOKUP($C12,'NorAm DV DM'!$A$17:$I$99,9,FALSE))</f>
        <v>0</v>
      </c>
      <c r="K12" s="116" t="str">
        <f>IF(ISNA(VLOOKUP($C12,'TT BVSC -1'!$A$17:$I$99,9,FALSE))=TRUE,"0",VLOOKUP($C12,'TT BVSC -1'!$A$17:$I$99,9,FALSE))</f>
        <v>0</v>
      </c>
      <c r="L12" s="116" t="str">
        <f>IF(ISNA(VLOOKUP($C12,'TT BVSC -2'!$A$17:$I$99,9,FALSE))=TRUE,"0",VLOOKUP($C12,'TT BVSC -2'!$A$17:$I$99,9,FALSE))</f>
        <v>0</v>
      </c>
      <c r="M12" s="116">
        <f>IF(ISNA(VLOOKUP($C12,'NorAm Apex MO'!$A$17:$I$99,9,FALSE))=TRUE,"0",VLOOKUP($C12,'NorAm Apex MO'!$A$17:$I$99,9,FALSE))</f>
        <v>43</v>
      </c>
      <c r="N12" s="116">
        <f>IF(ISNA(VLOOKUP($C12,'NorAm Apex DM'!$A$17:$I$99,9,FALSE))=TRUE,"0",VLOOKUP($C12,'NorAm Apex DM'!$A$17:$I$99,9,FALSE))</f>
        <v>49</v>
      </c>
      <c r="O12" s="116">
        <f>IF(ISNA(VLOOKUP($C12,'NA VSC MO'!$A$17:$I$98,9,FALSE))=TRUE,"0",VLOOKUP($C12,'NA VSC MO'!$A$17:$I$98,9,FALSE))</f>
        <v>53</v>
      </c>
      <c r="P12" s="116">
        <f>IF(ISNA(VLOOKUP($C12,'NA VSC DM'!$A$17:$I$98,9,FALSE))=TRUE,"0",VLOOKUP($C12,'NA VSC DM'!$A$17:$I$98,9,FALSE))</f>
        <v>56</v>
      </c>
      <c r="Q12" s="116">
        <f>IF(ISNA(VLOOKUP($C12,'NA Killington MO'!$A$17:$I$98,9,FALSE))=TRUE,"0",VLOOKUP($C12,'NA Killington MO'!$A$17:$I$98,9,FALSE))</f>
        <v>53</v>
      </c>
      <c r="R12" s="116">
        <f>IF(ISNA(VLOOKUP($C12,'NA Killington DM'!$A$17:$I$98,9,FALSE))=TRUE,"0",VLOOKUP($C12,'NA Killington DM'!$A$17:$I$98,9,FALSE))</f>
        <v>51</v>
      </c>
      <c r="S12" s="116" t="str">
        <f>IF(ISNA(VLOOKUP($C12,'TT CP -1'!$A$17:$I$99,9,FALSE))=TRUE,"0",VLOOKUP($C12,'TT CP -1'!$A$17:$I$99,9,FALSE))</f>
        <v>0</v>
      </c>
      <c r="T12" s="116" t="str">
        <f>IF(ISNA(VLOOKUP($C12,'TT CP -2'!$A$17:$I$99,9,FALSE))=TRUE,"0",VLOOKUP($C12,'TT CP -2'!$A$17:$I$99,9,FALSE))</f>
        <v>0</v>
      </c>
      <c r="U12" s="116" t="str">
        <f>IF(ISNA(VLOOKUP($C12,'FzFest CF'!$A$17:$I$99,9,FALSE))=TRUE,"0",VLOOKUP($C12,'FzFest CF'!$A$17:$I$99,9,FALSE))</f>
        <v>0</v>
      </c>
      <c r="V12" s="116" t="str">
        <f>IF(ISNA(VLOOKUP($C12,'TT Prov MO'!$A$17:$I$99,9,FALSE))=TRUE,"0",VLOOKUP($C12,'TT Prov MO'!$A$17:$I$99,9,FALSE))</f>
        <v>0</v>
      </c>
      <c r="W12" s="116" t="str">
        <f>IF(ISNA(VLOOKUP($C12,'TT Prov DM'!$A$17:$I$96,9,FALSE))=TRUE,"0",VLOOKUP($C12,'TT Prov DM'!$A$17:$I$96,9,FALSE))</f>
        <v>0</v>
      </c>
      <c r="X12" s="116">
        <f>IF(ISNA(VLOOKUP($C12,'CC MSA MO'!$A$17:$I$96,9,FALSE))=TRUE,"0",VLOOKUP($C12,'CC MSA MO'!$A$17:$I$96,9,FALSE))</f>
        <v>51</v>
      </c>
      <c r="Y12" s="116">
        <f>IF(ISNA(VLOOKUP($C12,'SrNats MO'!$A$17:$I$96,9,FALSE))=TRUE,"0",VLOOKUP($C12,'SrNats MO'!$A$17:$I$96,9,FALSE))</f>
        <v>29</v>
      </c>
      <c r="Z12" s="116">
        <f>IF(ISNA(VLOOKUP($C12,'SrNats DM'!$A$17:$I$96,9,FALSE))=TRUE,"0",VLOOKUP($C12,'SrNats DM'!$A$17:$I$96,9,FALSE))</f>
        <v>19</v>
      </c>
      <c r="AA12" s="116">
        <f>IF(ISNA(VLOOKUP($C12,'JrNats MO'!$A$17:$I$96,9,FALSE))=TRUE,"0",VLOOKUP($C12,'JrNats MO'!$A$17:$I$96,9,FALSE))</f>
        <v>0</v>
      </c>
    </row>
    <row r="13" spans="1:27" ht="18.75" customHeight="1" x14ac:dyDescent="0.15">
      <c r="A13" s="77" t="s">
        <v>108</v>
      </c>
      <c r="B13" s="77" t="s">
        <v>43</v>
      </c>
      <c r="C13" s="79" t="s">
        <v>50</v>
      </c>
      <c r="D13" s="68">
        <f>IF(ISNA(VLOOKUP($C13,'Ontario Rankings'!$C$6:$K$47,3,FALSE))=TRUE,"0",VLOOKUP($C13,'Ontario Rankings'!$C$6:$K$13,3,FALSE))</f>
        <v>3</v>
      </c>
      <c r="E13" s="116">
        <f>IF(ISNA(VLOOKUP($C13,'Apex Canada Classic'!$A$17:$I$97,9,FALSE))=TRUE,"0",VLOOKUP($C13,'Apex Canada Classic'!$A$17:$I$97,9,FALSE))</f>
        <v>38</v>
      </c>
      <c r="F13" s="116">
        <f>IF(ISNA(VLOOKUP($C13,'FIS Apex Canada Classic'!$A$17:$I$96,9,FALSE))=TRUE,"0",VLOOKUP($C13,'FIS Apex Canada Classic'!$A$17:$I$96,9,FALSE))</f>
        <v>40</v>
      </c>
      <c r="G13" s="116">
        <f>IF(ISNA(VLOOKUP($C13,'CC Red Deer MO'!$A$17:$I$99,9,FALSE))=TRUE,"0",VLOOKUP($C13,'CC Red Deer MO'!$A$17:$I$99,9,FALSE))</f>
        <v>28</v>
      </c>
      <c r="H13" s="116">
        <f>IF(ISNA(VLOOKUP($C13,'CC Red Deer DM'!$A$17:$I$99,9,FALSE))=TRUE,"0",VLOOKUP($C13,'CC Red Deer DM'!$A$17:$I$99,9,FALSE))</f>
        <v>48</v>
      </c>
      <c r="I13" s="116" t="str">
        <f>IF(ISNA(VLOOKUP($C13,'NorAm DV MO'!$A$17:$I$99,9,FALSE))=TRUE,"0",VLOOKUP($C13,'NorAm DV MO'!$A$17:$I$99,9,FALSE))</f>
        <v>0</v>
      </c>
      <c r="J13" s="116" t="str">
        <f>IF(ISNA(VLOOKUP($C13,'NorAm DV DM'!$A$17:$I$99,9,FALSE))=TRUE,"0",VLOOKUP($C13,'NorAm DV DM'!$A$17:$I$99,9,FALSE))</f>
        <v>0</v>
      </c>
      <c r="K13" s="116" t="str">
        <f>IF(ISNA(VLOOKUP($C13,'TT BVSC -1'!$A$17:$I$99,9,FALSE))=TRUE,"0",VLOOKUP($C13,'TT BVSC -1'!$A$17:$I$99,9,FALSE))</f>
        <v>0</v>
      </c>
      <c r="L13" s="116" t="str">
        <f>IF(ISNA(VLOOKUP($C13,'TT BVSC -2'!$A$17:$I$99,9,FALSE))=TRUE,"0",VLOOKUP($C13,'TT BVSC -2'!$A$17:$I$99,9,FALSE))</f>
        <v>0</v>
      </c>
      <c r="M13" s="116">
        <f>IF(ISNA(VLOOKUP($C13,'NorAm Apex MO'!$A$17:$I$99,9,FALSE))=TRUE,"0",VLOOKUP($C13,'NorAm Apex MO'!$A$17:$I$99,9,FALSE))</f>
        <v>51</v>
      </c>
      <c r="N13" s="116">
        <f>IF(ISNA(VLOOKUP($C13,'NorAm Apex DM'!$A$17:$I$99,9,FALSE))=TRUE,"0",VLOOKUP($C13,'NorAm Apex DM'!$A$17:$I$99,9,FALSE))</f>
        <v>56</v>
      </c>
      <c r="O13" s="116" t="str">
        <f>IF(ISNA(VLOOKUP($C13,'NA VSC MO'!$A$17:$I$98,9,FALSE))=TRUE,"0",VLOOKUP($C13,'NA VSC MO'!$A$17:$I$98,9,FALSE))</f>
        <v>0</v>
      </c>
      <c r="P13" s="116" t="str">
        <f>IF(ISNA(VLOOKUP($C13,'NA VSC DM'!$A$17:$I$98,9,FALSE))=TRUE,"0",VLOOKUP($C13,'NA VSC DM'!$A$17:$I$98,9,FALSE))</f>
        <v>0</v>
      </c>
      <c r="Q13" s="116" t="str">
        <f>IF(ISNA(VLOOKUP($C13,'NA Killington MO'!$A$17:$I$98,9,FALSE))=TRUE,"0",VLOOKUP($C13,'NA Killington MO'!$A$17:$I$98,9,FALSE))</f>
        <v>0</v>
      </c>
      <c r="R13" s="116" t="str">
        <f>IF(ISNA(VLOOKUP($C13,'NA Killington DM'!$A$17:$I$98,9,FALSE))=TRUE,"0",VLOOKUP($C13,'NA Killington DM'!$A$17:$I$98,9,FALSE))</f>
        <v>0</v>
      </c>
      <c r="S13" s="116" t="str">
        <f>IF(ISNA(VLOOKUP($C13,'TT CP -1'!$A$17:$I$99,9,FALSE))=TRUE,"0",VLOOKUP($C13,'TT CP -1'!$A$17:$I$99,9,FALSE))</f>
        <v>0</v>
      </c>
      <c r="T13" s="116" t="str">
        <f>IF(ISNA(VLOOKUP($C13,'TT CP -2'!$A$17:$I$99,9,FALSE))=TRUE,"0",VLOOKUP($C13,'TT CP -2'!$A$17:$I$99,9,FALSE))</f>
        <v>0</v>
      </c>
      <c r="U13" s="116" t="str">
        <f>IF(ISNA(VLOOKUP($C13,'FzFest CF'!$A$17:$I$99,9,FALSE))=TRUE,"0",VLOOKUP($C13,'FzFest CF'!$A$17:$I$99,9,FALSE))</f>
        <v>0</v>
      </c>
      <c r="V13" s="116" t="str">
        <f>IF(ISNA(VLOOKUP($C13,'TT Prov MO'!$A$17:$I$99,9,FALSE))=TRUE,"0",VLOOKUP($C13,'TT Prov MO'!$A$17:$I$99,9,FALSE))</f>
        <v>0</v>
      </c>
      <c r="W13" s="116" t="str">
        <f>IF(ISNA(VLOOKUP($C13,'TT Prov DM'!$A$17:$I$96,9,FALSE))=TRUE,"0",VLOOKUP($C13,'TT Prov DM'!$A$17:$I$96,9,FALSE))</f>
        <v>0</v>
      </c>
      <c r="X13" s="116" t="str">
        <f>IF(ISNA(VLOOKUP($C13,'CC MSA MO'!$A$17:$I$96,9,FALSE))=TRUE,"0",VLOOKUP($C13,'CC MSA MO'!$A$17:$I$96,9,FALSE))</f>
        <v>0</v>
      </c>
      <c r="Y13" s="116" t="str">
        <f>IF(ISNA(VLOOKUP($C13,'SrNats MO'!$A$17:$I$96,9,FALSE))=TRUE,"0",VLOOKUP($C13,'SrNats MO'!$A$17:$I$96,9,FALSE))</f>
        <v>0</v>
      </c>
      <c r="Z13" s="116" t="str">
        <f>IF(ISNA(VLOOKUP($C13,'SrNats DM'!$A$17:$I$96,9,FALSE))=TRUE,"0",VLOOKUP($C13,'SrNats DM'!$A$17:$I$96,9,FALSE))</f>
        <v>0</v>
      </c>
      <c r="AA13" s="116" t="str">
        <f>IF(ISNA(VLOOKUP($C13,'JrNats MO'!$A$17:$I$96,9,FALSE))=TRUE,"0",VLOOKUP($C13,'JrNats MO'!$A$17:$I$96,9,FALSE))</f>
        <v>0</v>
      </c>
    </row>
    <row r="14" spans="1:27" ht="18.75" customHeight="1" x14ac:dyDescent="0.15">
      <c r="A14" s="77" t="s">
        <v>110</v>
      </c>
      <c r="B14" s="77" t="s">
        <v>43</v>
      </c>
      <c r="C14" s="79" t="s">
        <v>49</v>
      </c>
      <c r="D14" s="68">
        <f>IF(ISNA(VLOOKUP($C14,'Ontario Rankings'!$C$6:$K$47,3,FALSE))=TRUE,"0",VLOOKUP($C14,'Ontario Rankings'!$C$6:$K$13,3,FALSE))</f>
        <v>4</v>
      </c>
      <c r="E14" s="116">
        <f>IF(ISNA(VLOOKUP($C14,'Apex Canada Classic'!$A$17:$I$97,9,FALSE))=TRUE,"0",VLOOKUP($C14,'Apex Canada Classic'!$A$17:$I$97,9,FALSE))</f>
        <v>33</v>
      </c>
      <c r="F14" s="116">
        <f>IF(ISNA(VLOOKUP($C14,'FIS Apex Canada Classic'!$A$17:$I$96,9,FALSE))=TRUE,"0",VLOOKUP($C14,'FIS Apex Canada Classic'!$A$17:$I$96,9,FALSE))</f>
        <v>35</v>
      </c>
      <c r="G14" s="116">
        <f>IF(ISNA(VLOOKUP($C14,'CC Red Deer MO'!$A$17:$I$99,9,FALSE))=TRUE,"0",VLOOKUP($C14,'CC Red Deer MO'!$A$17:$I$99,9,FALSE))</f>
        <v>40</v>
      </c>
      <c r="H14" s="116">
        <f>IF(ISNA(VLOOKUP($C14,'CC Red Deer DM'!$A$17:$I$99,9,FALSE))=TRUE,"0",VLOOKUP($C14,'CC Red Deer DM'!$A$17:$I$99,9,FALSE))</f>
        <v>23</v>
      </c>
      <c r="I14" s="116" t="str">
        <f>IF(ISNA(VLOOKUP($C14,'NorAm DV MO'!$A$17:$I$99,9,FALSE))=TRUE,"0",VLOOKUP($C14,'NorAm DV MO'!$A$17:$I$99,9,FALSE))</f>
        <v>0</v>
      </c>
      <c r="J14" s="116" t="str">
        <f>IF(ISNA(VLOOKUP($C14,'NorAm DV DM'!$A$17:$I$99,9,FALSE))=TRUE,"0",VLOOKUP($C14,'NorAm DV DM'!$A$17:$I$99,9,FALSE))</f>
        <v>0</v>
      </c>
      <c r="K14" s="116">
        <f>IF(ISNA(VLOOKUP($C14,'TT BVSC -1'!$A$17:$I$99,9,FALSE))=TRUE,"0",VLOOKUP($C14,'TT BVSC -1'!$A$17:$I$99,9,FALSE))</f>
        <v>4</v>
      </c>
      <c r="L14" s="116">
        <f>IF(ISNA(VLOOKUP($C14,'TT BVSC -2'!$A$17:$I$99,9,FALSE))=TRUE,"0",VLOOKUP($C14,'TT BVSC -2'!$A$17:$I$99,9,FALSE))</f>
        <v>9</v>
      </c>
      <c r="M14" s="116" t="str">
        <f>IF(ISNA(VLOOKUP($C14,'NorAm Apex MO'!$A$17:$I$99,9,FALSE))=TRUE,"0",VLOOKUP($C14,'NorAm Apex MO'!$A$17:$I$99,9,FALSE))</f>
        <v>0</v>
      </c>
      <c r="N14" s="116" t="str">
        <f>IF(ISNA(VLOOKUP($C14,'NorAm Apex DM'!$A$17:$I$99,9,FALSE))=TRUE,"0",VLOOKUP($C14,'NorAm Apex DM'!$A$17:$I$99,9,FALSE))</f>
        <v>0</v>
      </c>
      <c r="O14" s="116" t="str">
        <f>IF(ISNA(VLOOKUP($C14,'NA VSC MO'!$A$17:$I$98,9,FALSE))=TRUE,"0",VLOOKUP($C14,'NA VSC MO'!$A$17:$I$98,9,FALSE))</f>
        <v>0</v>
      </c>
      <c r="P14" s="116" t="str">
        <f>IF(ISNA(VLOOKUP($C14,'NA VSC DM'!$A$17:$I$98,9,FALSE))=TRUE,"0",VLOOKUP($C14,'NA VSC DM'!$A$17:$I$98,9,FALSE))</f>
        <v>0</v>
      </c>
      <c r="Q14" s="116" t="str">
        <f>IF(ISNA(VLOOKUP($C14,'NA Killington MO'!$A$17:$I$98,9,FALSE))=TRUE,"0",VLOOKUP($C14,'NA Killington MO'!$A$17:$I$98,9,FALSE))</f>
        <v>0</v>
      </c>
      <c r="R14" s="116" t="str">
        <f>IF(ISNA(VLOOKUP($C14,'NA Killington DM'!$A$17:$I$98,9,FALSE))=TRUE,"0",VLOOKUP($C14,'NA Killington DM'!$A$17:$I$98,9,FALSE))</f>
        <v>0</v>
      </c>
      <c r="S14" s="116">
        <f>IF(ISNA(VLOOKUP($C14,'TT CP -1'!$A$17:$I$99,9,FALSE))=TRUE,"0",VLOOKUP($C14,'TT CP -1'!$A$17:$I$99,9,FALSE))</f>
        <v>4</v>
      </c>
      <c r="T14" s="116">
        <f>IF(ISNA(VLOOKUP($C14,'TT CP -2'!$A$17:$I$99,9,FALSE))=TRUE,"0",VLOOKUP($C14,'TT CP -2'!$A$17:$I$99,9,FALSE))</f>
        <v>5</v>
      </c>
      <c r="U14" s="116" t="str">
        <f>IF(ISNA(VLOOKUP($C14,'FzFest CF'!$A$17:$I$99,9,FALSE))=TRUE,"0",VLOOKUP($C14,'FzFest CF'!$A$17:$I$99,9,FALSE))</f>
        <v>0</v>
      </c>
      <c r="V14" s="116">
        <f>IF(ISNA(VLOOKUP($C14,'TT Prov MO'!$A$17:$I$99,9,FALSE))=TRUE,"0",VLOOKUP($C14,'TT Prov MO'!$A$17:$I$99,9,FALSE))</f>
        <v>6</v>
      </c>
      <c r="W14" s="116" t="str">
        <f>IF(ISNA(VLOOKUP($C14,'TT Prov DM'!$A$17:$I$96,9,FALSE))=TRUE,"0",VLOOKUP($C14,'TT Prov DM'!$A$17:$I$96,9,FALSE))</f>
        <v>dns</v>
      </c>
      <c r="X14" s="116">
        <f>IF(ISNA(VLOOKUP($C14,'CC MSA MO'!$A$17:$I$96,9,FALSE))=TRUE,"0",VLOOKUP($C14,'CC MSA MO'!$A$17:$I$96,9,FALSE))</f>
        <v>53</v>
      </c>
      <c r="Y14" s="116" t="str">
        <f>IF(ISNA(VLOOKUP($C14,'SrNats MO'!$A$17:$I$96,9,FALSE))=TRUE,"0",VLOOKUP($C14,'SrNats MO'!$A$17:$I$96,9,FALSE))</f>
        <v>0</v>
      </c>
      <c r="Z14" s="116" t="str">
        <f>IF(ISNA(VLOOKUP($C14,'SrNats DM'!$A$17:$I$96,9,FALSE))=TRUE,"0",VLOOKUP($C14,'SrNats DM'!$A$17:$I$96,9,FALSE))</f>
        <v>0</v>
      </c>
      <c r="AA14" s="116">
        <f>IF(ISNA(VLOOKUP($C14,'JrNats MO'!$A$17:$I$96,9,FALSE))=TRUE,"0",VLOOKUP($C14,'JrNats MO'!$A$17:$I$96,9,FALSE))</f>
        <v>0</v>
      </c>
    </row>
    <row r="15" spans="1:27" ht="18.75" customHeight="1" x14ac:dyDescent="0.15">
      <c r="A15" s="77" t="s">
        <v>111</v>
      </c>
      <c r="B15" s="77" t="s">
        <v>43</v>
      </c>
      <c r="C15" s="79" t="s">
        <v>51</v>
      </c>
      <c r="D15" s="68">
        <f>IF(ISNA(VLOOKUP($C15,'Ontario Rankings'!$C$6:$K$47,3,FALSE))=TRUE,"0",VLOOKUP($C15,'Ontario Rankings'!$C$6:$K$13,3,FALSE))</f>
        <v>5</v>
      </c>
      <c r="E15" s="116">
        <f>IF(ISNA(VLOOKUP($C15,'Apex Canada Classic'!$A$17:$I$97,9,FALSE))=TRUE,"0",VLOOKUP($C15,'Apex Canada Classic'!$A$17:$I$97,9,FALSE))</f>
        <v>43</v>
      </c>
      <c r="F15" s="116">
        <f>IF(ISNA(VLOOKUP($C15,'FIS Apex Canada Classic'!$A$17:$I$96,9,FALSE))=TRUE,"0",VLOOKUP($C15,'FIS Apex Canada Classic'!$A$17:$I$96,9,FALSE))</f>
        <v>39</v>
      </c>
      <c r="G15" s="116">
        <f>IF(ISNA(VLOOKUP($C15,'CC Red Deer MO'!$A$17:$I$99,9,FALSE))=TRUE,"0",VLOOKUP($C15,'CC Red Deer MO'!$A$17:$I$99,9,FALSE))</f>
        <v>48</v>
      </c>
      <c r="H15" s="116">
        <f>IF(ISNA(VLOOKUP($C15,'CC Red Deer DM'!$A$17:$I$99,9,FALSE))=TRUE,"0",VLOOKUP($C15,'CC Red Deer DM'!$A$17:$I$99,9,FALSE))</f>
        <v>31</v>
      </c>
      <c r="I15" s="116" t="str">
        <f>IF(ISNA(VLOOKUP($C15,'NorAm DV MO'!$A$17:$I$99,9,FALSE))=TRUE,"0",VLOOKUP($C15,'NorAm DV MO'!$A$17:$I$99,9,FALSE))</f>
        <v>0</v>
      </c>
      <c r="J15" s="116" t="str">
        <f>IF(ISNA(VLOOKUP($C15,'NorAm DV DM'!$A$17:$I$99,9,FALSE))=TRUE,"0",VLOOKUP($C15,'NorAm DV DM'!$A$17:$I$99,9,FALSE))</f>
        <v>0</v>
      </c>
      <c r="K15" s="116">
        <f>IF(ISNA(VLOOKUP($C15,'TT BVSC -1'!$A$17:$I$99,9,FALSE))=TRUE,"0",VLOOKUP($C15,'TT BVSC -1'!$A$17:$I$99,9,FALSE))</f>
        <v>1</v>
      </c>
      <c r="L15" s="116">
        <f>IF(ISNA(VLOOKUP($C15,'TT BVSC -2'!$A$17:$I$99,9,FALSE))=TRUE,"0",VLOOKUP($C15,'TT BVSC -2'!$A$17:$I$99,9,FALSE))</f>
        <v>1</v>
      </c>
      <c r="M15" s="116" t="str">
        <f>IF(ISNA(VLOOKUP($C15,'NorAm Apex MO'!$A$17:$I$99,9,FALSE))=TRUE,"0",VLOOKUP($C15,'NorAm Apex MO'!$A$17:$I$99,9,FALSE))</f>
        <v>0</v>
      </c>
      <c r="N15" s="116" t="str">
        <f>IF(ISNA(VLOOKUP($C15,'NorAm Apex DM'!$A$17:$I$99,9,FALSE))=TRUE,"0",VLOOKUP($C15,'NorAm Apex DM'!$A$17:$I$99,9,FALSE))</f>
        <v>0</v>
      </c>
      <c r="O15" s="116" t="str">
        <f>IF(ISNA(VLOOKUP($C15,'NA VSC MO'!$A$17:$I$98,9,FALSE))=TRUE,"0",VLOOKUP($C15,'NA VSC MO'!$A$17:$I$98,9,FALSE))</f>
        <v>0</v>
      </c>
      <c r="P15" s="116" t="str">
        <f>IF(ISNA(VLOOKUP($C15,'NA VSC DM'!$A$17:$I$98,9,FALSE))=TRUE,"0",VLOOKUP($C15,'NA VSC DM'!$A$17:$I$98,9,FALSE))</f>
        <v>0</v>
      </c>
      <c r="Q15" s="116" t="str">
        <f>IF(ISNA(VLOOKUP($C15,'NA Killington MO'!$A$17:$I$98,9,FALSE))=TRUE,"0",VLOOKUP($C15,'NA Killington MO'!$A$17:$I$98,9,FALSE))</f>
        <v>0</v>
      </c>
      <c r="R15" s="116" t="str">
        <f>IF(ISNA(VLOOKUP($C15,'NA Killington DM'!$A$17:$I$98,9,FALSE))=TRUE,"0",VLOOKUP($C15,'NA Killington DM'!$A$17:$I$98,9,FALSE))</f>
        <v>0</v>
      </c>
      <c r="S15" s="116">
        <f>IF(ISNA(VLOOKUP($C15,'TT CP -1'!$A$17:$I$99,9,FALSE))=TRUE,"0",VLOOKUP($C15,'TT CP -1'!$A$17:$I$99,9,FALSE))</f>
        <v>3</v>
      </c>
      <c r="T15" s="116">
        <f>IF(ISNA(VLOOKUP($C15,'TT CP -2'!$A$17:$I$99,9,FALSE))=TRUE,"0",VLOOKUP($C15,'TT CP -2'!$A$17:$I$99,9,FALSE))</f>
        <v>1</v>
      </c>
      <c r="U15" s="116" t="str">
        <f>IF(ISNA(VLOOKUP($C15,'FzFest CF'!$A$17:$I$99,9,FALSE))=TRUE,"0",VLOOKUP($C15,'FzFest CF'!$A$17:$I$99,9,FALSE))</f>
        <v>0</v>
      </c>
      <c r="V15" s="116">
        <f>IF(ISNA(VLOOKUP($C15,'TT Prov MO'!$A$17:$I$99,9,FALSE))=TRUE,"0",VLOOKUP($C15,'TT Prov MO'!$A$17:$I$99,9,FALSE))</f>
        <v>1</v>
      </c>
      <c r="W15" s="116">
        <f>IF(ISNA(VLOOKUP($C15,'TT Prov DM'!$A$17:$I$96,9,FALSE))=TRUE,"0",VLOOKUP($C15,'TT Prov DM'!$A$17:$I$96,9,FALSE))</f>
        <v>1</v>
      </c>
      <c r="X15" s="116">
        <f>IF(ISNA(VLOOKUP($C15,'CC MSA MO'!$A$17:$I$96,9,FALSE))=TRUE,"0",VLOOKUP($C15,'CC MSA MO'!$A$17:$I$96,9,FALSE))</f>
        <v>41</v>
      </c>
      <c r="Y15" s="116" t="str">
        <f>IF(ISNA(VLOOKUP($C15,'SrNats MO'!$A$17:$I$96,9,FALSE))=TRUE,"0",VLOOKUP($C15,'SrNats MO'!$A$17:$I$96,9,FALSE))</f>
        <v>0</v>
      </c>
      <c r="Z15" s="116" t="str">
        <f>IF(ISNA(VLOOKUP($C15,'SrNats DM'!$A$17:$I$96,9,FALSE))=TRUE,"0",VLOOKUP($C15,'SrNats DM'!$A$17:$I$96,9,FALSE))</f>
        <v>0</v>
      </c>
      <c r="AA15" s="116">
        <f>IF(ISNA(VLOOKUP($C15,'JrNats MO'!$A$17:$I$96,9,FALSE))=TRUE,"0",VLOOKUP($C15,'JrNats MO'!$A$17:$I$96,9,FALSE))</f>
        <v>0</v>
      </c>
    </row>
    <row r="16" spans="1:27" ht="18.75" customHeight="1" x14ac:dyDescent="0.15">
      <c r="A16" s="77" t="s">
        <v>109</v>
      </c>
      <c r="B16" s="77" t="s">
        <v>46</v>
      </c>
      <c r="C16" s="79" t="s">
        <v>61</v>
      </c>
      <c r="D16" s="68">
        <f>IF(ISNA(VLOOKUP($C16,'Ontario Rankings'!$C$6:$K$47,3,FALSE))=TRUE,"0",VLOOKUP($C16,'Ontario Rankings'!$C$6:$K$13,3,FALSE))</f>
        <v>6</v>
      </c>
      <c r="E16" s="116" t="str">
        <f>IF(ISNA(VLOOKUP($C16,'Apex Canada Classic'!$A$17:$I$97,9,FALSE))=TRUE,"0",VLOOKUP($C16,'Apex Canada Classic'!$A$17:$I$97,9,FALSE))</f>
        <v>0</v>
      </c>
      <c r="F16" s="116" t="str">
        <f>IF(ISNA(VLOOKUP($C16,'FIS Apex Canada Classic'!$A$17:$I$96,9,FALSE))=TRUE,"0",VLOOKUP($C16,'FIS Apex Canada Classic'!$A$17:$I$96,9,FALSE))</f>
        <v>0</v>
      </c>
      <c r="G16" s="116">
        <f>IF(ISNA(VLOOKUP($C16,'CC Red Deer MO'!$A$17:$I$99,9,FALSE))=TRUE,"0",VLOOKUP($C16,'CC Red Deer MO'!$A$17:$I$99,9,FALSE))</f>
        <v>44</v>
      </c>
      <c r="H16" s="116">
        <f>IF(ISNA(VLOOKUP($C16,'CC Red Deer DM'!$A$17:$I$99,9,FALSE))=TRUE,"0",VLOOKUP($C16,'CC Red Deer DM'!$A$17:$I$99,9,FALSE))</f>
        <v>29</v>
      </c>
      <c r="I16" s="116" t="str">
        <f>IF(ISNA(VLOOKUP($C16,'NorAm DV MO'!$A$17:$I$99,9,FALSE))=TRUE,"0",VLOOKUP($C16,'NorAm DV MO'!$A$17:$I$99,9,FALSE))</f>
        <v>0</v>
      </c>
      <c r="J16" s="116" t="str">
        <f>IF(ISNA(VLOOKUP($C16,'NorAm DV DM'!$A$17:$I$99,9,FALSE))=TRUE,"0",VLOOKUP($C16,'NorAm DV DM'!$A$17:$I$99,9,FALSE))</f>
        <v>0</v>
      </c>
      <c r="K16" s="116">
        <f>IF(ISNA(VLOOKUP($C16,'TT BVSC -1'!$A$17:$I$99,9,FALSE))=TRUE,"0",VLOOKUP($C16,'TT BVSC -1'!$A$17:$I$99,9,FALSE))</f>
        <v>5</v>
      </c>
      <c r="L16" s="116">
        <f>IF(ISNA(VLOOKUP($C16,'TT BVSC -2'!$A$17:$I$99,9,FALSE))=TRUE,"0",VLOOKUP($C16,'TT BVSC -2'!$A$17:$I$99,9,FALSE))</f>
        <v>4</v>
      </c>
      <c r="M16" s="116" t="str">
        <f>IF(ISNA(VLOOKUP($C16,'NorAm Apex MO'!$A$17:$I$99,9,FALSE))=TRUE,"0",VLOOKUP($C16,'NorAm Apex MO'!$A$17:$I$99,9,FALSE))</f>
        <v>0</v>
      </c>
      <c r="N16" s="116" t="str">
        <f>IF(ISNA(VLOOKUP($C16,'NorAm Apex DM'!$A$17:$I$99,9,FALSE))=TRUE,"0",VLOOKUP($C16,'NorAm Apex DM'!$A$17:$I$99,9,FALSE))</f>
        <v>0</v>
      </c>
      <c r="O16" s="116" t="str">
        <f>IF(ISNA(VLOOKUP($C16,'NA VSC MO'!$A$17:$I$98,9,FALSE))=TRUE,"0",VLOOKUP($C16,'NA VSC MO'!$A$17:$I$98,9,FALSE))</f>
        <v>0</v>
      </c>
      <c r="P16" s="116" t="str">
        <f>IF(ISNA(VLOOKUP($C16,'NA VSC DM'!$A$17:$I$98,9,FALSE))=TRUE,"0",VLOOKUP($C16,'NA VSC DM'!$A$17:$I$98,9,FALSE))</f>
        <v>0</v>
      </c>
      <c r="Q16" s="116" t="str">
        <f>IF(ISNA(VLOOKUP($C16,'NA Killington MO'!$A$17:$I$98,9,FALSE))=TRUE,"0",VLOOKUP($C16,'NA Killington MO'!$A$17:$I$98,9,FALSE))</f>
        <v>0</v>
      </c>
      <c r="R16" s="116" t="str">
        <f>IF(ISNA(VLOOKUP($C16,'NA Killington DM'!$A$17:$I$98,9,FALSE))=TRUE,"0",VLOOKUP($C16,'NA Killington DM'!$A$17:$I$98,9,FALSE))</f>
        <v>0</v>
      </c>
      <c r="S16" s="116">
        <f>IF(ISNA(VLOOKUP($C16,'TT CP -1'!$A$17:$I$99,9,FALSE))=TRUE,"0",VLOOKUP($C16,'TT CP -1'!$A$17:$I$99,9,FALSE))</f>
        <v>24</v>
      </c>
      <c r="T16" s="116">
        <f>IF(ISNA(VLOOKUP($C16,'TT CP -2'!$A$17:$I$99,9,FALSE))=TRUE,"0",VLOOKUP($C16,'TT CP -2'!$A$17:$I$99,9,FALSE))</f>
        <v>4</v>
      </c>
      <c r="U16" s="116" t="str">
        <f>IF(ISNA(VLOOKUP($C16,'FzFest CF'!$A$17:$I$99,9,FALSE))=TRUE,"0",VLOOKUP($C16,'FzFest CF'!$A$17:$I$99,9,FALSE))</f>
        <v>0</v>
      </c>
      <c r="V16" s="116">
        <f>IF(ISNA(VLOOKUP($C16,'TT Prov MO'!$A$17:$I$99,9,FALSE))=TRUE,"0",VLOOKUP($C16,'TT Prov MO'!$A$17:$I$99,9,FALSE))</f>
        <v>4</v>
      </c>
      <c r="W16" s="116">
        <f>IF(ISNA(VLOOKUP($C16,'TT Prov DM'!$A$17:$I$96,9,FALSE))=TRUE,"0",VLOOKUP($C16,'TT Prov DM'!$A$17:$I$96,9,FALSE))</f>
        <v>2</v>
      </c>
      <c r="X16" s="116">
        <f>IF(ISNA(VLOOKUP($C16,'CC MSA MO'!$A$17:$I$96,9,FALSE))=TRUE,"0",VLOOKUP($C16,'CC MSA MO'!$A$17:$I$96,9,FALSE))</f>
        <v>44</v>
      </c>
      <c r="Y16" s="116" t="str">
        <f>IF(ISNA(VLOOKUP($C16,'SrNats MO'!$A$17:$I$96,9,FALSE))=TRUE,"0",VLOOKUP($C16,'SrNats MO'!$A$17:$I$96,9,FALSE))</f>
        <v>0</v>
      </c>
      <c r="Z16" s="116" t="str">
        <f>IF(ISNA(VLOOKUP($C16,'SrNats DM'!$A$17:$I$96,9,FALSE))=TRUE,"0",VLOOKUP($C16,'SrNats DM'!$A$17:$I$96,9,FALSE))</f>
        <v>0</v>
      </c>
      <c r="AA16" s="116">
        <f>IF(ISNA(VLOOKUP($C16,'JrNats MO'!$A$17:$I$96,9,FALSE))=TRUE,"0",VLOOKUP($C16,'JrNats MO'!$A$17:$I$96,9,FALSE))</f>
        <v>0</v>
      </c>
    </row>
    <row r="17" spans="1:27" ht="18.75" customHeight="1" x14ac:dyDescent="0.15">
      <c r="A17" s="77" t="s">
        <v>109</v>
      </c>
      <c r="B17" s="77" t="s">
        <v>60</v>
      </c>
      <c r="C17" s="79" t="s">
        <v>59</v>
      </c>
      <c r="D17" s="68">
        <f>IF(ISNA(VLOOKUP($C17,'Ontario Rankings'!$C$6:$K$47,3,FALSE))=TRUE,"0",VLOOKUP($C17,'Ontario Rankings'!$C$6:$K$13,3,FALSE))</f>
        <v>7</v>
      </c>
      <c r="E17" s="116" t="str">
        <f>IF(ISNA(VLOOKUP($C17,'Apex Canada Classic'!$A$17:$I$97,9,FALSE))=TRUE,"0",VLOOKUP($C17,'Apex Canada Classic'!$A$17:$I$97,9,FALSE))</f>
        <v>0</v>
      </c>
      <c r="F17" s="116" t="str">
        <f>IF(ISNA(VLOOKUP($C17,'FIS Apex Canada Classic'!$A$17:$I$96,9,FALSE))=TRUE,"0",VLOOKUP($C17,'FIS Apex Canada Classic'!$A$17:$I$96,9,FALSE))</f>
        <v>0</v>
      </c>
      <c r="G17" s="116">
        <f>IF(ISNA(VLOOKUP($C17,'CC Red Deer MO'!$A$17:$I$99,9,FALSE))=TRUE,"0",VLOOKUP($C17,'CC Red Deer MO'!$A$17:$I$99,9,FALSE))</f>
        <v>41</v>
      </c>
      <c r="H17" s="116">
        <f>IF(ISNA(VLOOKUP($C17,'CC Red Deer DM'!$A$17:$I$99,9,FALSE))=TRUE,"0",VLOOKUP($C17,'CC Red Deer DM'!$A$17:$I$99,9,FALSE))</f>
        <v>42</v>
      </c>
      <c r="I17" s="116" t="str">
        <f>IF(ISNA(VLOOKUP($C17,'NorAm DV MO'!$A$17:$I$99,9,FALSE))=TRUE,"0",VLOOKUP($C17,'NorAm DV MO'!$A$17:$I$99,9,FALSE))</f>
        <v>0</v>
      </c>
      <c r="J17" s="116" t="str">
        <f>IF(ISNA(VLOOKUP($C17,'NorAm DV DM'!$A$17:$I$99,9,FALSE))=TRUE,"0",VLOOKUP($C17,'NorAm DV DM'!$A$17:$I$99,9,FALSE))</f>
        <v>0</v>
      </c>
      <c r="K17" s="116">
        <f>IF(ISNA(VLOOKUP($C17,'TT BVSC -1'!$A$17:$I$99,9,FALSE))=TRUE,"0",VLOOKUP($C17,'TT BVSC -1'!$A$17:$I$99,9,FALSE))</f>
        <v>3</v>
      </c>
      <c r="L17" s="116">
        <f>IF(ISNA(VLOOKUP($C17,'TT BVSC -2'!$A$17:$I$99,9,FALSE))=TRUE,"0",VLOOKUP($C17,'TT BVSC -2'!$A$17:$I$99,9,FALSE))</f>
        <v>2</v>
      </c>
      <c r="M17" s="116" t="str">
        <f>IF(ISNA(VLOOKUP($C17,'NorAm Apex MO'!$A$17:$I$99,9,FALSE))=TRUE,"0",VLOOKUP($C17,'NorAm Apex MO'!$A$17:$I$99,9,FALSE))</f>
        <v>0</v>
      </c>
      <c r="N17" s="116" t="str">
        <f>IF(ISNA(VLOOKUP($C17,'NorAm Apex DM'!$A$17:$I$99,9,FALSE))=TRUE,"0",VLOOKUP($C17,'NorAm Apex DM'!$A$17:$I$99,9,FALSE))</f>
        <v>0</v>
      </c>
      <c r="O17" s="116" t="str">
        <f>IF(ISNA(VLOOKUP($C17,'NA VSC MO'!$A$17:$I$98,9,FALSE))=TRUE,"0",VLOOKUP($C17,'NA VSC MO'!$A$17:$I$98,9,FALSE))</f>
        <v>0</v>
      </c>
      <c r="P17" s="116" t="str">
        <f>IF(ISNA(VLOOKUP($C17,'NA VSC DM'!$A$17:$I$98,9,FALSE))=TRUE,"0",VLOOKUP($C17,'NA VSC DM'!$A$17:$I$98,9,FALSE))</f>
        <v>0</v>
      </c>
      <c r="Q17" s="116" t="str">
        <f>IF(ISNA(VLOOKUP($C17,'NA Killington MO'!$A$17:$I$98,9,FALSE))=TRUE,"0",VLOOKUP($C17,'NA Killington MO'!$A$17:$I$98,9,FALSE))</f>
        <v>0</v>
      </c>
      <c r="R17" s="116" t="str">
        <f>IF(ISNA(VLOOKUP($C17,'NA Killington DM'!$A$17:$I$98,9,FALSE))=TRUE,"0",VLOOKUP($C17,'NA Killington DM'!$A$17:$I$98,9,FALSE))</f>
        <v>0</v>
      </c>
      <c r="S17" s="116">
        <f>IF(ISNA(VLOOKUP($C17,'TT CP -1'!$A$17:$I$99,9,FALSE))=TRUE,"0",VLOOKUP($C17,'TT CP -1'!$A$17:$I$99,9,FALSE))</f>
        <v>1</v>
      </c>
      <c r="T17" s="116">
        <f>IF(ISNA(VLOOKUP($C17,'TT CP -2'!$A$17:$I$99,9,FALSE))=TRUE,"0",VLOOKUP($C17,'TT CP -2'!$A$17:$I$99,9,FALSE))</f>
        <v>3</v>
      </c>
      <c r="U17" s="116" t="str">
        <f>IF(ISNA(VLOOKUP($C17,'FzFest CF'!$A$17:$I$99,9,FALSE))=TRUE,"0",VLOOKUP($C17,'FzFest CF'!$A$17:$I$99,9,FALSE))</f>
        <v>0</v>
      </c>
      <c r="V17" s="116">
        <f>IF(ISNA(VLOOKUP($C17,'TT Prov MO'!$A$17:$I$99,9,FALSE))=TRUE,"0",VLOOKUP($C17,'TT Prov MO'!$A$17:$I$99,9,FALSE))</f>
        <v>3</v>
      </c>
      <c r="W17" s="116">
        <f>IF(ISNA(VLOOKUP($C17,'TT Prov DM'!$A$17:$I$96,9,FALSE))=TRUE,"0",VLOOKUP($C17,'TT Prov DM'!$A$17:$I$96,9,FALSE))</f>
        <v>3</v>
      </c>
      <c r="X17" s="116">
        <f>IF(ISNA(VLOOKUP($C17,'CC MSA MO'!$A$17:$I$96,9,FALSE))=TRUE,"0",VLOOKUP($C17,'CC MSA MO'!$A$17:$I$96,9,FALSE))</f>
        <v>52</v>
      </c>
      <c r="Y17" s="116" t="str">
        <f>IF(ISNA(VLOOKUP($C17,'SrNats MO'!$A$17:$I$96,9,FALSE))=TRUE,"0",VLOOKUP($C17,'SrNats MO'!$A$17:$I$96,9,FALSE))</f>
        <v>0</v>
      </c>
      <c r="Z17" s="116" t="str">
        <f>IF(ISNA(VLOOKUP($C17,'SrNats DM'!$A$17:$I$96,9,FALSE))=TRUE,"0",VLOOKUP($C17,'SrNats DM'!$A$17:$I$96,9,FALSE))</f>
        <v>0</v>
      </c>
      <c r="AA17" s="116">
        <f>IF(ISNA(VLOOKUP($C17,'JrNats MO'!$A$17:$I$96,9,FALSE))=TRUE,"0",VLOOKUP($C17,'JrNats MO'!$A$17:$I$96,9,FALSE))</f>
        <v>0</v>
      </c>
    </row>
    <row r="18" spans="1:27" ht="18.75" customHeight="1" x14ac:dyDescent="0.15">
      <c r="A18" s="77" t="s">
        <v>112</v>
      </c>
      <c r="B18" s="77" t="s">
        <v>46</v>
      </c>
      <c r="C18" s="79" t="s">
        <v>52</v>
      </c>
      <c r="D18" s="68">
        <f>IF(ISNA(VLOOKUP($C18,'Ontario Rankings'!$C$6:$K$47,3,FALSE))=TRUE,"0",VLOOKUP($C18,'Ontario Rankings'!$C$6:$K$13,3,FALSE))</f>
        <v>8</v>
      </c>
      <c r="E18" s="116">
        <f>IF(ISNA(VLOOKUP($C18,'Apex Canada Classic'!$A$17:$I$97,9,FALSE))=TRUE,"0",VLOOKUP($C18,'Apex Canada Classic'!$A$17:$I$97,9,FALSE))</f>
        <v>44</v>
      </c>
      <c r="F18" s="116" t="str">
        <f>IF(ISNA(VLOOKUP($C18,'FIS Apex Canada Classic'!$A$17:$I$96,9,FALSE))=TRUE,"0",VLOOKUP($C18,'FIS Apex Canada Classic'!$A$17:$I$96,9,FALSE))</f>
        <v>0</v>
      </c>
      <c r="G18" s="116">
        <f>IF(ISNA(VLOOKUP($C18,'CC Red Deer MO'!$A$17:$I$99,9,FALSE))=TRUE,"0",VLOOKUP($C18,'CC Red Deer MO'!$A$17:$I$99,9,FALSE))</f>
        <v>53</v>
      </c>
      <c r="H18" s="116">
        <f>IF(ISNA(VLOOKUP($C18,'CC Red Deer DM'!$A$17:$I$99,9,FALSE))=TRUE,"0",VLOOKUP($C18,'CC Red Deer DM'!$A$17:$I$99,9,FALSE))</f>
        <v>28</v>
      </c>
      <c r="I18" s="116" t="str">
        <f>IF(ISNA(VLOOKUP($C18,'NorAm DV MO'!$A$17:$I$99,9,FALSE))=TRUE,"0",VLOOKUP($C18,'NorAm DV MO'!$A$17:$I$99,9,FALSE))</f>
        <v>0</v>
      </c>
      <c r="J18" s="116" t="str">
        <f>IF(ISNA(VLOOKUP($C18,'NorAm DV DM'!$A$17:$I$99,9,FALSE))=TRUE,"0",VLOOKUP($C18,'NorAm DV DM'!$A$17:$I$99,9,FALSE))</f>
        <v>0</v>
      </c>
      <c r="K18" s="116">
        <f>IF(ISNA(VLOOKUP($C18,'TT BVSC -1'!$A$17:$I$99,9,FALSE))=TRUE,"0",VLOOKUP($C18,'TT BVSC -1'!$A$17:$I$99,9,FALSE))</f>
        <v>2</v>
      </c>
      <c r="L18" s="116">
        <f>IF(ISNA(VLOOKUP($C18,'TT BVSC -2'!$A$17:$I$99,9,FALSE))=TRUE,"0",VLOOKUP($C18,'TT BVSC -2'!$A$17:$I$99,9,FALSE))</f>
        <v>3</v>
      </c>
      <c r="M18" s="116" t="str">
        <f>IF(ISNA(VLOOKUP($C18,'NorAm Apex MO'!$A$17:$I$99,9,FALSE))=TRUE,"0",VLOOKUP($C18,'NorAm Apex MO'!$A$17:$I$99,9,FALSE))</f>
        <v>0</v>
      </c>
      <c r="N18" s="116" t="str">
        <f>IF(ISNA(VLOOKUP($C18,'NorAm Apex DM'!$A$17:$I$99,9,FALSE))=TRUE,"0",VLOOKUP($C18,'NorAm Apex DM'!$A$17:$I$99,9,FALSE))</f>
        <v>0</v>
      </c>
      <c r="O18" s="116" t="str">
        <f>IF(ISNA(VLOOKUP($C18,'NA VSC MO'!$A$17:$I$98,9,FALSE))=TRUE,"0",VLOOKUP($C18,'NA VSC MO'!$A$17:$I$98,9,FALSE))</f>
        <v>0</v>
      </c>
      <c r="P18" s="116" t="str">
        <f>IF(ISNA(VLOOKUP($C18,'NA VSC DM'!$A$17:$I$98,9,FALSE))=TRUE,"0",VLOOKUP($C18,'NA VSC DM'!$A$17:$I$98,9,FALSE))</f>
        <v>0</v>
      </c>
      <c r="Q18" s="116" t="str">
        <f>IF(ISNA(VLOOKUP($C18,'NA Killington MO'!$A$17:$I$98,9,FALSE))=TRUE,"0",VLOOKUP($C18,'NA Killington MO'!$A$17:$I$98,9,FALSE))</f>
        <v>0</v>
      </c>
      <c r="R18" s="116" t="str">
        <f>IF(ISNA(VLOOKUP($C18,'NA Killington DM'!$A$17:$I$98,9,FALSE))=TRUE,"0",VLOOKUP($C18,'NA Killington DM'!$A$17:$I$98,9,FALSE))</f>
        <v>0</v>
      </c>
      <c r="S18" s="116">
        <f>IF(ISNA(VLOOKUP($C18,'TT CP -1'!$A$17:$I$99,9,FALSE))=TRUE,"0",VLOOKUP($C18,'TT CP -1'!$A$17:$I$99,9,FALSE))</f>
        <v>2</v>
      </c>
      <c r="T18" s="116">
        <f>IF(ISNA(VLOOKUP($C18,'TT CP -2'!$A$17:$I$99,9,FALSE))=TRUE,"0",VLOOKUP($C18,'TT CP -2'!$A$17:$I$99,9,FALSE))</f>
        <v>2</v>
      </c>
      <c r="U18" s="116" t="str">
        <f>IF(ISNA(VLOOKUP($C18,'FzFest CF'!$A$17:$I$99,9,FALSE))=TRUE,"0",VLOOKUP($C18,'FzFest CF'!$A$17:$I$99,9,FALSE))</f>
        <v>0</v>
      </c>
      <c r="V18" s="116">
        <f>IF(ISNA(VLOOKUP($C18,'TT Prov MO'!$A$17:$I$99,9,FALSE))=TRUE,"0",VLOOKUP($C18,'TT Prov MO'!$A$17:$I$99,9,FALSE))</f>
        <v>2</v>
      </c>
      <c r="W18" s="116">
        <f>IF(ISNA(VLOOKUP($C18,'TT Prov DM'!$A$17:$I$96,9,FALSE))=TRUE,"0",VLOOKUP($C18,'TT Prov DM'!$A$17:$I$96,9,FALSE))</f>
        <v>11</v>
      </c>
      <c r="X18" s="116">
        <f>IF(ISNA(VLOOKUP($C18,'CC MSA MO'!$A$17:$I$96,9,FALSE))=TRUE,"0",VLOOKUP($C18,'CC MSA MO'!$A$17:$I$96,9,FALSE))</f>
        <v>54</v>
      </c>
      <c r="Y18" s="116" t="str">
        <f>IF(ISNA(VLOOKUP($C18,'SrNats MO'!$A$17:$I$96,9,FALSE))=TRUE,"0",VLOOKUP($C18,'SrNats MO'!$A$17:$I$96,9,FALSE))</f>
        <v>0</v>
      </c>
      <c r="Z18" s="116" t="str">
        <f>IF(ISNA(VLOOKUP($C18,'SrNats DM'!$A$17:$I$96,9,FALSE))=TRUE,"0",VLOOKUP($C18,'SrNats DM'!$A$17:$I$96,9,FALSE))</f>
        <v>0</v>
      </c>
      <c r="AA18" s="116">
        <f>IF(ISNA(VLOOKUP($C18,'JrNats MO'!$A$17:$I$96,9,FALSE))=TRUE,"0",VLOOKUP($C18,'JrNats MO'!$A$17:$I$96,9,FALSE))</f>
        <v>0</v>
      </c>
    </row>
    <row r="19" spans="1:27" ht="18.75" customHeight="1" x14ac:dyDescent="0.15">
      <c r="A19" s="77" t="s">
        <v>98</v>
      </c>
      <c r="B19" s="77" t="s">
        <v>46</v>
      </c>
      <c r="C19" s="79" t="s">
        <v>80</v>
      </c>
      <c r="D19" s="68">
        <f>IF(ISNA(VLOOKUP($C19,'Ontario Rankings'!$C$6:$K$47,3,FALSE))=TRUE,"0",VLOOKUP($C19,'Ontario Rankings'!$C$6:$K$47,3,FALSE))</f>
        <v>9</v>
      </c>
      <c r="E19" s="116" t="str">
        <f>IF(ISNA(VLOOKUP($C19,'Apex Canada Classic'!$A$17:$I$97,9,FALSE))=TRUE,"0",VLOOKUP($C19,'Apex Canada Classic'!$A$17:$I$97,9,FALSE))</f>
        <v>0</v>
      </c>
      <c r="F19" s="116" t="str">
        <f>IF(ISNA(VLOOKUP($C19,'FIS Apex Canada Classic'!$A$17:$I$96,9,FALSE))=TRUE,"0",VLOOKUP($C19,'FIS Apex Canada Classic'!$A$17:$I$96,9,FALSE))</f>
        <v>0</v>
      </c>
      <c r="G19" s="116" t="str">
        <f>IF(ISNA(VLOOKUP($C19,'CC Red Deer MO'!$A$17:$I$99,9,FALSE))=TRUE,"0",VLOOKUP($C19,'CC Red Deer MO'!$A$17:$I$99,9,FALSE))</f>
        <v>0</v>
      </c>
      <c r="H19" s="116" t="str">
        <f>IF(ISNA(VLOOKUP($C19,'CC Red Deer DM'!$A$17:$I$99,9,FALSE))=TRUE,"0",VLOOKUP($C19,'CC Red Deer DM'!$A$17:$I$99,9,FALSE))</f>
        <v>0</v>
      </c>
      <c r="I19" s="116" t="str">
        <f>IF(ISNA(VLOOKUP($C19,'NorAm DV MO'!$A$17:$I$99,9,FALSE))=TRUE,"0",VLOOKUP($C19,'NorAm DV MO'!$A$17:$I$99,9,FALSE))</f>
        <v>0</v>
      </c>
      <c r="J19" s="116" t="str">
        <f>IF(ISNA(VLOOKUP($C19,'NorAm DV DM'!$A$17:$I$99,9,FALSE))=TRUE,"0",VLOOKUP($C19,'NorAm DV DM'!$A$17:$I$99,9,FALSE))</f>
        <v>0</v>
      </c>
      <c r="K19" s="116">
        <f>IF(ISNA(VLOOKUP($C19,'TT BVSC -1'!$A$17:$I$99,9,FALSE))=TRUE,"0",VLOOKUP($C19,'TT BVSC -1'!$A$17:$I$99,9,FALSE))</f>
        <v>9</v>
      </c>
      <c r="L19" s="116">
        <f>IF(ISNA(VLOOKUP($C19,'TT BVSC -2'!$A$17:$I$99,9,FALSE))=TRUE,"0",VLOOKUP($C19,'TT BVSC -2'!$A$17:$I$99,9,FALSE))</f>
        <v>8</v>
      </c>
      <c r="M19" s="116" t="str">
        <f>IF(ISNA(VLOOKUP($C19,'NorAm Apex MO'!$A$17:$I$99,9,FALSE))=TRUE,"0",VLOOKUP($C19,'NorAm Apex MO'!$A$17:$I$99,9,FALSE))</f>
        <v>0</v>
      </c>
      <c r="N19" s="116" t="str">
        <f>IF(ISNA(VLOOKUP($C19,'NorAm Apex DM'!$A$17:$I$99,9,FALSE))=TRUE,"0",VLOOKUP($C19,'NorAm Apex DM'!$A$17:$I$99,9,FALSE))</f>
        <v>0</v>
      </c>
      <c r="O19" s="116" t="str">
        <f>IF(ISNA(VLOOKUP($C19,'NA VSC MO'!$A$17:$I$98,9,FALSE))=TRUE,"0",VLOOKUP($C19,'NA VSC MO'!$A$17:$I$98,9,FALSE))</f>
        <v>0</v>
      </c>
      <c r="P19" s="116" t="str">
        <f>IF(ISNA(VLOOKUP($C19,'NA VSC DM'!$A$17:$I$98,9,FALSE))=TRUE,"0",VLOOKUP($C19,'NA VSC DM'!$A$17:$I$98,9,FALSE))</f>
        <v>0</v>
      </c>
      <c r="Q19" s="116" t="str">
        <f>IF(ISNA(VLOOKUP($C19,'NA Killington MO'!$A$17:$I$98,9,FALSE))=TRUE,"0",VLOOKUP($C19,'NA Killington MO'!$A$17:$I$98,9,FALSE))</f>
        <v>0</v>
      </c>
      <c r="R19" s="116" t="str">
        <f>IF(ISNA(VLOOKUP($C19,'NA Killington DM'!$A$17:$I$98,9,FALSE))=TRUE,"0",VLOOKUP($C19,'NA Killington DM'!$A$17:$I$98,9,FALSE))</f>
        <v>0</v>
      </c>
      <c r="S19" s="116">
        <f>IF(ISNA(VLOOKUP($C19,'TT CP -1'!$A$17:$I$99,9,FALSE))=TRUE,"0",VLOOKUP($C19,'TT CP -1'!$A$17:$I$99,9,FALSE))</f>
        <v>8</v>
      </c>
      <c r="T19" s="116">
        <f>IF(ISNA(VLOOKUP($C19,'TT CP -2'!$A$17:$I$99,9,FALSE))=TRUE,"0",VLOOKUP($C19,'TT CP -2'!$A$17:$I$99,9,FALSE))</f>
        <v>9</v>
      </c>
      <c r="U19" s="116" t="str">
        <f>IF(ISNA(VLOOKUP($C19,'FzFest CF'!$A$17:$I$99,9,FALSE))=TRUE,"0",VLOOKUP($C19,'FzFest CF'!$A$17:$I$99,9,FALSE))</f>
        <v>0</v>
      </c>
      <c r="V19" s="116">
        <f>IF(ISNA(VLOOKUP($C19,'TT Prov MO'!$A$17:$I$99,9,FALSE))=TRUE,"0",VLOOKUP($C19,'TT Prov MO'!$A$17:$I$99,9,FALSE))</f>
        <v>8</v>
      </c>
      <c r="W19" s="116">
        <f>IF(ISNA(VLOOKUP($C19,'TT Prov DM'!$A$17:$I$96,9,FALSE))=TRUE,"0",VLOOKUP($C19,'TT Prov DM'!$A$17:$I$96,9,FALSE))</f>
        <v>4</v>
      </c>
      <c r="X19" s="116" t="str">
        <f>IF(ISNA(VLOOKUP($C19,'CC MSA MO'!$A$17:$I$96,9,FALSE))=TRUE,"0",VLOOKUP($C19,'CC MSA MO'!$A$17:$I$96,9,FALSE))</f>
        <v>0</v>
      </c>
      <c r="Y19" s="116" t="str">
        <f>IF(ISNA(VLOOKUP($C19,'SrNats MO'!$A$17:$I$96,9,FALSE))=TRUE,"0",VLOOKUP($C19,'SrNats MO'!$A$17:$I$96,9,FALSE))</f>
        <v>0</v>
      </c>
      <c r="Z19" s="116" t="str">
        <f>IF(ISNA(VLOOKUP($C19,'SrNats DM'!$A$17:$I$96,9,FALSE))=TRUE,"0",VLOOKUP($C19,'SrNats DM'!$A$17:$I$96,9,FALSE))</f>
        <v>0</v>
      </c>
      <c r="AA19" s="116">
        <f>IF(ISNA(VLOOKUP($C19,'JrNats MO'!$A$17:$I$96,9,FALSE))=TRUE,"0",VLOOKUP($C19,'JrNats MO'!$A$17:$I$96,9,FALSE))</f>
        <v>0</v>
      </c>
    </row>
    <row r="20" spans="1:27" ht="18.75" customHeight="1" x14ac:dyDescent="0.15">
      <c r="A20" s="77" t="s">
        <v>98</v>
      </c>
      <c r="B20" s="77" t="s">
        <v>103</v>
      </c>
      <c r="C20" s="79" t="s">
        <v>69</v>
      </c>
      <c r="D20" s="68">
        <f>IF(ISNA(VLOOKUP($C20,'Ontario Rankings'!$C$6:$K$47,3,FALSE))=TRUE,"0",VLOOKUP($C20,'Ontario Rankings'!$C$6:$K$47,3,FALSE))</f>
        <v>10</v>
      </c>
      <c r="E20" s="116" t="str">
        <f>IF(ISNA(VLOOKUP($C20,'Apex Canada Classic'!$A$17:$I$97,9,FALSE))=TRUE,"0",VLOOKUP($C20,'Apex Canada Classic'!$A$17:$I$97,9,FALSE))</f>
        <v>0</v>
      </c>
      <c r="F20" s="116" t="str">
        <f>IF(ISNA(VLOOKUP($C20,'FIS Apex Canada Classic'!$A$17:$I$96,9,FALSE))=TRUE,"0",VLOOKUP($C20,'FIS Apex Canada Classic'!$A$17:$I$96,9,FALSE))</f>
        <v>0</v>
      </c>
      <c r="G20" s="116" t="str">
        <f>IF(ISNA(VLOOKUP($C20,'CC Red Deer MO'!$A$17:$I$99,9,FALSE))=TRUE,"0",VLOOKUP($C20,'CC Red Deer MO'!$A$17:$I$99,9,FALSE))</f>
        <v>0</v>
      </c>
      <c r="H20" s="116" t="str">
        <f>IF(ISNA(VLOOKUP($C20,'CC Red Deer DM'!$A$17:$I$99,9,FALSE))=TRUE,"0",VLOOKUP($C20,'CC Red Deer DM'!$A$17:$I$99,9,FALSE))</f>
        <v>0</v>
      </c>
      <c r="I20" s="116" t="str">
        <f>IF(ISNA(VLOOKUP($C20,'NorAm DV MO'!$A$17:$I$99,9,FALSE))=TRUE,"0",VLOOKUP($C20,'NorAm DV MO'!$A$17:$I$99,9,FALSE))</f>
        <v>0</v>
      </c>
      <c r="J20" s="116" t="str">
        <f>IF(ISNA(VLOOKUP($C20,'NorAm DV DM'!$A$17:$I$99,9,FALSE))=TRUE,"0",VLOOKUP($C20,'NorAm DV DM'!$A$17:$I$99,9,FALSE))</f>
        <v>0</v>
      </c>
      <c r="K20" s="116">
        <f>IF(ISNA(VLOOKUP($C20,'TT BVSC -1'!$A$17:$I$99,9,FALSE))=TRUE,"0",VLOOKUP($C20,'TT BVSC -1'!$A$17:$I$99,9,FALSE))</f>
        <v>6</v>
      </c>
      <c r="L20" s="116">
        <f>IF(ISNA(VLOOKUP($C20,'TT BVSC -2'!$A$17:$I$99,9,FALSE))=TRUE,"0",VLOOKUP($C20,'TT BVSC -2'!$A$17:$I$99,9,FALSE))</f>
        <v>7</v>
      </c>
      <c r="M20" s="116" t="str">
        <f>IF(ISNA(VLOOKUP($C20,'NorAm Apex MO'!$A$17:$I$99,9,FALSE))=TRUE,"0",VLOOKUP($C20,'NorAm Apex MO'!$A$17:$I$99,9,FALSE))</f>
        <v>0</v>
      </c>
      <c r="N20" s="116" t="str">
        <f>IF(ISNA(VLOOKUP($C20,'NorAm Apex DM'!$A$17:$I$99,9,FALSE))=TRUE,"0",VLOOKUP($C20,'NorAm Apex DM'!$A$17:$I$99,9,FALSE))</f>
        <v>0</v>
      </c>
      <c r="O20" s="116" t="str">
        <f>IF(ISNA(VLOOKUP($C20,'NA VSC MO'!$A$17:$I$98,9,FALSE))=TRUE,"0",VLOOKUP($C20,'NA VSC MO'!$A$17:$I$98,9,FALSE))</f>
        <v>0</v>
      </c>
      <c r="P20" s="116" t="str">
        <f>IF(ISNA(VLOOKUP($C20,'NA VSC DM'!$A$17:$I$98,9,FALSE))=TRUE,"0",VLOOKUP($C20,'NA VSC DM'!$A$17:$I$98,9,FALSE))</f>
        <v>0</v>
      </c>
      <c r="Q20" s="116" t="str">
        <f>IF(ISNA(VLOOKUP($C20,'NA Killington MO'!$A$17:$I$98,9,FALSE))=TRUE,"0",VLOOKUP($C20,'NA Killington MO'!$A$17:$I$98,9,FALSE))</f>
        <v>0</v>
      </c>
      <c r="R20" s="116" t="str">
        <f>IF(ISNA(VLOOKUP($C20,'NA Killington DM'!$A$17:$I$98,9,FALSE))=TRUE,"0",VLOOKUP($C20,'NA Killington DM'!$A$17:$I$98,9,FALSE))</f>
        <v>0</v>
      </c>
      <c r="S20" s="116">
        <f>IF(ISNA(VLOOKUP($C20,'TT CP -1'!$A$17:$I$99,9,FALSE))=TRUE,"0",VLOOKUP($C20,'TT CP -1'!$A$17:$I$99,9,FALSE))</f>
        <v>5</v>
      </c>
      <c r="T20" s="116">
        <f>IF(ISNA(VLOOKUP($C20,'TT CP -2'!$A$17:$I$99,9,FALSE))=TRUE,"0",VLOOKUP($C20,'TT CP -2'!$A$17:$I$99,9,FALSE))</f>
        <v>8</v>
      </c>
      <c r="U20" s="116" t="str">
        <f>IF(ISNA(VLOOKUP($C20,'FzFest CF'!$A$17:$I$99,9,FALSE))=TRUE,"0",VLOOKUP($C20,'FzFest CF'!$A$17:$I$99,9,FALSE))</f>
        <v>0</v>
      </c>
      <c r="V20" s="116">
        <f>IF(ISNA(VLOOKUP($C20,'TT Prov MO'!$A$17:$I$99,9,FALSE))=TRUE,"0",VLOOKUP($C20,'TT Prov MO'!$A$17:$I$99,9,FALSE))</f>
        <v>5</v>
      </c>
      <c r="W20" s="116">
        <f>IF(ISNA(VLOOKUP($C20,'TT Prov DM'!$A$17:$I$96,9,FALSE))=TRUE,"0",VLOOKUP($C20,'TT Prov DM'!$A$17:$I$96,9,FALSE))</f>
        <v>7</v>
      </c>
      <c r="X20" s="116" t="str">
        <f>IF(ISNA(VLOOKUP($C20,'CC MSA MO'!$A$17:$I$96,9,FALSE))=TRUE,"0",VLOOKUP($C20,'CC MSA MO'!$A$17:$I$96,9,FALSE))</f>
        <v>0</v>
      </c>
      <c r="Y20" s="116" t="str">
        <f>IF(ISNA(VLOOKUP($C20,'SrNats MO'!$A$17:$I$96,9,FALSE))=TRUE,"0",VLOOKUP($C20,'SrNats MO'!$A$17:$I$96,9,FALSE))</f>
        <v>0</v>
      </c>
      <c r="Z20" s="116" t="str">
        <f>IF(ISNA(VLOOKUP($C20,'SrNats DM'!$A$17:$I$96,9,FALSE))=TRUE,"0",VLOOKUP($C20,'SrNats DM'!$A$17:$I$96,9,FALSE))</f>
        <v>0</v>
      </c>
      <c r="AA20" s="116">
        <f>IF(ISNA(VLOOKUP($C20,'JrNats MO'!$A$17:$I$96,9,FALSE))=TRUE,"0",VLOOKUP($C20,'JrNats MO'!$A$17:$I$96,9,FALSE))</f>
        <v>0</v>
      </c>
    </row>
    <row r="21" spans="1:27" ht="18.75" customHeight="1" x14ac:dyDescent="0.15">
      <c r="A21" s="151" t="s">
        <v>101</v>
      </c>
      <c r="B21" s="77" t="s">
        <v>46</v>
      </c>
      <c r="C21" s="79" t="s">
        <v>78</v>
      </c>
      <c r="D21" s="68">
        <f>IF(ISNA(VLOOKUP($C21,'Ontario Rankings'!$C$6:$K$47,3,FALSE))=TRUE,"0",VLOOKUP($C21,'Ontario Rankings'!$C$6:$K$47,3,FALSE))</f>
        <v>11</v>
      </c>
      <c r="E21" s="116" t="str">
        <f>IF(ISNA(VLOOKUP($C21,'Apex Canada Classic'!$A$17:$I$97,9,FALSE))=TRUE,"0",VLOOKUP($C21,'Apex Canada Classic'!$A$17:$I$97,9,FALSE))</f>
        <v>0</v>
      </c>
      <c r="F21" s="116" t="str">
        <f>IF(ISNA(VLOOKUP($C21,'FIS Apex Canada Classic'!$A$17:$I$96,9,FALSE))=TRUE,"0",VLOOKUP($C21,'FIS Apex Canada Classic'!$A$17:$I$96,9,FALSE))</f>
        <v>0</v>
      </c>
      <c r="G21" s="116" t="str">
        <f>IF(ISNA(VLOOKUP($C21,'CC Red Deer MO'!$A$17:$I$99,9,FALSE))=TRUE,"0",VLOOKUP($C21,'CC Red Deer MO'!$A$17:$I$99,9,FALSE))</f>
        <v>0</v>
      </c>
      <c r="H21" s="116" t="str">
        <f>IF(ISNA(VLOOKUP($C21,'CC Red Deer DM'!$A$17:$I$99,9,FALSE))=TRUE,"0",VLOOKUP($C21,'CC Red Deer DM'!$A$17:$I$99,9,FALSE))</f>
        <v>0</v>
      </c>
      <c r="I21" s="116" t="str">
        <f>IF(ISNA(VLOOKUP($C21,'NorAm DV MO'!$A$17:$I$99,9,FALSE))=TRUE,"0",VLOOKUP($C21,'NorAm DV MO'!$A$17:$I$99,9,FALSE))</f>
        <v>0</v>
      </c>
      <c r="J21" s="116" t="str">
        <f>IF(ISNA(VLOOKUP($C21,'NorAm DV DM'!$A$17:$I$99,9,FALSE))=TRUE,"0",VLOOKUP($C21,'NorAm DV DM'!$A$17:$I$99,9,FALSE))</f>
        <v>0</v>
      </c>
      <c r="K21" s="116">
        <f>IF(ISNA(VLOOKUP($C21,'TT BVSC -1'!$A$17:$I$99,9,FALSE))=TRUE,"0",VLOOKUP($C21,'TT BVSC -1'!$A$17:$I$99,9,FALSE))</f>
        <v>7</v>
      </c>
      <c r="L21" s="116">
        <f>IF(ISNA(VLOOKUP($C21,'TT BVSC -2'!$A$17:$I$99,9,FALSE))=TRUE,"0",VLOOKUP($C21,'TT BVSC -2'!$A$17:$I$99,9,FALSE))</f>
        <v>5</v>
      </c>
      <c r="M21" s="116" t="str">
        <f>IF(ISNA(VLOOKUP($C21,'NorAm Apex MO'!$A$17:$I$99,9,FALSE))=TRUE,"0",VLOOKUP($C21,'NorAm Apex MO'!$A$17:$I$99,9,FALSE))</f>
        <v>0</v>
      </c>
      <c r="N21" s="116" t="str">
        <f>IF(ISNA(VLOOKUP($C21,'NorAm Apex DM'!$A$17:$I$99,9,FALSE))=TRUE,"0",VLOOKUP($C21,'NorAm Apex DM'!$A$17:$I$99,9,FALSE))</f>
        <v>0</v>
      </c>
      <c r="O21" s="116" t="str">
        <f>IF(ISNA(VLOOKUP($C21,'NA VSC MO'!$A$17:$I$98,9,FALSE))=TRUE,"0",VLOOKUP($C21,'NA VSC MO'!$A$17:$I$98,9,FALSE))</f>
        <v>0</v>
      </c>
      <c r="P21" s="116" t="str">
        <f>IF(ISNA(VLOOKUP($C21,'NA VSC DM'!$A$17:$I$98,9,FALSE))=TRUE,"0",VLOOKUP($C21,'NA VSC DM'!$A$17:$I$98,9,FALSE))</f>
        <v>0</v>
      </c>
      <c r="Q21" s="116" t="str">
        <f>IF(ISNA(VLOOKUP($C21,'NA Killington MO'!$A$17:$I$98,9,FALSE))=TRUE,"0",VLOOKUP($C21,'NA Killington MO'!$A$17:$I$98,9,FALSE))</f>
        <v>0</v>
      </c>
      <c r="R21" s="116" t="str">
        <f>IF(ISNA(VLOOKUP($C21,'NA Killington DM'!$A$17:$I$98,9,FALSE))=TRUE,"0",VLOOKUP($C21,'NA Killington DM'!$A$17:$I$98,9,FALSE))</f>
        <v>0</v>
      </c>
      <c r="S21" s="116">
        <f>IF(ISNA(VLOOKUP($C21,'TT CP -1'!$A$17:$I$99,9,FALSE))=TRUE,"0",VLOOKUP($C21,'TT CP -1'!$A$17:$I$99,9,FALSE))</f>
        <v>7</v>
      </c>
      <c r="T21" s="116">
        <f>IF(ISNA(VLOOKUP($C21,'TT CP -2'!$A$17:$I$99,9,FALSE))=TRUE,"0",VLOOKUP($C21,'TT CP -2'!$A$17:$I$99,9,FALSE))</f>
        <v>7</v>
      </c>
      <c r="U21" s="116" t="str">
        <f>IF(ISNA(VLOOKUP($C21,'FzFest CF'!$A$17:$I$99,9,FALSE))=TRUE,"0",VLOOKUP($C21,'FzFest CF'!$A$17:$I$99,9,FALSE))</f>
        <v>0</v>
      </c>
      <c r="V21" s="116">
        <f>IF(ISNA(VLOOKUP($C21,'TT Prov MO'!$A$17:$I$99,9,FALSE))=TRUE,"0",VLOOKUP($C21,'TT Prov MO'!$A$17:$I$99,9,FALSE))</f>
        <v>7</v>
      </c>
      <c r="W21" s="116">
        <f>IF(ISNA(VLOOKUP($C21,'TT Prov DM'!$A$17:$I$96,9,FALSE))=TRUE,"0",VLOOKUP($C21,'TT Prov DM'!$A$17:$I$96,9,FALSE))</f>
        <v>6</v>
      </c>
      <c r="X21" s="116" t="str">
        <f>IF(ISNA(VLOOKUP($C21,'CC MSA MO'!$A$17:$I$96,9,FALSE))=TRUE,"0",VLOOKUP($C21,'CC MSA MO'!$A$17:$I$96,9,FALSE))</f>
        <v>0</v>
      </c>
      <c r="Y21" s="116" t="str">
        <f>IF(ISNA(VLOOKUP($C21,'SrNats MO'!$A$17:$I$96,9,FALSE))=TRUE,"0",VLOOKUP($C21,'SrNats MO'!$A$17:$I$96,9,FALSE))</f>
        <v>0</v>
      </c>
      <c r="Z21" s="116" t="str">
        <f>IF(ISNA(VLOOKUP($C21,'SrNats DM'!$A$17:$I$96,9,FALSE))=TRUE,"0",VLOOKUP($C21,'SrNats DM'!$A$17:$I$96,9,FALSE))</f>
        <v>0</v>
      </c>
      <c r="AA21" s="116">
        <f>IF(ISNA(VLOOKUP($C21,'JrNats MO'!$A$17:$I$96,9,FALSE))=TRUE,"0",VLOOKUP($C21,'JrNats MO'!$A$17:$I$96,9,FALSE))</f>
        <v>0</v>
      </c>
    </row>
    <row r="22" spans="1:27" ht="18.75" customHeight="1" x14ac:dyDescent="0.15">
      <c r="A22" s="77" t="s">
        <v>98</v>
      </c>
      <c r="B22" s="77" t="s">
        <v>60</v>
      </c>
      <c r="C22" s="79" t="s">
        <v>79</v>
      </c>
      <c r="D22" s="68">
        <f>IF(ISNA(VLOOKUP($C22,'Ontario Rankings'!$C$6:$K$47,3,FALSE))=TRUE,"0",VLOOKUP($C22,'Ontario Rankings'!$C$6:$K$47,3,FALSE))</f>
        <v>12</v>
      </c>
      <c r="E22" s="116" t="str">
        <f>IF(ISNA(VLOOKUP($C22,'Apex Canada Classic'!$A$17:$I$97,9,FALSE))=TRUE,"0",VLOOKUP($C22,'Apex Canada Classic'!$A$17:$I$97,9,FALSE))</f>
        <v>0</v>
      </c>
      <c r="F22" s="116" t="str">
        <f>IF(ISNA(VLOOKUP($C22,'FIS Apex Canada Classic'!$A$17:$I$96,9,FALSE))=TRUE,"0",VLOOKUP($C22,'FIS Apex Canada Classic'!$A$17:$I$96,9,FALSE))</f>
        <v>0</v>
      </c>
      <c r="G22" s="116" t="str">
        <f>IF(ISNA(VLOOKUP($C22,'CC Red Deer MO'!$A$17:$I$99,9,FALSE))=TRUE,"0",VLOOKUP($C22,'CC Red Deer MO'!$A$17:$I$99,9,FALSE))</f>
        <v>0</v>
      </c>
      <c r="H22" s="116" t="str">
        <f>IF(ISNA(VLOOKUP($C22,'CC Red Deer DM'!$A$17:$I$99,9,FALSE))=TRUE,"0",VLOOKUP($C22,'CC Red Deer DM'!$A$17:$I$99,9,FALSE))</f>
        <v>0</v>
      </c>
      <c r="I22" s="116" t="str">
        <f>IF(ISNA(VLOOKUP($C22,'NorAm DV MO'!$A$17:$I$99,9,FALSE))=TRUE,"0",VLOOKUP($C22,'NorAm DV MO'!$A$17:$I$99,9,FALSE))</f>
        <v>0</v>
      </c>
      <c r="J22" s="116" t="str">
        <f>IF(ISNA(VLOOKUP($C22,'NorAm DV DM'!$A$17:$I$99,9,FALSE))=TRUE,"0",VLOOKUP($C22,'NorAm DV DM'!$A$17:$I$99,9,FALSE))</f>
        <v>0</v>
      </c>
      <c r="K22" s="116">
        <f>IF(ISNA(VLOOKUP($C22,'TT BVSC -1'!$A$17:$I$99,9,FALSE))=TRUE,"0",VLOOKUP($C22,'TT BVSC -1'!$A$17:$I$99,9,FALSE))</f>
        <v>8</v>
      </c>
      <c r="L22" s="116">
        <f>IF(ISNA(VLOOKUP($C22,'TT BVSC -2'!$A$17:$I$99,9,FALSE))=TRUE,"0",VLOOKUP($C22,'TT BVSC -2'!$A$17:$I$99,9,FALSE))</f>
        <v>6</v>
      </c>
      <c r="M22" s="116" t="str">
        <f>IF(ISNA(VLOOKUP($C22,'NorAm Apex MO'!$A$17:$I$99,9,FALSE))=TRUE,"0",VLOOKUP($C22,'NorAm Apex MO'!$A$17:$I$99,9,FALSE))</f>
        <v>0</v>
      </c>
      <c r="N22" s="116" t="str">
        <f>IF(ISNA(VLOOKUP($C22,'NorAm Apex DM'!$A$17:$I$99,9,FALSE))=TRUE,"0",VLOOKUP($C22,'NorAm Apex DM'!$A$17:$I$99,9,FALSE))</f>
        <v>0</v>
      </c>
      <c r="O22" s="116" t="str">
        <f>IF(ISNA(VLOOKUP($C22,'NA VSC MO'!$A$17:$I$98,9,FALSE))=TRUE,"0",VLOOKUP($C22,'NA VSC MO'!$A$17:$I$98,9,FALSE))</f>
        <v>0</v>
      </c>
      <c r="P22" s="116" t="str">
        <f>IF(ISNA(VLOOKUP($C22,'NA VSC DM'!$A$17:$I$98,9,FALSE))=TRUE,"0",VLOOKUP($C22,'NA VSC DM'!$A$17:$I$98,9,FALSE))</f>
        <v>0</v>
      </c>
      <c r="Q22" s="116" t="str">
        <f>IF(ISNA(VLOOKUP($C22,'NA Killington MO'!$A$17:$I$98,9,FALSE))=TRUE,"0",VLOOKUP($C22,'NA Killington MO'!$A$17:$I$98,9,FALSE))</f>
        <v>0</v>
      </c>
      <c r="R22" s="116" t="str">
        <f>IF(ISNA(VLOOKUP($C22,'NA Killington DM'!$A$17:$I$98,9,FALSE))=TRUE,"0",VLOOKUP($C22,'NA Killington DM'!$A$17:$I$98,9,FALSE))</f>
        <v>0</v>
      </c>
      <c r="S22" s="116">
        <f>IF(ISNA(VLOOKUP($C22,'TT CP -1'!$A$17:$I$99,9,FALSE))=TRUE,"0",VLOOKUP($C22,'TT CP -1'!$A$17:$I$99,9,FALSE))</f>
        <v>6</v>
      </c>
      <c r="T22" s="116">
        <f>IF(ISNA(VLOOKUP($C22,'TT CP -2'!$A$17:$I$99,9,FALSE))=TRUE,"0",VLOOKUP($C22,'TT CP -2'!$A$17:$I$99,9,FALSE))</f>
        <v>6</v>
      </c>
      <c r="U22" s="116" t="str">
        <f>IF(ISNA(VLOOKUP($C22,'FzFest CF'!$A$17:$I$99,9,FALSE))=TRUE,"0",VLOOKUP($C22,'FzFest CF'!$A$17:$I$99,9,FALSE))</f>
        <v>0</v>
      </c>
      <c r="V22" s="116">
        <f>IF(ISNA(VLOOKUP($C22,'TT Prov MO'!$A$17:$I$99,9,FALSE))=TRUE,"0",VLOOKUP($C22,'TT Prov MO'!$A$17:$I$99,9,FALSE))</f>
        <v>10</v>
      </c>
      <c r="W22" s="116">
        <f>IF(ISNA(VLOOKUP($C22,'TT Prov DM'!$A$17:$I$96,9,FALSE))=TRUE,"0",VLOOKUP($C22,'TT Prov DM'!$A$17:$I$96,9,FALSE))</f>
        <v>12</v>
      </c>
      <c r="X22" s="116" t="str">
        <f>IF(ISNA(VLOOKUP($C22,'CC MSA MO'!$A$17:$I$96,9,FALSE))=TRUE,"0",VLOOKUP($C22,'CC MSA MO'!$A$17:$I$96,9,FALSE))</f>
        <v>0</v>
      </c>
      <c r="Y22" s="116" t="str">
        <f>IF(ISNA(VLOOKUP($C22,'SrNats MO'!$A$17:$I$96,9,FALSE))=TRUE,"0",VLOOKUP($C22,'SrNats MO'!$A$17:$I$96,9,FALSE))</f>
        <v>0</v>
      </c>
      <c r="Z22" s="116" t="str">
        <f>IF(ISNA(VLOOKUP($C22,'SrNats DM'!$A$17:$I$96,9,FALSE))=TRUE,"0",VLOOKUP($C22,'SrNats DM'!$A$17:$I$96,9,FALSE))</f>
        <v>0</v>
      </c>
      <c r="AA22" s="116">
        <f>IF(ISNA(VLOOKUP($C22,'JrNats MO'!$A$17:$I$96,9,FALSE))=TRUE,"0",VLOOKUP($C22,'JrNats MO'!$A$17:$I$96,9,FALSE))</f>
        <v>0</v>
      </c>
    </row>
    <row r="23" spans="1:27" ht="18.75" customHeight="1" x14ac:dyDescent="0.15">
      <c r="A23" s="77" t="s">
        <v>98</v>
      </c>
      <c r="B23" s="77" t="s">
        <v>46</v>
      </c>
      <c r="C23" s="79" t="s">
        <v>85</v>
      </c>
      <c r="D23" s="68">
        <f>IF(ISNA(VLOOKUP($C23,'Ontario Rankings'!$C$6:$K$47,3,FALSE))=TRUE,"0",VLOOKUP($C23,'Ontario Rankings'!$C$6:$K$47,3,FALSE))</f>
        <v>13</v>
      </c>
      <c r="E23" s="116" t="str">
        <f>IF(ISNA(VLOOKUP($C23,'Apex Canada Classic'!$A$17:$I$97,9,FALSE))=TRUE,"0",VLOOKUP($C23,'Apex Canada Classic'!$A$17:$I$97,9,FALSE))</f>
        <v>0</v>
      </c>
      <c r="F23" s="116" t="str">
        <f>IF(ISNA(VLOOKUP($C23,'FIS Apex Canada Classic'!$A$17:$I$96,9,FALSE))=TRUE,"0",VLOOKUP($C23,'FIS Apex Canada Classic'!$A$17:$I$96,9,FALSE))</f>
        <v>0</v>
      </c>
      <c r="G23" s="116" t="str">
        <f>IF(ISNA(VLOOKUP($C23,'CC Red Deer MO'!$A$17:$I$99,9,FALSE))=TRUE,"0",VLOOKUP($C23,'CC Red Deer MO'!$A$17:$I$99,9,FALSE))</f>
        <v>0</v>
      </c>
      <c r="H23" s="116" t="str">
        <f>IF(ISNA(VLOOKUP($C23,'CC Red Deer DM'!$A$17:$I$99,9,FALSE))=TRUE,"0",VLOOKUP($C23,'CC Red Deer DM'!$A$17:$I$99,9,FALSE))</f>
        <v>0</v>
      </c>
      <c r="I23" s="116" t="str">
        <f>IF(ISNA(VLOOKUP($C23,'NorAm DV MO'!$A$17:$I$99,9,FALSE))=TRUE,"0",VLOOKUP($C23,'NorAm DV MO'!$A$17:$I$99,9,FALSE))</f>
        <v>0</v>
      </c>
      <c r="J23" s="116" t="str">
        <f>IF(ISNA(VLOOKUP($C23,'NorAm DV DM'!$A$17:$I$99,9,FALSE))=TRUE,"0",VLOOKUP($C23,'NorAm DV DM'!$A$17:$I$99,9,FALSE))</f>
        <v>0</v>
      </c>
      <c r="K23" s="116">
        <f>IF(ISNA(VLOOKUP($C23,'TT BVSC -1'!$A$17:$I$99,9,FALSE))=TRUE,"0",VLOOKUP($C23,'TT BVSC -1'!$A$17:$I$99,9,FALSE))</f>
        <v>14</v>
      </c>
      <c r="L23" s="116">
        <f>IF(ISNA(VLOOKUP($C23,'TT BVSC -2'!$A$17:$I$99,9,FALSE))=TRUE,"0",VLOOKUP($C23,'TT BVSC -2'!$A$17:$I$99,9,FALSE))</f>
        <v>10</v>
      </c>
      <c r="M23" s="116" t="str">
        <f>IF(ISNA(VLOOKUP($C23,'NorAm Apex MO'!$A$17:$I$99,9,FALSE))=TRUE,"0",VLOOKUP($C23,'NorAm Apex MO'!$A$17:$I$99,9,FALSE))</f>
        <v>0</v>
      </c>
      <c r="N23" s="116" t="str">
        <f>IF(ISNA(VLOOKUP($C23,'NorAm Apex DM'!$A$17:$I$99,9,FALSE))=TRUE,"0",VLOOKUP($C23,'NorAm Apex DM'!$A$17:$I$99,9,FALSE))</f>
        <v>0</v>
      </c>
      <c r="O23" s="116" t="str">
        <f>IF(ISNA(VLOOKUP($C23,'NA VSC MO'!$A$17:$I$98,9,FALSE))=TRUE,"0",VLOOKUP($C23,'NA VSC MO'!$A$17:$I$98,9,FALSE))</f>
        <v>0</v>
      </c>
      <c r="P23" s="116" t="str">
        <f>IF(ISNA(VLOOKUP($C23,'NA VSC DM'!$A$17:$I$98,9,FALSE))=TRUE,"0",VLOOKUP($C23,'NA VSC DM'!$A$17:$I$98,9,FALSE))</f>
        <v>0</v>
      </c>
      <c r="Q23" s="116" t="str">
        <f>IF(ISNA(VLOOKUP($C23,'NA Killington MO'!$A$17:$I$98,9,FALSE))=TRUE,"0",VLOOKUP($C23,'NA Killington MO'!$A$17:$I$98,9,FALSE))</f>
        <v>0</v>
      </c>
      <c r="R23" s="116" t="str">
        <f>IF(ISNA(VLOOKUP($C23,'NA Killington DM'!$A$17:$I$98,9,FALSE))=TRUE,"0",VLOOKUP($C23,'NA Killington DM'!$A$17:$I$98,9,FALSE))</f>
        <v>0</v>
      </c>
      <c r="S23" s="116">
        <f>IF(ISNA(VLOOKUP($C23,'TT CP -1'!$A$17:$I$99,9,FALSE))=TRUE,"0",VLOOKUP($C23,'TT CP -1'!$A$17:$I$99,9,FALSE))</f>
        <v>10</v>
      </c>
      <c r="T23" s="116">
        <f>IF(ISNA(VLOOKUP($C23,'TT CP -2'!$A$17:$I$99,9,FALSE))=TRUE,"0",VLOOKUP($C23,'TT CP -2'!$A$17:$I$99,9,FALSE))</f>
        <v>11</v>
      </c>
      <c r="U23" s="116" t="str">
        <f>IF(ISNA(VLOOKUP($C23,'FzFest CF'!$A$17:$I$99,9,FALSE))=TRUE,"0",VLOOKUP($C23,'FzFest CF'!$A$17:$I$99,9,FALSE))</f>
        <v>0</v>
      </c>
      <c r="V23" s="116">
        <f>IF(ISNA(VLOOKUP($C23,'TT Prov MO'!$A$17:$I$99,9,FALSE))=TRUE,"0",VLOOKUP($C23,'TT Prov MO'!$A$17:$I$99,9,FALSE))</f>
        <v>9</v>
      </c>
      <c r="W23" s="116">
        <f>IF(ISNA(VLOOKUP($C23,'TT Prov DM'!$A$17:$I$96,9,FALSE))=TRUE,"0",VLOOKUP($C23,'TT Prov DM'!$A$17:$I$96,9,FALSE))</f>
        <v>10</v>
      </c>
      <c r="X23" s="116" t="str">
        <f>IF(ISNA(VLOOKUP($C23,'CC MSA MO'!$A$17:$I$96,9,FALSE))=TRUE,"0",VLOOKUP($C23,'CC MSA MO'!$A$17:$I$96,9,FALSE))</f>
        <v>0</v>
      </c>
      <c r="Y23" s="116" t="str">
        <f>IF(ISNA(VLOOKUP($C23,'SrNats MO'!$A$17:$I$96,9,FALSE))=TRUE,"0",VLOOKUP($C23,'SrNats MO'!$A$17:$I$96,9,FALSE))</f>
        <v>0</v>
      </c>
      <c r="Z23" s="116" t="str">
        <f>IF(ISNA(VLOOKUP($C23,'SrNats DM'!$A$17:$I$96,9,FALSE))=TRUE,"0",VLOOKUP($C23,'SrNats DM'!$A$17:$I$96,9,FALSE))</f>
        <v>0</v>
      </c>
      <c r="AA23" s="116" t="str">
        <f>IF(ISNA(VLOOKUP($C23,'JrNats MO'!$A$17:$I$96,9,FALSE))=TRUE,"0",VLOOKUP($C23,'JrNats MO'!$A$17:$I$96,9,FALSE))</f>
        <v>0</v>
      </c>
    </row>
    <row r="24" spans="1:27" ht="18.75" customHeight="1" x14ac:dyDescent="0.15">
      <c r="A24" s="77" t="s">
        <v>101</v>
      </c>
      <c r="B24" s="77" t="s">
        <v>60</v>
      </c>
      <c r="C24" s="79" t="s">
        <v>88</v>
      </c>
      <c r="D24" s="68">
        <f>IF(ISNA(VLOOKUP($C24,'Ontario Rankings'!$C$6:$K$47,3,FALSE))=TRUE,"0",VLOOKUP($C24,'Ontario Rankings'!$C$6:$K$47,3,FALSE))</f>
        <v>14</v>
      </c>
      <c r="E24" s="116" t="str">
        <f>IF(ISNA(VLOOKUP($C24,'Apex Canada Classic'!$A$17:$I$97,9,FALSE))=TRUE,"0",VLOOKUP($C24,'Apex Canada Classic'!$A$17:$I$97,9,FALSE))</f>
        <v>0</v>
      </c>
      <c r="F24" s="116" t="str">
        <f>IF(ISNA(VLOOKUP($C24,'FIS Apex Canada Classic'!$A$17:$I$96,9,FALSE))=TRUE,"0",VLOOKUP($C24,'FIS Apex Canada Classic'!$A$17:$I$96,9,FALSE))</f>
        <v>0</v>
      </c>
      <c r="G24" s="116" t="str">
        <f>IF(ISNA(VLOOKUP($C24,'CC Red Deer MO'!$A$17:$I$99,9,FALSE))=TRUE,"0",VLOOKUP($C24,'CC Red Deer MO'!$A$17:$I$99,9,FALSE))</f>
        <v>0</v>
      </c>
      <c r="H24" s="116" t="str">
        <f>IF(ISNA(VLOOKUP($C24,'CC Red Deer DM'!$A$17:$I$99,9,FALSE))=TRUE,"0",VLOOKUP($C24,'CC Red Deer DM'!$A$17:$I$99,9,FALSE))</f>
        <v>0</v>
      </c>
      <c r="I24" s="116" t="str">
        <f>IF(ISNA(VLOOKUP($C24,'NorAm DV MO'!$A$17:$I$99,9,FALSE))=TRUE,"0",VLOOKUP($C24,'NorAm DV MO'!$A$17:$I$99,9,FALSE))</f>
        <v>0</v>
      </c>
      <c r="J24" s="116" t="str">
        <f>IF(ISNA(VLOOKUP($C24,'NorAm DV DM'!$A$17:$I$99,9,FALSE))=TRUE,"0",VLOOKUP($C24,'NorAm DV DM'!$A$17:$I$99,9,FALSE))</f>
        <v>0</v>
      </c>
      <c r="K24" s="116">
        <f>IF(ISNA(VLOOKUP($C24,'TT BVSC -1'!$A$17:$I$99,9,FALSE))=TRUE,"0",VLOOKUP($C24,'TT BVSC -1'!$A$17:$I$99,9,FALSE))</f>
        <v>18</v>
      </c>
      <c r="L24" s="116">
        <f>IF(ISNA(VLOOKUP($C24,'TT BVSC -2'!$A$17:$I$99,9,FALSE))=TRUE,"0",VLOOKUP($C24,'TT BVSC -2'!$A$17:$I$99,9,FALSE))</f>
        <v>11</v>
      </c>
      <c r="M24" s="116" t="str">
        <f>IF(ISNA(VLOOKUP($C24,'NorAm Apex MO'!$A$17:$I$99,9,FALSE))=TRUE,"0",VLOOKUP($C24,'NorAm Apex MO'!$A$17:$I$99,9,FALSE))</f>
        <v>0</v>
      </c>
      <c r="N24" s="116" t="str">
        <f>IF(ISNA(VLOOKUP($C24,'NorAm Apex DM'!$A$17:$I$99,9,FALSE))=TRUE,"0",VLOOKUP($C24,'NorAm Apex DM'!$A$17:$I$99,9,FALSE))</f>
        <v>0</v>
      </c>
      <c r="O24" s="116" t="str">
        <f>IF(ISNA(VLOOKUP($C24,'NA VSC MO'!$A$17:$I$98,9,FALSE))=TRUE,"0",VLOOKUP($C24,'NA VSC MO'!$A$17:$I$98,9,FALSE))</f>
        <v>0</v>
      </c>
      <c r="P24" s="116" t="str">
        <f>IF(ISNA(VLOOKUP($C24,'NA VSC DM'!$A$17:$I$98,9,FALSE))=TRUE,"0",VLOOKUP($C24,'NA VSC DM'!$A$17:$I$98,9,FALSE))</f>
        <v>0</v>
      </c>
      <c r="Q24" s="116" t="str">
        <f>IF(ISNA(VLOOKUP($C24,'NA Killington MO'!$A$17:$I$98,9,FALSE))=TRUE,"0",VLOOKUP($C24,'NA Killington MO'!$A$17:$I$98,9,FALSE))</f>
        <v>0</v>
      </c>
      <c r="R24" s="116" t="str">
        <f>IF(ISNA(VLOOKUP($C24,'NA Killington DM'!$A$17:$I$98,9,FALSE))=TRUE,"0",VLOOKUP($C24,'NA Killington DM'!$A$17:$I$98,9,FALSE))</f>
        <v>0</v>
      </c>
      <c r="S24" s="116">
        <f>IF(ISNA(VLOOKUP($C24,'TT CP -1'!$A$17:$I$99,9,FALSE))=TRUE,"0",VLOOKUP($C24,'TT CP -1'!$A$17:$I$99,9,FALSE))</f>
        <v>15</v>
      </c>
      <c r="T24" s="116">
        <f>IF(ISNA(VLOOKUP($C24,'TT CP -2'!$A$17:$I$99,9,FALSE))=TRUE,"0",VLOOKUP($C24,'TT CP -2'!$A$17:$I$99,9,FALSE))</f>
        <v>10</v>
      </c>
      <c r="U24" s="116" t="str">
        <f>IF(ISNA(VLOOKUP($C24,'FzFest CF'!$A$17:$I$99,9,FALSE))=TRUE,"0",VLOOKUP($C24,'FzFest CF'!$A$17:$I$99,9,FALSE))</f>
        <v>0</v>
      </c>
      <c r="V24" s="116">
        <f>IF(ISNA(VLOOKUP($C24,'TT Prov MO'!$A$17:$I$99,9,FALSE))=TRUE,"0",VLOOKUP($C24,'TT Prov MO'!$A$17:$I$99,9,FALSE))</f>
        <v>11</v>
      </c>
      <c r="W24" s="116">
        <f>IF(ISNA(VLOOKUP($C24,'TT Prov DM'!$A$17:$I$96,9,FALSE))=TRUE,"0",VLOOKUP($C24,'TT Prov DM'!$A$17:$I$96,9,FALSE))</f>
        <v>9</v>
      </c>
      <c r="X24" s="116" t="str">
        <f>IF(ISNA(VLOOKUP($C24,'CC MSA MO'!$A$17:$I$96,9,FALSE))=TRUE,"0",VLOOKUP($C24,'CC MSA MO'!$A$17:$I$96,9,FALSE))</f>
        <v>0</v>
      </c>
      <c r="Y24" s="116" t="str">
        <f>IF(ISNA(VLOOKUP($C24,'SrNats MO'!$A$17:$I$96,9,FALSE))=TRUE,"0",VLOOKUP($C24,'SrNats MO'!$A$17:$I$96,9,FALSE))</f>
        <v>0</v>
      </c>
      <c r="Z24" s="116" t="str">
        <f>IF(ISNA(VLOOKUP($C24,'SrNats DM'!$A$17:$I$96,9,FALSE))=TRUE,"0",VLOOKUP($C24,'SrNats DM'!$A$17:$I$96,9,FALSE))</f>
        <v>0</v>
      </c>
      <c r="AA24" s="116">
        <f>IF(ISNA(VLOOKUP($C24,'JrNats MO'!$A$17:$I$96,9,FALSE))=TRUE,"0",VLOOKUP($C24,'JrNats MO'!$A$17:$I$96,9,FALSE))</f>
        <v>0</v>
      </c>
    </row>
    <row r="25" spans="1:27" ht="18.75" customHeight="1" x14ac:dyDescent="0.15">
      <c r="A25" s="77" t="s">
        <v>101</v>
      </c>
      <c r="B25" s="77" t="s">
        <v>60</v>
      </c>
      <c r="C25" s="79" t="s">
        <v>114</v>
      </c>
      <c r="D25" s="68">
        <f>IF(ISNA(VLOOKUP($C25,'Ontario Rankings'!$C$6:$K$47,3,FALSE))=TRUE,"0",VLOOKUP($C25,'Ontario Rankings'!$C$6:$K$47,3,FALSE))</f>
        <v>15</v>
      </c>
      <c r="E25" s="116" t="str">
        <f>IF(ISNA(VLOOKUP($C25,'Apex Canada Classic'!$A$17:$I$97,9,FALSE))=TRUE,"0",VLOOKUP($C25,'Apex Canada Classic'!$A$17:$I$97,9,FALSE))</f>
        <v>0</v>
      </c>
      <c r="F25" s="116" t="str">
        <f>IF(ISNA(VLOOKUP($C25,'FIS Apex Canada Classic'!$A$17:$I$96,9,FALSE))=TRUE,"0",VLOOKUP($C25,'FIS Apex Canada Classic'!$A$17:$I$96,9,FALSE))</f>
        <v>0</v>
      </c>
      <c r="G25" s="116" t="str">
        <f>IF(ISNA(VLOOKUP($C25,'CC Red Deer MO'!$A$17:$I$99,9,FALSE))=TRUE,"0",VLOOKUP($C25,'CC Red Deer MO'!$A$17:$I$99,9,FALSE))</f>
        <v>0</v>
      </c>
      <c r="H25" s="116" t="str">
        <f>IF(ISNA(VLOOKUP($C25,'CC Red Deer DM'!$A$17:$I$99,9,FALSE))=TRUE,"0",VLOOKUP($C25,'CC Red Deer DM'!$A$17:$I$99,9,FALSE))</f>
        <v>0</v>
      </c>
      <c r="I25" s="116" t="str">
        <f>IF(ISNA(VLOOKUP($C25,'NorAm DV MO'!$A$17:$I$99,9,FALSE))=TRUE,"0",VLOOKUP($C25,'NorAm DV MO'!$A$17:$I$99,9,FALSE))</f>
        <v>0</v>
      </c>
      <c r="J25" s="116" t="str">
        <f>IF(ISNA(VLOOKUP($C25,'NorAm DV DM'!$A$17:$I$99,9,FALSE))=TRUE,"0",VLOOKUP($C25,'NorAm DV DM'!$A$17:$I$99,9,FALSE))</f>
        <v>0</v>
      </c>
      <c r="K25" s="116" t="str">
        <f>IF(ISNA(VLOOKUP($C25,'TT BVSC -1'!$A$17:$I$99,9,FALSE))=TRUE,"0",VLOOKUP($C25,'TT BVSC -1'!$A$17:$I$99,9,FALSE))</f>
        <v>0</v>
      </c>
      <c r="L25" s="116" t="str">
        <f>IF(ISNA(VLOOKUP($C25,'TT BVSC -2'!$A$17:$I$99,9,FALSE))=TRUE,"0",VLOOKUP($C25,'TT BVSC -2'!$A$17:$I$99,9,FALSE))</f>
        <v>0</v>
      </c>
      <c r="M25" s="116" t="str">
        <f>IF(ISNA(VLOOKUP($C25,'NorAm Apex MO'!$A$17:$I$99,9,FALSE))=TRUE,"0",VLOOKUP($C25,'NorAm Apex MO'!$A$17:$I$99,9,FALSE))</f>
        <v>0</v>
      </c>
      <c r="N25" s="116" t="str">
        <f>IF(ISNA(VLOOKUP($C25,'NorAm Apex DM'!$A$17:$I$99,9,FALSE))=TRUE,"0",VLOOKUP($C25,'NorAm Apex DM'!$A$17:$I$99,9,FALSE))</f>
        <v>0</v>
      </c>
      <c r="O25" s="116" t="str">
        <f>IF(ISNA(VLOOKUP($C25,'NA VSC MO'!$A$17:$I$98,9,FALSE))=TRUE,"0",VLOOKUP($C25,'NA VSC MO'!$A$17:$I$98,9,FALSE))</f>
        <v>0</v>
      </c>
      <c r="P25" s="116" t="str">
        <f>IF(ISNA(VLOOKUP($C25,'NA VSC DM'!$A$17:$I$98,9,FALSE))=TRUE,"0",VLOOKUP($C25,'NA VSC DM'!$A$17:$I$98,9,FALSE))</f>
        <v>0</v>
      </c>
      <c r="Q25" s="116" t="str">
        <f>IF(ISNA(VLOOKUP($C25,'NA Killington MO'!$A$17:$I$98,9,FALSE))=TRUE,"0",VLOOKUP($C25,'NA Killington MO'!$A$17:$I$98,9,FALSE))</f>
        <v>0</v>
      </c>
      <c r="R25" s="116" t="str">
        <f>IF(ISNA(VLOOKUP($C25,'NA Killington DM'!$A$17:$I$98,9,FALSE))=TRUE,"0",VLOOKUP($C25,'NA Killington DM'!$A$17:$I$98,9,FALSE))</f>
        <v>0</v>
      </c>
      <c r="S25" s="116">
        <f>IF(ISNA(VLOOKUP($C25,'TT CP -1'!$A$17:$I$99,9,FALSE))=TRUE,"0",VLOOKUP($C25,'TT CP -1'!$A$17:$I$99,9,FALSE))</f>
        <v>16</v>
      </c>
      <c r="T25" s="116">
        <f>IF(ISNA(VLOOKUP($C25,'TT CP -2'!$A$17:$I$99,9,FALSE))=TRUE,"0",VLOOKUP($C25,'TT CP -2'!$A$17:$I$99,9,FALSE))</f>
        <v>14</v>
      </c>
      <c r="U25" s="116" t="str">
        <f>IF(ISNA(VLOOKUP($C25,'FzFest CF'!$A$17:$I$99,9,FALSE))=TRUE,"0",VLOOKUP($C25,'FzFest CF'!$A$17:$I$99,9,FALSE))</f>
        <v>0</v>
      </c>
      <c r="V25" s="116">
        <f>IF(ISNA(VLOOKUP($C25,'TT Prov MO'!$A$17:$I$99,9,FALSE))=TRUE,"0",VLOOKUP($C25,'TT Prov MO'!$A$17:$I$99,9,FALSE))</f>
        <v>12</v>
      </c>
      <c r="W25" s="116">
        <f>IF(ISNA(VLOOKUP($C25,'TT Prov DM'!$A$17:$I$96,9,FALSE))=TRUE,"0",VLOOKUP($C25,'TT Prov DM'!$A$17:$I$96,9,FALSE))</f>
        <v>5</v>
      </c>
      <c r="X25" s="116" t="str">
        <f>IF(ISNA(VLOOKUP($C25,'CC MSA MO'!$A$17:$I$96,9,FALSE))=TRUE,"0",VLOOKUP($C25,'CC MSA MO'!$A$17:$I$96,9,FALSE))</f>
        <v>0</v>
      </c>
      <c r="Y25" s="116" t="str">
        <f>IF(ISNA(VLOOKUP($C25,'SrNats MO'!$A$17:$I$96,9,FALSE))=TRUE,"0",VLOOKUP($C25,'SrNats MO'!$A$17:$I$96,9,FALSE))</f>
        <v>0</v>
      </c>
      <c r="Z25" s="116" t="str">
        <f>IF(ISNA(VLOOKUP($C25,'SrNats DM'!$A$17:$I$96,9,FALSE))=TRUE,"0",VLOOKUP($C25,'SrNats DM'!$A$17:$I$96,9,FALSE))</f>
        <v>0</v>
      </c>
      <c r="AA25" s="116">
        <f>IF(ISNA(VLOOKUP($C25,'JrNats MO'!$A$17:$I$96,9,FALSE))=TRUE,"0",VLOOKUP($C25,'JrNats MO'!$A$17:$I$96,9,FALSE))</f>
        <v>0</v>
      </c>
    </row>
    <row r="26" spans="1:27" ht="18.75" customHeight="1" x14ac:dyDescent="0.15">
      <c r="A26" s="77" t="s">
        <v>99</v>
      </c>
      <c r="B26" s="77" t="s">
        <v>103</v>
      </c>
      <c r="C26" s="79" t="s">
        <v>70</v>
      </c>
      <c r="D26" s="68">
        <f>IF(ISNA(VLOOKUP($C26,'Ontario Rankings'!$C$6:$K$47,3,FALSE))=TRUE,"0",VLOOKUP($C26,'Ontario Rankings'!$C$6:$K$47,3,FALSE))</f>
        <v>16</v>
      </c>
      <c r="E26" s="116" t="str">
        <f>IF(ISNA(VLOOKUP($C26,'Apex Canada Classic'!$A$17:$I$97,9,FALSE))=TRUE,"0",VLOOKUP($C26,'Apex Canada Classic'!$A$17:$I$97,9,FALSE))</f>
        <v>0</v>
      </c>
      <c r="F26" s="116" t="str">
        <f>IF(ISNA(VLOOKUP($C26,'FIS Apex Canada Classic'!$A$17:$I$96,9,FALSE))=TRUE,"0",VLOOKUP($C26,'FIS Apex Canada Classic'!$A$17:$I$96,9,FALSE))</f>
        <v>0</v>
      </c>
      <c r="G26" s="116" t="str">
        <f>IF(ISNA(VLOOKUP($C26,'CC Red Deer MO'!$A$17:$I$99,9,FALSE))=TRUE,"0",VLOOKUP($C26,'CC Red Deer MO'!$A$17:$I$99,9,FALSE))</f>
        <v>0</v>
      </c>
      <c r="H26" s="116" t="str">
        <f>IF(ISNA(VLOOKUP($C26,'CC Red Deer DM'!$A$17:$I$99,9,FALSE))=TRUE,"0",VLOOKUP($C26,'CC Red Deer DM'!$A$17:$I$99,9,FALSE))</f>
        <v>0</v>
      </c>
      <c r="I26" s="116" t="str">
        <f>IF(ISNA(VLOOKUP($C26,'NorAm DV MO'!$A$17:$I$99,9,FALSE))=TRUE,"0",VLOOKUP($C26,'NorAm DV MO'!$A$17:$I$99,9,FALSE))</f>
        <v>0</v>
      </c>
      <c r="J26" s="116" t="str">
        <f>IF(ISNA(VLOOKUP($C26,'NorAm DV DM'!$A$17:$I$99,9,FALSE))=TRUE,"0",VLOOKUP($C26,'NorAm DV DM'!$A$17:$I$99,9,FALSE))</f>
        <v>0</v>
      </c>
      <c r="K26" s="116">
        <f>IF(ISNA(VLOOKUP($C26,'TT BVSC -1'!$A$17:$I$99,9,FALSE))=TRUE,"0",VLOOKUP($C26,'TT BVSC -1'!$A$17:$I$99,9,FALSE))</f>
        <v>19</v>
      </c>
      <c r="L26" s="116">
        <f>IF(ISNA(VLOOKUP($C26,'TT BVSC -2'!$A$17:$I$99,9,FALSE))=TRUE,"0",VLOOKUP($C26,'TT BVSC -2'!$A$17:$I$99,9,FALSE))</f>
        <v>15</v>
      </c>
      <c r="M26" s="116" t="str">
        <f>IF(ISNA(VLOOKUP($C26,'NorAm Apex MO'!$A$17:$I$99,9,FALSE))=TRUE,"0",VLOOKUP($C26,'NorAm Apex MO'!$A$17:$I$99,9,FALSE))</f>
        <v>0</v>
      </c>
      <c r="N26" s="116" t="str">
        <f>IF(ISNA(VLOOKUP($C26,'NorAm Apex DM'!$A$17:$I$99,9,FALSE))=TRUE,"0",VLOOKUP($C26,'NorAm Apex DM'!$A$17:$I$99,9,FALSE))</f>
        <v>0</v>
      </c>
      <c r="O26" s="116" t="str">
        <f>IF(ISNA(VLOOKUP($C26,'NA VSC MO'!$A$17:$I$98,9,FALSE))=TRUE,"0",VLOOKUP($C26,'NA VSC MO'!$A$17:$I$98,9,FALSE))</f>
        <v>0</v>
      </c>
      <c r="P26" s="116" t="str">
        <f>IF(ISNA(VLOOKUP($C26,'NA VSC DM'!$A$17:$I$98,9,FALSE))=TRUE,"0",VLOOKUP($C26,'NA VSC DM'!$A$17:$I$98,9,FALSE))</f>
        <v>0</v>
      </c>
      <c r="Q26" s="116" t="str">
        <f>IF(ISNA(VLOOKUP($C26,'NA Killington MO'!$A$17:$I$98,9,FALSE))=TRUE,"0",VLOOKUP($C26,'NA Killington MO'!$A$17:$I$98,9,FALSE))</f>
        <v>0</v>
      </c>
      <c r="R26" s="116" t="str">
        <f>IF(ISNA(VLOOKUP($C26,'NA Killington DM'!$A$17:$I$98,9,FALSE))=TRUE,"0",VLOOKUP($C26,'NA Killington DM'!$A$17:$I$98,9,FALSE))</f>
        <v>0</v>
      </c>
      <c r="S26" s="116">
        <f>IF(ISNA(VLOOKUP($C26,'TT CP -1'!$A$17:$I$99,9,FALSE))=TRUE,"0",VLOOKUP($C26,'TT CP -1'!$A$17:$I$99,9,FALSE))</f>
        <v>11</v>
      </c>
      <c r="T26" s="116">
        <f>IF(ISNA(VLOOKUP($C26,'TT CP -2'!$A$17:$I$99,9,FALSE))=TRUE,"0",VLOOKUP($C26,'TT CP -2'!$A$17:$I$99,9,FALSE))</f>
        <v>16</v>
      </c>
      <c r="U26" s="116" t="str">
        <f>IF(ISNA(VLOOKUP($C26,'FzFest CF'!$A$17:$I$99,9,FALSE))=TRUE,"0",VLOOKUP($C26,'FzFest CF'!$A$17:$I$99,9,FALSE))</f>
        <v>0</v>
      </c>
      <c r="V26" s="116">
        <f>IF(ISNA(VLOOKUP($C26,'TT Prov MO'!$A$17:$I$99,9,FALSE))=TRUE,"0",VLOOKUP($C26,'TT Prov MO'!$A$17:$I$99,9,FALSE))</f>
        <v>19</v>
      </c>
      <c r="W26" s="116">
        <f>IF(ISNA(VLOOKUP($C26,'TT Prov DM'!$A$17:$I$96,9,FALSE))=TRUE,"0",VLOOKUP($C26,'TT Prov DM'!$A$17:$I$96,9,FALSE))</f>
        <v>8</v>
      </c>
      <c r="X26" s="116" t="str">
        <f>IF(ISNA(VLOOKUP($C26,'CC MSA MO'!$A$17:$I$96,9,FALSE))=TRUE,"0",VLOOKUP($C26,'CC MSA MO'!$A$17:$I$96,9,FALSE))</f>
        <v>0</v>
      </c>
      <c r="Y26" s="116" t="str">
        <f>IF(ISNA(VLOOKUP($C26,'SrNats MO'!$A$17:$I$96,9,FALSE))=TRUE,"0",VLOOKUP($C26,'SrNats MO'!$A$17:$I$96,9,FALSE))</f>
        <v>0</v>
      </c>
      <c r="Z26" s="116" t="str">
        <f>IF(ISNA(VLOOKUP($C26,'SrNats DM'!$A$17:$I$96,9,FALSE))=TRUE,"0",VLOOKUP($C26,'SrNats DM'!$A$17:$I$96,9,FALSE))</f>
        <v>0</v>
      </c>
      <c r="AA26" s="116" t="str">
        <f>IF(ISNA(VLOOKUP($C26,'JrNats MO'!$A$17:$I$96,9,FALSE))=TRUE,"0",VLOOKUP($C26,'JrNats MO'!$A$17:$I$96,9,FALSE))</f>
        <v>0</v>
      </c>
    </row>
    <row r="27" spans="1:27" ht="18.75" customHeight="1" x14ac:dyDescent="0.15">
      <c r="A27" s="77" t="s">
        <v>99</v>
      </c>
      <c r="B27" s="77" t="s">
        <v>46</v>
      </c>
      <c r="C27" s="79" t="s">
        <v>81</v>
      </c>
      <c r="D27" s="68">
        <f>IF(ISNA(VLOOKUP($C27,'Ontario Rankings'!$C$6:$K$47,3,FALSE))=TRUE,"0",VLOOKUP($C27,'Ontario Rankings'!$C$6:$K$47,3,FALSE))</f>
        <v>17</v>
      </c>
      <c r="E27" s="116" t="str">
        <f>IF(ISNA(VLOOKUP($C27,'Apex Canada Classic'!$A$17:$I$97,9,FALSE))=TRUE,"0",VLOOKUP($C27,'Apex Canada Classic'!$A$17:$I$97,9,FALSE))</f>
        <v>0</v>
      </c>
      <c r="F27" s="116" t="str">
        <f>IF(ISNA(VLOOKUP($C27,'FIS Apex Canada Classic'!$A$17:$I$96,9,FALSE))=TRUE,"0",VLOOKUP($C27,'FIS Apex Canada Classic'!$A$17:$I$96,9,FALSE))</f>
        <v>0</v>
      </c>
      <c r="G27" s="116" t="str">
        <f>IF(ISNA(VLOOKUP($C27,'CC Red Deer MO'!$A$17:$I$99,9,FALSE))=TRUE,"0",VLOOKUP($C27,'CC Red Deer MO'!$A$17:$I$99,9,FALSE))</f>
        <v>0</v>
      </c>
      <c r="H27" s="116" t="str">
        <f>IF(ISNA(VLOOKUP($C27,'CC Red Deer DM'!$A$17:$I$99,9,FALSE))=TRUE,"0",VLOOKUP($C27,'CC Red Deer DM'!$A$17:$I$99,9,FALSE))</f>
        <v>0</v>
      </c>
      <c r="I27" s="116" t="str">
        <f>IF(ISNA(VLOOKUP($C27,'NorAm DV MO'!$A$17:$I$99,9,FALSE))=TRUE,"0",VLOOKUP($C27,'NorAm DV MO'!$A$17:$I$99,9,FALSE))</f>
        <v>0</v>
      </c>
      <c r="J27" s="116" t="str">
        <f>IF(ISNA(VLOOKUP($C27,'NorAm DV DM'!$A$17:$I$99,9,FALSE))=TRUE,"0",VLOOKUP($C27,'NorAm DV DM'!$A$17:$I$99,9,FALSE))</f>
        <v>0</v>
      </c>
      <c r="K27" s="116">
        <f>IF(ISNA(VLOOKUP($C27,'TT BVSC -1'!$A$17:$I$99,9,FALSE))=TRUE,"0",VLOOKUP($C27,'TT BVSC -1'!$A$17:$I$99,9,FALSE))</f>
        <v>10</v>
      </c>
      <c r="L27" s="116">
        <f>IF(ISNA(VLOOKUP($C27,'TT BVSC -2'!$A$17:$I$99,9,FALSE))=TRUE,"0",VLOOKUP($C27,'TT BVSC -2'!$A$17:$I$99,9,FALSE))</f>
        <v>12</v>
      </c>
      <c r="M27" s="116" t="str">
        <f>IF(ISNA(VLOOKUP($C27,'NorAm Apex MO'!$A$17:$I$99,9,FALSE))=TRUE,"0",VLOOKUP($C27,'NorAm Apex MO'!$A$17:$I$99,9,FALSE))</f>
        <v>0</v>
      </c>
      <c r="N27" s="116" t="str">
        <f>IF(ISNA(VLOOKUP($C27,'NorAm Apex DM'!$A$17:$I$99,9,FALSE))=TRUE,"0",VLOOKUP($C27,'NorAm Apex DM'!$A$17:$I$99,9,FALSE))</f>
        <v>0</v>
      </c>
      <c r="O27" s="116" t="str">
        <f>IF(ISNA(VLOOKUP($C27,'NA VSC MO'!$A$17:$I$98,9,FALSE))=TRUE,"0",VLOOKUP($C27,'NA VSC MO'!$A$17:$I$98,9,FALSE))</f>
        <v>0</v>
      </c>
      <c r="P27" s="116" t="str">
        <f>IF(ISNA(VLOOKUP($C27,'NA VSC DM'!$A$17:$I$98,9,FALSE))=TRUE,"0",VLOOKUP($C27,'NA VSC DM'!$A$17:$I$98,9,FALSE))</f>
        <v>0</v>
      </c>
      <c r="Q27" s="116" t="str">
        <f>IF(ISNA(VLOOKUP($C27,'NA Killington MO'!$A$17:$I$98,9,FALSE))=TRUE,"0",VLOOKUP($C27,'NA Killington MO'!$A$17:$I$98,9,FALSE))</f>
        <v>0</v>
      </c>
      <c r="R27" s="116" t="str">
        <f>IF(ISNA(VLOOKUP($C27,'NA Killington DM'!$A$17:$I$98,9,FALSE))=TRUE,"0",VLOOKUP($C27,'NA Killington DM'!$A$17:$I$98,9,FALSE))</f>
        <v>0</v>
      </c>
      <c r="S27" s="116">
        <f>IF(ISNA(VLOOKUP($C27,'TT CP -1'!$A$17:$I$99,9,FALSE))=TRUE,"0",VLOOKUP($C27,'TT CP -1'!$A$17:$I$99,9,FALSE))</f>
        <v>13</v>
      </c>
      <c r="T27" s="116">
        <f>IF(ISNA(VLOOKUP($C27,'TT CP -2'!$A$17:$I$99,9,FALSE))=TRUE,"0",VLOOKUP($C27,'TT CP -2'!$A$17:$I$99,9,FALSE))</f>
        <v>13</v>
      </c>
      <c r="U27" s="116" t="str">
        <f>IF(ISNA(VLOOKUP($C27,'FzFest CF'!$A$17:$I$99,9,FALSE))=TRUE,"0",VLOOKUP($C27,'FzFest CF'!$A$17:$I$99,9,FALSE))</f>
        <v>0</v>
      </c>
      <c r="V27" s="116">
        <f>IF(ISNA(VLOOKUP($C27,'TT Prov MO'!$A$17:$I$99,9,FALSE))=TRUE,"0",VLOOKUP($C27,'TT Prov MO'!$A$17:$I$99,9,FALSE))</f>
        <v>15</v>
      </c>
      <c r="W27" s="116">
        <f>IF(ISNA(VLOOKUP($C27,'TT Prov DM'!$A$17:$I$96,9,FALSE))=TRUE,"0",VLOOKUP($C27,'TT Prov DM'!$A$17:$I$96,9,FALSE))</f>
        <v>13</v>
      </c>
      <c r="X27" s="116" t="str">
        <f>IF(ISNA(VLOOKUP($C27,'CC MSA MO'!$A$17:$I$96,9,FALSE))=TRUE,"0",VLOOKUP($C27,'CC MSA MO'!$A$17:$I$96,9,FALSE))</f>
        <v>0</v>
      </c>
      <c r="Y27" s="116" t="str">
        <f>IF(ISNA(VLOOKUP($C27,'SrNats MO'!$A$17:$I$96,9,FALSE))=TRUE,"0",VLOOKUP($C27,'SrNats MO'!$A$17:$I$96,9,FALSE))</f>
        <v>0</v>
      </c>
      <c r="Z27" s="116" t="str">
        <f>IF(ISNA(VLOOKUP($C27,'SrNats DM'!$A$17:$I$96,9,FALSE))=TRUE,"0",VLOOKUP($C27,'SrNats DM'!$A$17:$I$96,9,FALSE))</f>
        <v>0</v>
      </c>
      <c r="AA27" s="116" t="str">
        <f>IF(ISNA(VLOOKUP($C27,'JrNats MO'!$A$17:$I$96,9,FALSE))=TRUE,"0",VLOOKUP($C27,'JrNats MO'!$A$17:$I$96,9,FALSE))</f>
        <v>0</v>
      </c>
    </row>
    <row r="28" spans="1:27" ht="18.75" customHeight="1" x14ac:dyDescent="0.15">
      <c r="A28" s="77" t="s">
        <v>124</v>
      </c>
      <c r="B28" s="77" t="s">
        <v>46</v>
      </c>
      <c r="C28" s="79" t="s">
        <v>86</v>
      </c>
      <c r="D28" s="68">
        <f>IF(ISNA(VLOOKUP($C28,'Ontario Rankings'!$C$6:$K$47,3,FALSE))=TRUE,"0",VLOOKUP($C28,'Ontario Rankings'!$C$6:$K$47,3,FALSE))</f>
        <v>18</v>
      </c>
      <c r="E28" s="116" t="str">
        <f>IF(ISNA(VLOOKUP($C28,'Apex Canada Classic'!$A$17:$I$97,9,FALSE))=TRUE,"0",VLOOKUP($C28,'Apex Canada Classic'!$A$17:$I$97,9,FALSE))</f>
        <v>0</v>
      </c>
      <c r="F28" s="116" t="str">
        <f>IF(ISNA(VLOOKUP($C28,'FIS Apex Canada Classic'!$A$17:$I$96,9,FALSE))=TRUE,"0",VLOOKUP($C28,'FIS Apex Canada Classic'!$A$17:$I$96,9,FALSE))</f>
        <v>0</v>
      </c>
      <c r="G28" s="116" t="str">
        <f>IF(ISNA(VLOOKUP($C28,'CC Red Deer MO'!$A$17:$I$99,9,FALSE))=TRUE,"0",VLOOKUP($C28,'CC Red Deer MO'!$A$17:$I$99,9,FALSE))</f>
        <v>0</v>
      </c>
      <c r="H28" s="116" t="str">
        <f>IF(ISNA(VLOOKUP($C28,'CC Red Deer DM'!$A$17:$I$99,9,FALSE))=TRUE,"0",VLOOKUP($C28,'CC Red Deer DM'!$A$17:$I$99,9,FALSE))</f>
        <v>0</v>
      </c>
      <c r="I28" s="116" t="str">
        <f>IF(ISNA(VLOOKUP($C28,'NorAm DV MO'!$A$17:$I$99,9,FALSE))=TRUE,"0",VLOOKUP($C28,'NorAm DV MO'!$A$17:$I$99,9,FALSE))</f>
        <v>0</v>
      </c>
      <c r="J28" s="116" t="str">
        <f>IF(ISNA(VLOOKUP($C28,'NorAm DV DM'!$A$17:$I$99,9,FALSE))=TRUE,"0",VLOOKUP($C28,'NorAm DV DM'!$A$17:$I$99,9,FALSE))</f>
        <v>0</v>
      </c>
      <c r="K28" s="116">
        <f>IF(ISNA(VLOOKUP($C28,'TT BVSC -1'!$A$17:$I$99,9,FALSE))=TRUE,"0",VLOOKUP($C28,'TT BVSC -1'!$A$17:$I$99,9,FALSE))</f>
        <v>16</v>
      </c>
      <c r="L28" s="116">
        <f>IF(ISNA(VLOOKUP($C28,'TT BVSC -2'!$A$17:$I$99,9,FALSE))=TRUE,"0",VLOOKUP($C28,'TT BVSC -2'!$A$17:$I$99,9,FALSE))</f>
        <v>13</v>
      </c>
      <c r="M28" s="116" t="str">
        <f>IF(ISNA(VLOOKUP($C28,'NorAm Apex MO'!$A$17:$I$99,9,FALSE))=TRUE,"0",VLOOKUP($C28,'NorAm Apex MO'!$A$17:$I$99,9,FALSE))</f>
        <v>0</v>
      </c>
      <c r="N28" s="116" t="str">
        <f>IF(ISNA(VLOOKUP($C28,'NorAm Apex DM'!$A$17:$I$99,9,FALSE))=TRUE,"0",VLOOKUP($C28,'NorAm Apex DM'!$A$17:$I$99,9,FALSE))</f>
        <v>0</v>
      </c>
      <c r="O28" s="116" t="str">
        <f>IF(ISNA(VLOOKUP($C28,'NA VSC MO'!$A$17:$I$98,9,FALSE))=TRUE,"0",VLOOKUP($C28,'NA VSC MO'!$A$17:$I$98,9,FALSE))</f>
        <v>0</v>
      </c>
      <c r="P28" s="116" t="str">
        <f>IF(ISNA(VLOOKUP($C28,'NA VSC DM'!$A$17:$I$98,9,FALSE))=TRUE,"0",VLOOKUP($C28,'NA VSC DM'!$A$17:$I$98,9,FALSE))</f>
        <v>0</v>
      </c>
      <c r="Q28" s="116" t="str">
        <f>IF(ISNA(VLOOKUP($C28,'NA Killington MO'!$A$17:$I$98,9,FALSE))=TRUE,"0",VLOOKUP($C28,'NA Killington MO'!$A$17:$I$98,9,FALSE))</f>
        <v>0</v>
      </c>
      <c r="R28" s="116" t="str">
        <f>IF(ISNA(VLOOKUP($C28,'NA Killington DM'!$A$17:$I$98,9,FALSE))=TRUE,"0",VLOOKUP($C28,'NA Killington DM'!$A$17:$I$98,9,FALSE))</f>
        <v>0</v>
      </c>
      <c r="S28" s="116">
        <f>IF(ISNA(VLOOKUP($C28,'TT CP -1'!$A$17:$I$99,9,FALSE))=TRUE,"0",VLOOKUP($C28,'TT CP -1'!$A$17:$I$99,9,FALSE))</f>
        <v>9</v>
      </c>
      <c r="T28" s="116">
        <f>IF(ISNA(VLOOKUP($C28,'TT CP -2'!$A$17:$I$99,9,FALSE))=TRUE,"0",VLOOKUP($C28,'TT CP -2'!$A$17:$I$99,9,FALSE))</f>
        <v>12</v>
      </c>
      <c r="U28" s="116" t="str">
        <f>IF(ISNA(VLOOKUP($C28,'FzFest CF'!$A$17:$I$99,9,FALSE))=TRUE,"0",VLOOKUP($C28,'FzFest CF'!$A$17:$I$99,9,FALSE))</f>
        <v>0</v>
      </c>
      <c r="V28" s="116" t="str">
        <f>IF(ISNA(VLOOKUP($C28,'TT Prov MO'!$A$17:$I$99,9,FALSE))=TRUE,"0",VLOOKUP($C28,'TT Prov MO'!$A$17:$I$99,9,FALSE))</f>
        <v>0</v>
      </c>
      <c r="W28" s="116" t="str">
        <f>IF(ISNA(VLOOKUP($C28,'TT Prov DM'!$A$17:$I$96,9,FALSE))=TRUE,"0",VLOOKUP($C28,'TT Prov DM'!$A$17:$I$96,9,FALSE))</f>
        <v>0</v>
      </c>
      <c r="X28" s="116" t="str">
        <f>IF(ISNA(VLOOKUP($C28,'CC MSA MO'!$A$17:$I$96,9,FALSE))=TRUE,"0",VLOOKUP($C28,'CC MSA MO'!$A$17:$I$96,9,FALSE))</f>
        <v>0</v>
      </c>
      <c r="Y28" s="116" t="str">
        <f>IF(ISNA(VLOOKUP($C28,'SrNats MO'!$A$17:$I$96,9,FALSE))=TRUE,"0",VLOOKUP($C28,'SrNats MO'!$A$17:$I$96,9,FALSE))</f>
        <v>0</v>
      </c>
      <c r="Z28" s="116" t="str">
        <f>IF(ISNA(VLOOKUP($C28,'SrNats DM'!$A$17:$I$96,9,FALSE))=TRUE,"0",VLOOKUP($C28,'SrNats DM'!$A$17:$I$96,9,FALSE))</f>
        <v>0</v>
      </c>
      <c r="AA28" s="116" t="str">
        <f>IF(ISNA(VLOOKUP($C28,'JrNats MO'!$A$17:$I$96,9,FALSE))=TRUE,"0",VLOOKUP($C28,'JrNats MO'!$A$17:$I$96,9,FALSE))</f>
        <v>0</v>
      </c>
    </row>
    <row r="29" spans="1:27" ht="18.75" customHeight="1" x14ac:dyDescent="0.15">
      <c r="A29" s="77" t="s">
        <v>100</v>
      </c>
      <c r="B29" s="77" t="s">
        <v>46</v>
      </c>
      <c r="C29" s="79" t="s">
        <v>83</v>
      </c>
      <c r="D29" s="68">
        <f>IF(ISNA(VLOOKUP($C29,'Ontario Rankings'!$C$6:$K$47,3,FALSE))=TRUE,"0",VLOOKUP($C29,'Ontario Rankings'!$C$6:$K$47,3,FALSE))</f>
        <v>19</v>
      </c>
      <c r="E29" s="116" t="str">
        <f>IF(ISNA(VLOOKUP($C29,'Apex Canada Classic'!$A$17:$I$97,9,FALSE))=TRUE,"0",VLOOKUP($C29,'Apex Canada Classic'!$A$17:$I$97,9,FALSE))</f>
        <v>0</v>
      </c>
      <c r="F29" s="116" t="str">
        <f>IF(ISNA(VLOOKUP($C29,'FIS Apex Canada Classic'!$A$17:$I$96,9,FALSE))=TRUE,"0",VLOOKUP($C29,'FIS Apex Canada Classic'!$A$17:$I$96,9,FALSE))</f>
        <v>0</v>
      </c>
      <c r="G29" s="116" t="str">
        <f>IF(ISNA(VLOOKUP($C29,'CC Red Deer MO'!$A$17:$I$99,9,FALSE))=TRUE,"0",VLOOKUP($C29,'CC Red Deer MO'!$A$17:$I$99,9,FALSE))</f>
        <v>0</v>
      </c>
      <c r="H29" s="116" t="str">
        <f>IF(ISNA(VLOOKUP($C29,'CC Red Deer DM'!$A$17:$I$99,9,FALSE))=TRUE,"0",VLOOKUP($C29,'CC Red Deer DM'!$A$17:$I$99,9,FALSE))</f>
        <v>0</v>
      </c>
      <c r="I29" s="116" t="str">
        <f>IF(ISNA(VLOOKUP($C29,'NorAm DV MO'!$A$17:$I$99,9,FALSE))=TRUE,"0",VLOOKUP($C29,'NorAm DV MO'!$A$17:$I$99,9,FALSE))</f>
        <v>0</v>
      </c>
      <c r="J29" s="116" t="str">
        <f>IF(ISNA(VLOOKUP($C29,'NorAm DV DM'!$A$17:$I$99,9,FALSE))=TRUE,"0",VLOOKUP($C29,'NorAm DV DM'!$A$17:$I$99,9,FALSE))</f>
        <v>0</v>
      </c>
      <c r="K29" s="116">
        <f>IF(ISNA(VLOOKUP($C29,'TT BVSC -1'!$A$17:$I$99,9,FALSE))=TRUE,"0",VLOOKUP($C29,'TT BVSC -1'!$A$17:$I$99,9,FALSE))</f>
        <v>12</v>
      </c>
      <c r="L29" s="116">
        <f>IF(ISNA(VLOOKUP($C29,'TT BVSC -2'!$A$17:$I$99,9,FALSE))=TRUE,"0",VLOOKUP($C29,'TT BVSC -2'!$A$17:$I$99,9,FALSE))</f>
        <v>14</v>
      </c>
      <c r="M29" s="116" t="str">
        <f>IF(ISNA(VLOOKUP($C29,'NorAm Apex MO'!$A$17:$I$99,9,FALSE))=TRUE,"0",VLOOKUP($C29,'NorAm Apex MO'!$A$17:$I$99,9,FALSE))</f>
        <v>0</v>
      </c>
      <c r="N29" s="116" t="str">
        <f>IF(ISNA(VLOOKUP($C29,'NorAm Apex DM'!$A$17:$I$99,9,FALSE))=TRUE,"0",VLOOKUP($C29,'NorAm Apex DM'!$A$17:$I$99,9,FALSE))</f>
        <v>0</v>
      </c>
      <c r="O29" s="116" t="str">
        <f>IF(ISNA(VLOOKUP($C29,'NA VSC MO'!$A$17:$I$98,9,FALSE))=TRUE,"0",VLOOKUP($C29,'NA VSC MO'!$A$17:$I$98,9,FALSE))</f>
        <v>0</v>
      </c>
      <c r="P29" s="116" t="str">
        <f>IF(ISNA(VLOOKUP($C29,'NA VSC DM'!$A$17:$I$98,9,FALSE))=TRUE,"0",VLOOKUP($C29,'NA VSC DM'!$A$17:$I$98,9,FALSE))</f>
        <v>0</v>
      </c>
      <c r="Q29" s="116" t="str">
        <f>IF(ISNA(VLOOKUP($C29,'NA Killington MO'!$A$17:$I$98,9,FALSE))=TRUE,"0",VLOOKUP($C29,'NA Killington MO'!$A$17:$I$98,9,FALSE))</f>
        <v>0</v>
      </c>
      <c r="R29" s="116" t="str">
        <f>IF(ISNA(VLOOKUP($C29,'NA Killington DM'!$A$17:$I$98,9,FALSE))=TRUE,"0",VLOOKUP($C29,'NA Killington DM'!$A$17:$I$98,9,FALSE))</f>
        <v>0</v>
      </c>
      <c r="S29" s="116">
        <f>IF(ISNA(VLOOKUP($C29,'TT CP -1'!$A$17:$I$99,9,FALSE))=TRUE,"0",VLOOKUP($C29,'TT CP -1'!$A$17:$I$99,9,FALSE))</f>
        <v>18</v>
      </c>
      <c r="T29" s="116">
        <f>IF(ISNA(VLOOKUP($C29,'TT CP -2'!$A$17:$I$99,9,FALSE))=TRUE,"0",VLOOKUP($C29,'TT CP -2'!$A$17:$I$99,9,FALSE))</f>
        <v>15</v>
      </c>
      <c r="U29" s="116" t="str">
        <f>IF(ISNA(VLOOKUP($C29,'FzFest CF'!$A$17:$I$99,9,FALSE))=TRUE,"0",VLOOKUP($C29,'FzFest CF'!$A$17:$I$99,9,FALSE))</f>
        <v>0</v>
      </c>
      <c r="V29" s="116">
        <f>IF(ISNA(VLOOKUP($C29,'TT Prov MO'!$A$17:$I$99,9,FALSE))=TRUE,"0",VLOOKUP($C29,'TT Prov MO'!$A$17:$I$99,9,FALSE))</f>
        <v>17</v>
      </c>
      <c r="W29" s="116">
        <f>IF(ISNA(VLOOKUP($C29,'TT Prov DM'!$A$17:$I$96,9,FALSE))=TRUE,"0",VLOOKUP($C29,'TT Prov DM'!$A$17:$I$96,9,FALSE))</f>
        <v>15</v>
      </c>
      <c r="X29" s="116" t="str">
        <f>IF(ISNA(VLOOKUP($C29,'CC MSA MO'!$A$17:$I$96,9,FALSE))=TRUE,"0",VLOOKUP($C29,'CC MSA MO'!$A$17:$I$96,9,FALSE))</f>
        <v>0</v>
      </c>
      <c r="Y29" s="116" t="str">
        <f>IF(ISNA(VLOOKUP($C29,'SrNats MO'!$A$17:$I$96,9,FALSE))=TRUE,"0",VLOOKUP($C29,'SrNats MO'!$A$17:$I$96,9,FALSE))</f>
        <v>0</v>
      </c>
      <c r="Z29" s="116" t="str">
        <f>IF(ISNA(VLOOKUP($C29,'SrNats DM'!$A$17:$I$96,9,FALSE))=TRUE,"0",VLOOKUP($C29,'SrNats DM'!$A$17:$I$96,9,FALSE))</f>
        <v>0</v>
      </c>
      <c r="AA29" s="116" t="str">
        <f>IF(ISNA(VLOOKUP($C29,'JrNats MO'!$A$17:$I$96,9,FALSE))=TRUE,"0",VLOOKUP($C29,'JrNats MO'!$A$17:$I$96,9,FALSE))</f>
        <v>0</v>
      </c>
    </row>
    <row r="30" spans="1:27" ht="18.75" customHeight="1" x14ac:dyDescent="0.15">
      <c r="A30" s="77" t="s">
        <v>101</v>
      </c>
      <c r="B30" s="77" t="s">
        <v>60</v>
      </c>
      <c r="C30" s="79" t="s">
        <v>84</v>
      </c>
      <c r="D30" s="68">
        <f>IF(ISNA(VLOOKUP($C30,'Ontario Rankings'!$C$6:$K$47,3,FALSE))=TRUE,"0",VLOOKUP($C30,'Ontario Rankings'!$C$6:$K$47,3,FALSE))</f>
        <v>20</v>
      </c>
      <c r="E30" s="116" t="str">
        <f>IF(ISNA(VLOOKUP($C30,'Apex Canada Classic'!$A$17:$I$97,9,FALSE))=TRUE,"0",VLOOKUP($C30,'Apex Canada Classic'!$A$17:$I$97,9,FALSE))</f>
        <v>0</v>
      </c>
      <c r="F30" s="116" t="str">
        <f>IF(ISNA(VLOOKUP($C30,'FIS Apex Canada Classic'!$A$17:$I$96,9,FALSE))=TRUE,"0",VLOOKUP($C30,'FIS Apex Canada Classic'!$A$17:$I$96,9,FALSE))</f>
        <v>0</v>
      </c>
      <c r="G30" s="116" t="str">
        <f>IF(ISNA(VLOOKUP($C30,'CC Red Deer MO'!$A$17:$I$99,9,FALSE))=TRUE,"0",VLOOKUP($C30,'CC Red Deer MO'!$A$17:$I$99,9,FALSE))</f>
        <v>0</v>
      </c>
      <c r="H30" s="116" t="str">
        <f>IF(ISNA(VLOOKUP($C30,'CC Red Deer DM'!$A$17:$I$99,9,FALSE))=TRUE,"0",VLOOKUP($C30,'CC Red Deer DM'!$A$17:$I$99,9,FALSE))</f>
        <v>0</v>
      </c>
      <c r="I30" s="116" t="str">
        <f>IF(ISNA(VLOOKUP($C30,'NorAm DV MO'!$A$17:$I$99,9,FALSE))=TRUE,"0",VLOOKUP($C30,'NorAm DV MO'!$A$17:$I$99,9,FALSE))</f>
        <v>0</v>
      </c>
      <c r="J30" s="116" t="str">
        <f>IF(ISNA(VLOOKUP($C30,'NorAm DV DM'!$A$17:$I$99,9,FALSE))=TRUE,"0",VLOOKUP($C30,'NorAm DV DM'!$A$17:$I$99,9,FALSE))</f>
        <v>0</v>
      </c>
      <c r="K30" s="116">
        <f>IF(ISNA(VLOOKUP($C30,'TT BVSC -1'!$A$17:$I$99,9,FALSE))=TRUE,"0",VLOOKUP($C30,'TT BVSC -1'!$A$17:$I$99,9,FALSE))</f>
        <v>13</v>
      </c>
      <c r="L30" s="116">
        <f>IF(ISNA(VLOOKUP($C30,'TT BVSC -2'!$A$17:$I$99,9,FALSE))=TRUE,"0",VLOOKUP($C30,'TT BVSC -2'!$A$17:$I$99,9,FALSE))</f>
        <v>18</v>
      </c>
      <c r="M30" s="116" t="str">
        <f>IF(ISNA(VLOOKUP($C30,'NorAm Apex MO'!$A$17:$I$99,9,FALSE))=TRUE,"0",VLOOKUP($C30,'NorAm Apex MO'!$A$17:$I$99,9,FALSE))</f>
        <v>0</v>
      </c>
      <c r="N30" s="116" t="str">
        <f>IF(ISNA(VLOOKUP($C30,'NorAm Apex DM'!$A$17:$I$99,9,FALSE))=TRUE,"0",VLOOKUP($C30,'NorAm Apex DM'!$A$17:$I$99,9,FALSE))</f>
        <v>0</v>
      </c>
      <c r="O30" s="116" t="str">
        <f>IF(ISNA(VLOOKUP($C30,'NA VSC MO'!$A$17:$I$98,9,FALSE))=TRUE,"0",VLOOKUP($C30,'NA VSC MO'!$A$17:$I$98,9,FALSE))</f>
        <v>0</v>
      </c>
      <c r="P30" s="116" t="str">
        <f>IF(ISNA(VLOOKUP($C30,'NA VSC DM'!$A$17:$I$98,9,FALSE))=TRUE,"0",VLOOKUP($C30,'NA VSC DM'!$A$17:$I$98,9,FALSE))</f>
        <v>0</v>
      </c>
      <c r="Q30" s="116" t="str">
        <f>IF(ISNA(VLOOKUP($C30,'NA Killington MO'!$A$17:$I$98,9,FALSE))=TRUE,"0",VLOOKUP($C30,'NA Killington MO'!$A$17:$I$98,9,FALSE))</f>
        <v>0</v>
      </c>
      <c r="R30" s="116" t="str">
        <f>IF(ISNA(VLOOKUP($C30,'NA Killington DM'!$A$17:$I$98,9,FALSE))=TRUE,"0",VLOOKUP($C30,'NA Killington DM'!$A$17:$I$98,9,FALSE))</f>
        <v>0</v>
      </c>
      <c r="S30" s="116">
        <f>IF(ISNA(VLOOKUP($C30,'TT CP -1'!$A$17:$I$99,9,FALSE))=TRUE,"0",VLOOKUP($C30,'TT CP -1'!$A$17:$I$99,9,FALSE))</f>
        <v>14</v>
      </c>
      <c r="T30" s="116">
        <f>IF(ISNA(VLOOKUP($C30,'TT CP -2'!$A$17:$I$99,9,FALSE))=TRUE,"0",VLOOKUP($C30,'TT CP -2'!$A$17:$I$99,9,FALSE))</f>
        <v>17</v>
      </c>
      <c r="U30" s="116" t="str">
        <f>IF(ISNA(VLOOKUP($C30,'FzFest CF'!$A$17:$I$99,9,FALSE))=TRUE,"0",VLOOKUP($C30,'FzFest CF'!$A$17:$I$99,9,FALSE))</f>
        <v>0</v>
      </c>
      <c r="V30" s="116">
        <f>IF(ISNA(VLOOKUP($C30,'TT Prov MO'!$A$17:$I$99,9,FALSE))=TRUE,"0",VLOOKUP($C30,'TT Prov MO'!$A$17:$I$99,9,FALSE))</f>
        <v>16</v>
      </c>
      <c r="W30" s="116">
        <f>IF(ISNA(VLOOKUP($C30,'TT Prov DM'!$A$17:$I$96,9,FALSE))=TRUE,"0",VLOOKUP($C30,'TT Prov DM'!$A$17:$I$96,9,FALSE))</f>
        <v>17</v>
      </c>
      <c r="X30" s="116" t="str">
        <f>IF(ISNA(VLOOKUP($C30,'CC MSA MO'!$A$17:$I$96,9,FALSE))=TRUE,"0",VLOOKUP($C30,'CC MSA MO'!$A$17:$I$96,9,FALSE))</f>
        <v>0</v>
      </c>
      <c r="Y30" s="116" t="str">
        <f>IF(ISNA(VLOOKUP($C30,'SrNats MO'!$A$17:$I$96,9,FALSE))=TRUE,"0",VLOOKUP($C30,'SrNats MO'!$A$17:$I$96,9,FALSE))</f>
        <v>0</v>
      </c>
      <c r="Z30" s="116" t="str">
        <f>IF(ISNA(VLOOKUP($C30,'SrNats DM'!$A$17:$I$96,9,FALSE))=TRUE,"0",VLOOKUP($C30,'SrNats DM'!$A$17:$I$96,9,FALSE))</f>
        <v>0</v>
      </c>
      <c r="AA30" s="116" t="str">
        <f>IF(ISNA(VLOOKUP($C30,'JrNats MO'!$A$17:$I$96,9,FALSE))=TRUE,"0",VLOOKUP($C30,'JrNats MO'!$A$17:$I$96,9,FALSE))</f>
        <v>0</v>
      </c>
    </row>
    <row r="31" spans="1:27" ht="18.75" customHeight="1" x14ac:dyDescent="0.15">
      <c r="A31" s="77" t="s">
        <v>98</v>
      </c>
      <c r="B31" s="77" t="s">
        <v>60</v>
      </c>
      <c r="C31" s="79" t="s">
        <v>97</v>
      </c>
      <c r="D31" s="68">
        <f>IF(ISNA(VLOOKUP($C31,'Ontario Rankings'!$C$6:$K$47,3,FALSE))=TRUE,"0",VLOOKUP($C31,'Ontario Rankings'!$C$6:$K$47,3,FALSE))</f>
        <v>21</v>
      </c>
      <c r="E31" s="116" t="str">
        <f>IF(ISNA(VLOOKUP($C31,'Apex Canada Classic'!$A$17:$I$97,9,FALSE))=TRUE,"0",VLOOKUP($C31,'Apex Canada Classic'!$A$17:$I$97,9,FALSE))</f>
        <v>0</v>
      </c>
      <c r="F31" s="116" t="str">
        <f>IF(ISNA(VLOOKUP($C31,'FIS Apex Canada Classic'!$A$17:$I$96,9,FALSE))=TRUE,"0",VLOOKUP($C31,'FIS Apex Canada Classic'!$A$17:$I$96,9,FALSE))</f>
        <v>0</v>
      </c>
      <c r="G31" s="116" t="str">
        <f>IF(ISNA(VLOOKUP($C31,'CC Red Deer MO'!$A$17:$I$99,9,FALSE))=TRUE,"0",VLOOKUP($C31,'CC Red Deer MO'!$A$17:$I$99,9,FALSE))</f>
        <v>0</v>
      </c>
      <c r="H31" s="116" t="str">
        <f>IF(ISNA(VLOOKUP($C31,'CC Red Deer DM'!$A$17:$I$99,9,FALSE))=TRUE,"0",VLOOKUP($C31,'CC Red Deer DM'!$A$17:$I$99,9,FALSE))</f>
        <v>0</v>
      </c>
      <c r="I31" s="116" t="str">
        <f>IF(ISNA(VLOOKUP($C31,'NorAm DV MO'!$A$17:$I$99,9,FALSE))=TRUE,"0",VLOOKUP($C31,'NorAm DV MO'!$A$17:$I$99,9,FALSE))</f>
        <v>0</v>
      </c>
      <c r="J31" s="116" t="str">
        <f>IF(ISNA(VLOOKUP($C31,'NorAm DV DM'!$A$17:$I$99,9,FALSE))=TRUE,"0",VLOOKUP($C31,'NorAm DV DM'!$A$17:$I$99,9,FALSE))</f>
        <v>0</v>
      </c>
      <c r="K31" s="116">
        <f>IF(ISNA(VLOOKUP($C31,'TT BVSC -1'!$A$17:$I$99,9,FALSE))=TRUE,"0",VLOOKUP($C31,'TT BVSC -1'!$A$17:$I$99,9,FALSE))</f>
        <v>15</v>
      </c>
      <c r="L31" s="116">
        <f>IF(ISNA(VLOOKUP($C31,'TT BVSC -2'!$A$17:$I$99,9,FALSE))=TRUE,"0",VLOOKUP($C31,'TT BVSC -2'!$A$17:$I$99,9,FALSE))</f>
        <v>26</v>
      </c>
      <c r="M31" s="116" t="str">
        <f>IF(ISNA(VLOOKUP($C31,'NorAm Apex MO'!$A$17:$I$99,9,FALSE))=TRUE,"0",VLOOKUP($C31,'NorAm Apex MO'!$A$17:$I$99,9,FALSE))</f>
        <v>0</v>
      </c>
      <c r="N31" s="116" t="str">
        <f>IF(ISNA(VLOOKUP($C31,'NorAm Apex DM'!$A$17:$I$99,9,FALSE))=TRUE,"0",VLOOKUP($C31,'NorAm Apex DM'!$A$17:$I$99,9,FALSE))</f>
        <v>0</v>
      </c>
      <c r="O31" s="116" t="str">
        <f>IF(ISNA(VLOOKUP($C31,'NA VSC MO'!$A$17:$I$98,9,FALSE))=TRUE,"0",VLOOKUP($C31,'NA VSC MO'!$A$17:$I$98,9,FALSE))</f>
        <v>0</v>
      </c>
      <c r="P31" s="116" t="str">
        <f>IF(ISNA(VLOOKUP($C31,'NA VSC DM'!$A$17:$I$98,9,FALSE))=TRUE,"0",VLOOKUP($C31,'NA VSC DM'!$A$17:$I$98,9,FALSE))</f>
        <v>0</v>
      </c>
      <c r="Q31" s="116" t="str">
        <f>IF(ISNA(VLOOKUP($C31,'NA Killington MO'!$A$17:$I$98,9,FALSE))=TRUE,"0",VLOOKUP($C31,'NA Killington MO'!$A$17:$I$98,9,FALSE))</f>
        <v>0</v>
      </c>
      <c r="R31" s="116" t="str">
        <f>IF(ISNA(VLOOKUP($C31,'NA Killington DM'!$A$17:$I$98,9,FALSE))=TRUE,"0",VLOOKUP($C31,'NA Killington DM'!$A$17:$I$98,9,FALSE))</f>
        <v>0</v>
      </c>
      <c r="S31" s="116">
        <f>IF(ISNA(VLOOKUP($C31,'TT CP -1'!$A$17:$I$99,9,FALSE))=TRUE,"0",VLOOKUP($C31,'TT CP -1'!$A$17:$I$99,9,FALSE))</f>
        <v>20</v>
      </c>
      <c r="T31" s="116">
        <f>IF(ISNA(VLOOKUP($C31,'TT CP -2'!$A$17:$I$99,9,FALSE))=TRUE,"0",VLOOKUP($C31,'TT CP -2'!$A$17:$I$99,9,FALSE))</f>
        <v>20</v>
      </c>
      <c r="U31" s="116" t="str">
        <f>IF(ISNA(VLOOKUP($C31,'FzFest CF'!$A$17:$I$99,9,FALSE))=TRUE,"0",VLOOKUP($C31,'FzFest CF'!$A$17:$I$99,9,FALSE))</f>
        <v>0</v>
      </c>
      <c r="V31" s="116">
        <f>IF(ISNA(VLOOKUP($C31,'TT Prov MO'!$A$17:$I$99,9,FALSE))=TRUE,"0",VLOOKUP($C31,'TT Prov MO'!$A$17:$I$99,9,FALSE))</f>
        <v>22</v>
      </c>
      <c r="W31" s="116">
        <f>IF(ISNA(VLOOKUP($C31,'TT Prov DM'!$A$17:$I$96,9,FALSE))=TRUE,"0",VLOOKUP($C31,'TT Prov DM'!$A$17:$I$96,9,FALSE))</f>
        <v>16</v>
      </c>
      <c r="X31" s="116" t="str">
        <f>IF(ISNA(VLOOKUP($C31,'CC MSA MO'!$A$17:$I$96,9,FALSE))=TRUE,"0",VLOOKUP($C31,'CC MSA MO'!$A$17:$I$96,9,FALSE))</f>
        <v>0</v>
      </c>
      <c r="Y31" s="116" t="str">
        <f>IF(ISNA(VLOOKUP($C31,'SrNats MO'!$A$17:$I$96,9,FALSE))=TRUE,"0",VLOOKUP($C31,'SrNats MO'!$A$17:$I$96,9,FALSE))</f>
        <v>0</v>
      </c>
      <c r="Z31" s="116" t="str">
        <f>IF(ISNA(VLOOKUP($C31,'SrNats DM'!$A$17:$I$96,9,FALSE))=TRUE,"0",VLOOKUP($C31,'SrNats DM'!$A$17:$I$96,9,FALSE))</f>
        <v>0</v>
      </c>
      <c r="AA31" s="116" t="str">
        <f>IF(ISNA(VLOOKUP($C31,'JrNats MO'!$A$17:$I$96,9,FALSE))=TRUE,"0",VLOOKUP($C31,'JrNats MO'!$A$17:$I$96,9,FALSE))</f>
        <v>0</v>
      </c>
    </row>
    <row r="32" spans="1:27" ht="18.75" customHeight="1" x14ac:dyDescent="0.15">
      <c r="A32" s="77" t="s">
        <v>100</v>
      </c>
      <c r="B32" s="77" t="s">
        <v>46</v>
      </c>
      <c r="C32" s="79" t="s">
        <v>116</v>
      </c>
      <c r="D32" s="68">
        <f>IF(ISNA(VLOOKUP($C32,'Ontario Rankings'!$C$6:$K$47,3,FALSE))=TRUE,"0",VLOOKUP($C32,'Ontario Rankings'!$C$6:$K$47,3,FALSE))</f>
        <v>22</v>
      </c>
      <c r="E32" s="116" t="str">
        <f>IF(ISNA(VLOOKUP($C32,'Apex Canada Classic'!$A$17:$I$97,9,FALSE))=TRUE,"0",VLOOKUP($C32,'Apex Canada Classic'!$A$17:$I$97,9,FALSE))</f>
        <v>0</v>
      </c>
      <c r="F32" s="116" t="str">
        <f>IF(ISNA(VLOOKUP($C32,'FIS Apex Canada Classic'!$A$17:$I$96,9,FALSE))=TRUE,"0",VLOOKUP($C32,'FIS Apex Canada Classic'!$A$17:$I$96,9,FALSE))</f>
        <v>0</v>
      </c>
      <c r="G32" s="116" t="str">
        <f>IF(ISNA(VLOOKUP($C32,'CC Red Deer MO'!$A$17:$I$99,9,FALSE))=TRUE,"0",VLOOKUP($C32,'CC Red Deer MO'!$A$17:$I$99,9,FALSE))</f>
        <v>0</v>
      </c>
      <c r="H32" s="116" t="str">
        <f>IF(ISNA(VLOOKUP($C32,'CC Red Deer DM'!$A$17:$I$99,9,FALSE))=TRUE,"0",VLOOKUP($C32,'CC Red Deer DM'!$A$17:$I$99,9,FALSE))</f>
        <v>0</v>
      </c>
      <c r="I32" s="116" t="str">
        <f>IF(ISNA(VLOOKUP($C32,'NorAm DV MO'!$A$17:$I$99,9,FALSE))=TRUE,"0",VLOOKUP($C32,'NorAm DV MO'!$A$17:$I$99,9,FALSE))</f>
        <v>0</v>
      </c>
      <c r="J32" s="116" t="str">
        <f>IF(ISNA(VLOOKUP($C32,'NorAm DV DM'!$A$17:$I$99,9,FALSE))=TRUE,"0",VLOOKUP($C32,'NorAm DV DM'!$A$17:$I$99,9,FALSE))</f>
        <v>0</v>
      </c>
      <c r="K32" s="116">
        <f>IF(ISNA(VLOOKUP($C32,'TT BVSC -1'!$A$17:$I$99,9,FALSE))=TRUE,"0",VLOOKUP($C32,'TT BVSC -1'!$A$17:$I$99,9,FALSE))</f>
        <v>28</v>
      </c>
      <c r="L32" s="116">
        <f>IF(ISNA(VLOOKUP($C32,'TT BVSC -2'!$A$17:$I$99,9,FALSE))=TRUE,"0",VLOOKUP($C32,'TT BVSC -2'!$A$17:$I$99,9,FALSE))</f>
        <v>21</v>
      </c>
      <c r="M32" s="116" t="str">
        <f>IF(ISNA(VLOOKUP($C32,'NorAm Apex MO'!$A$17:$I$99,9,FALSE))=TRUE,"0",VLOOKUP($C32,'NorAm Apex MO'!$A$17:$I$99,9,FALSE))</f>
        <v>0</v>
      </c>
      <c r="N32" s="116" t="str">
        <f>IF(ISNA(VLOOKUP($C32,'NorAm Apex DM'!$A$17:$I$99,9,FALSE))=TRUE,"0",VLOOKUP($C32,'NorAm Apex DM'!$A$17:$I$99,9,FALSE))</f>
        <v>0</v>
      </c>
      <c r="O32" s="116" t="str">
        <f>IF(ISNA(VLOOKUP($C32,'NA VSC MO'!$A$17:$I$98,9,FALSE))=TRUE,"0",VLOOKUP($C32,'NA VSC MO'!$A$17:$I$98,9,FALSE))</f>
        <v>0</v>
      </c>
      <c r="P32" s="116" t="str">
        <f>IF(ISNA(VLOOKUP($C32,'NA VSC DM'!$A$17:$I$98,9,FALSE))=TRUE,"0",VLOOKUP($C32,'NA VSC DM'!$A$17:$I$98,9,FALSE))</f>
        <v>0</v>
      </c>
      <c r="Q32" s="116" t="str">
        <f>IF(ISNA(VLOOKUP($C32,'NA Killington MO'!$A$17:$I$98,9,FALSE))=TRUE,"0",VLOOKUP($C32,'NA Killington MO'!$A$17:$I$98,9,FALSE))</f>
        <v>0</v>
      </c>
      <c r="R32" s="116" t="str">
        <f>IF(ISNA(VLOOKUP($C32,'NA Killington DM'!$A$17:$I$98,9,FALSE))=TRUE,"0",VLOOKUP($C32,'NA Killington DM'!$A$17:$I$98,9,FALSE))</f>
        <v>0</v>
      </c>
      <c r="S32" s="116">
        <f>IF(ISNA(VLOOKUP($C32,'TT CP -1'!$A$17:$I$99,9,FALSE))=TRUE,"0",VLOOKUP($C32,'TT CP -1'!$A$17:$I$99,9,FALSE))</f>
        <v>27</v>
      </c>
      <c r="T32" s="116">
        <f>IF(ISNA(VLOOKUP($C32,'TT CP -2'!$A$17:$I$99,9,FALSE))=TRUE,"0",VLOOKUP($C32,'TT CP -2'!$A$17:$I$99,9,FALSE))</f>
        <v>18</v>
      </c>
      <c r="U32" s="116" t="str">
        <f>IF(ISNA(VLOOKUP($C32,'FzFest CF'!$A$17:$I$99,9,FALSE))=TRUE,"0",VLOOKUP($C32,'FzFest CF'!$A$17:$I$99,9,FALSE))</f>
        <v>0</v>
      </c>
      <c r="V32" s="116">
        <f>IF(ISNA(VLOOKUP($C32,'TT Prov MO'!$A$17:$I$99,9,FALSE))=TRUE,"0",VLOOKUP($C32,'TT Prov MO'!$A$17:$I$99,9,FALSE))</f>
        <v>14</v>
      </c>
      <c r="W32" s="116">
        <f>IF(ISNA(VLOOKUP($C32,'TT Prov DM'!$A$17:$I$96,9,FALSE))=TRUE,"0",VLOOKUP($C32,'TT Prov DM'!$A$17:$I$96,9,FALSE))</f>
        <v>27</v>
      </c>
      <c r="X32" s="116" t="str">
        <f>IF(ISNA(VLOOKUP($C32,'CC MSA MO'!$A$17:$I$96,9,FALSE))=TRUE,"0",VLOOKUP($C32,'CC MSA MO'!$A$17:$I$96,9,FALSE))</f>
        <v>0</v>
      </c>
      <c r="Y32" s="116" t="str">
        <f>IF(ISNA(VLOOKUP($C32,'SrNats MO'!$A$17:$I$96,9,FALSE))=TRUE,"0",VLOOKUP($C32,'SrNats MO'!$A$17:$I$96,9,FALSE))</f>
        <v>0</v>
      </c>
      <c r="Z32" s="116" t="str">
        <f>IF(ISNA(VLOOKUP($C32,'SrNats DM'!$A$17:$I$96,9,FALSE))=TRUE,"0",VLOOKUP($C32,'SrNats DM'!$A$17:$I$96,9,FALSE))</f>
        <v>0</v>
      </c>
      <c r="AA32" s="116" t="str">
        <f>IF(ISNA(VLOOKUP($C32,'JrNats MO'!$A$17:$I$96,9,FALSE))=TRUE,"0",VLOOKUP($C32,'JrNats MO'!$A$17:$I$96,9,FALSE))</f>
        <v>0</v>
      </c>
    </row>
    <row r="33" spans="1:27" ht="18.75" customHeight="1" x14ac:dyDescent="0.15">
      <c r="A33" s="77" t="s">
        <v>124</v>
      </c>
      <c r="B33" s="77" t="s">
        <v>46</v>
      </c>
      <c r="C33" s="79" t="s">
        <v>82</v>
      </c>
      <c r="D33" s="68">
        <f>IF(ISNA(VLOOKUP($C33,'Ontario Rankings'!$C$6:$K$47,3,FALSE))=TRUE,"0",VLOOKUP($C33,'Ontario Rankings'!$C$6:$K$47,3,FALSE))</f>
        <v>23</v>
      </c>
      <c r="E33" s="116" t="str">
        <f>IF(ISNA(VLOOKUP($C33,'Apex Canada Classic'!$A$17:$I$97,9,FALSE))=TRUE,"0",VLOOKUP($C33,'Apex Canada Classic'!$A$17:$I$97,9,FALSE))</f>
        <v>0</v>
      </c>
      <c r="F33" s="116" t="str">
        <f>IF(ISNA(VLOOKUP($C33,'FIS Apex Canada Classic'!$A$17:$I$96,9,FALSE))=TRUE,"0",VLOOKUP($C33,'FIS Apex Canada Classic'!$A$17:$I$96,9,FALSE))</f>
        <v>0</v>
      </c>
      <c r="G33" s="116" t="str">
        <f>IF(ISNA(VLOOKUP($C33,'CC Red Deer MO'!$A$17:$I$99,9,FALSE))=TRUE,"0",VLOOKUP($C33,'CC Red Deer MO'!$A$17:$I$99,9,FALSE))</f>
        <v>0</v>
      </c>
      <c r="H33" s="116" t="str">
        <f>IF(ISNA(VLOOKUP($C33,'CC Red Deer DM'!$A$17:$I$99,9,FALSE))=TRUE,"0",VLOOKUP($C33,'CC Red Deer DM'!$A$17:$I$99,9,FALSE))</f>
        <v>0</v>
      </c>
      <c r="I33" s="116" t="str">
        <f>IF(ISNA(VLOOKUP($C33,'NorAm DV MO'!$A$17:$I$99,9,FALSE))=TRUE,"0",VLOOKUP($C33,'NorAm DV MO'!$A$17:$I$99,9,FALSE))</f>
        <v>0</v>
      </c>
      <c r="J33" s="116" t="str">
        <f>IF(ISNA(VLOOKUP($C33,'NorAm DV DM'!$A$17:$I$99,9,FALSE))=TRUE,"0",VLOOKUP($C33,'NorAm DV DM'!$A$17:$I$99,9,FALSE))</f>
        <v>0</v>
      </c>
      <c r="K33" s="116">
        <f>IF(ISNA(VLOOKUP($C33,'TT BVSC -1'!$A$17:$I$99,9,FALSE))=TRUE,"0",VLOOKUP($C33,'TT BVSC -1'!$A$17:$I$99,9,FALSE))</f>
        <v>11</v>
      </c>
      <c r="L33" s="116">
        <f>IF(ISNA(VLOOKUP($C33,'TT BVSC -2'!$A$17:$I$99,9,FALSE))=TRUE,"0",VLOOKUP($C33,'TT BVSC -2'!$A$17:$I$99,9,FALSE))</f>
        <v>16</v>
      </c>
      <c r="M33" s="116" t="str">
        <f>IF(ISNA(VLOOKUP($C33,'NorAm Apex MO'!$A$17:$I$99,9,FALSE))=TRUE,"0",VLOOKUP($C33,'NorAm Apex MO'!$A$17:$I$99,9,FALSE))</f>
        <v>0</v>
      </c>
      <c r="N33" s="116" t="str">
        <f>IF(ISNA(VLOOKUP($C33,'NorAm Apex DM'!$A$17:$I$99,9,FALSE))=TRUE,"0",VLOOKUP($C33,'NorAm Apex DM'!$A$17:$I$99,9,FALSE))</f>
        <v>0</v>
      </c>
      <c r="O33" s="116" t="str">
        <f>IF(ISNA(VLOOKUP($C33,'NA VSC MO'!$A$17:$I$98,9,FALSE))=TRUE,"0",VLOOKUP($C33,'NA VSC MO'!$A$17:$I$98,9,FALSE))</f>
        <v>0</v>
      </c>
      <c r="P33" s="116" t="str">
        <f>IF(ISNA(VLOOKUP($C33,'NA VSC DM'!$A$17:$I$98,9,FALSE))=TRUE,"0",VLOOKUP($C33,'NA VSC DM'!$A$17:$I$98,9,FALSE))</f>
        <v>0</v>
      </c>
      <c r="Q33" s="116" t="str">
        <f>IF(ISNA(VLOOKUP($C33,'NA Killington MO'!$A$17:$I$98,9,FALSE))=TRUE,"0",VLOOKUP($C33,'NA Killington MO'!$A$17:$I$98,9,FALSE))</f>
        <v>0</v>
      </c>
      <c r="R33" s="116" t="str">
        <f>IF(ISNA(VLOOKUP($C33,'NA Killington DM'!$A$17:$I$98,9,FALSE))=TRUE,"0",VLOOKUP($C33,'NA Killington DM'!$A$17:$I$98,9,FALSE))</f>
        <v>0</v>
      </c>
      <c r="S33" s="116">
        <f>IF(ISNA(VLOOKUP($C33,'TT CP -1'!$A$17:$I$99,9,FALSE))=TRUE,"0",VLOOKUP($C33,'TT CP -1'!$A$17:$I$99,9,FALSE))</f>
        <v>17</v>
      </c>
      <c r="T33" s="116">
        <f>IF(ISNA(VLOOKUP($C33,'TT CP -2'!$A$17:$I$99,9,FALSE))=TRUE,"0",VLOOKUP($C33,'TT CP -2'!$A$17:$I$99,9,FALSE))</f>
        <v>19</v>
      </c>
      <c r="U33" s="116" t="str">
        <f>IF(ISNA(VLOOKUP($C33,'FzFest CF'!$A$17:$I$99,9,FALSE))=TRUE,"0",VLOOKUP($C33,'FzFest CF'!$A$17:$I$99,9,FALSE))</f>
        <v>0</v>
      </c>
      <c r="V33" s="116">
        <f>IF(ISNA(VLOOKUP($C33,'TT Prov MO'!$A$17:$I$99,9,FALSE))=TRUE,"0",VLOOKUP($C33,'TT Prov MO'!$A$17:$I$99,9,FALSE))</f>
        <v>20</v>
      </c>
      <c r="W33" s="116">
        <f>IF(ISNA(VLOOKUP($C33,'TT Prov DM'!$A$17:$I$96,9,FALSE))=TRUE,"0",VLOOKUP($C33,'TT Prov DM'!$A$17:$I$96,9,FALSE))</f>
        <v>25</v>
      </c>
      <c r="X33" s="116" t="str">
        <f>IF(ISNA(VLOOKUP($C33,'CC MSA MO'!$A$17:$I$96,9,FALSE))=TRUE,"0",VLOOKUP($C33,'CC MSA MO'!$A$17:$I$96,9,FALSE))</f>
        <v>0</v>
      </c>
      <c r="Y33" s="116" t="str">
        <f>IF(ISNA(VLOOKUP($C33,'SrNats MO'!$A$17:$I$96,9,FALSE))=TRUE,"0",VLOOKUP($C33,'SrNats MO'!$A$17:$I$96,9,FALSE))</f>
        <v>0</v>
      </c>
      <c r="Z33" s="116" t="str">
        <f>IF(ISNA(VLOOKUP($C33,'SrNats DM'!$A$17:$I$96,9,FALSE))=TRUE,"0",VLOOKUP($C33,'SrNats DM'!$A$17:$I$96,9,FALSE))</f>
        <v>0</v>
      </c>
      <c r="AA33" s="116" t="str">
        <f>IF(ISNA(VLOOKUP($C33,'JrNats MO'!$A$17:$I$96,9,FALSE))=TRUE,"0",VLOOKUP($C33,'JrNats MO'!$A$17:$I$96,9,FALSE))</f>
        <v>0</v>
      </c>
    </row>
    <row r="34" spans="1:27" ht="18.75" customHeight="1" x14ac:dyDescent="0.15">
      <c r="A34" s="77" t="s">
        <v>102</v>
      </c>
      <c r="B34" s="77" t="s">
        <v>103</v>
      </c>
      <c r="C34" s="79" t="s">
        <v>71</v>
      </c>
      <c r="D34" s="68">
        <f>IF(ISNA(VLOOKUP($C34,'Ontario Rankings'!$C$6:$K$47,3,FALSE))=TRUE,"0",VLOOKUP($C34,'Ontario Rankings'!$C$6:$K$47,3,FALSE))</f>
        <v>24</v>
      </c>
      <c r="E34" s="116" t="str">
        <f>IF(ISNA(VLOOKUP($C34,'Apex Canada Classic'!$A$17:$I$97,9,FALSE))=TRUE,"0",VLOOKUP($C34,'Apex Canada Classic'!$A$17:$I$97,9,FALSE))</f>
        <v>0</v>
      </c>
      <c r="F34" s="116" t="str">
        <f>IF(ISNA(VLOOKUP($C34,'FIS Apex Canada Classic'!$A$17:$I$96,9,FALSE))=TRUE,"0",VLOOKUP($C34,'FIS Apex Canada Classic'!$A$17:$I$96,9,FALSE))</f>
        <v>0</v>
      </c>
      <c r="G34" s="116" t="str">
        <f>IF(ISNA(VLOOKUP($C34,'CC Red Deer MO'!$A$17:$I$99,9,FALSE))=TRUE,"0",VLOOKUP($C34,'CC Red Deer MO'!$A$17:$I$99,9,FALSE))</f>
        <v>0</v>
      </c>
      <c r="H34" s="116" t="str">
        <f>IF(ISNA(VLOOKUP($C34,'CC Red Deer DM'!$A$17:$I$99,9,FALSE))=TRUE,"0",VLOOKUP($C34,'CC Red Deer DM'!$A$17:$I$99,9,FALSE))</f>
        <v>0</v>
      </c>
      <c r="I34" s="116" t="str">
        <f>IF(ISNA(VLOOKUP($C34,'NorAm DV MO'!$A$17:$I$99,9,FALSE))=TRUE,"0",VLOOKUP($C34,'NorAm DV MO'!$A$17:$I$99,9,FALSE))</f>
        <v>0</v>
      </c>
      <c r="J34" s="116" t="str">
        <f>IF(ISNA(VLOOKUP($C34,'NorAm DV DM'!$A$17:$I$99,9,FALSE))=TRUE,"0",VLOOKUP($C34,'NorAm DV DM'!$A$17:$I$99,9,FALSE))</f>
        <v>0</v>
      </c>
      <c r="K34" s="116">
        <f>IF(ISNA(VLOOKUP($C34,'TT BVSC -1'!$A$17:$I$99,9,FALSE))=TRUE,"0",VLOOKUP($C34,'TT BVSC -1'!$A$17:$I$99,9,FALSE))</f>
        <v>21</v>
      </c>
      <c r="L34" s="116">
        <f>IF(ISNA(VLOOKUP($C34,'TT BVSC -2'!$A$17:$I$99,9,FALSE))=TRUE,"0",VLOOKUP($C34,'TT BVSC -2'!$A$17:$I$99,9,FALSE))</f>
        <v>27</v>
      </c>
      <c r="M34" s="116" t="str">
        <f>IF(ISNA(VLOOKUP($C34,'NorAm Apex MO'!$A$17:$I$99,9,FALSE))=TRUE,"0",VLOOKUP($C34,'NorAm Apex MO'!$A$17:$I$99,9,FALSE))</f>
        <v>0</v>
      </c>
      <c r="N34" s="116" t="str">
        <f>IF(ISNA(VLOOKUP($C34,'NorAm Apex DM'!$A$17:$I$99,9,FALSE))=TRUE,"0",VLOOKUP($C34,'NorAm Apex DM'!$A$17:$I$99,9,FALSE))</f>
        <v>0</v>
      </c>
      <c r="O34" s="116" t="str">
        <f>IF(ISNA(VLOOKUP($C34,'NA VSC MO'!$A$17:$I$98,9,FALSE))=TRUE,"0",VLOOKUP($C34,'NA VSC MO'!$A$17:$I$98,9,FALSE))</f>
        <v>0</v>
      </c>
      <c r="P34" s="116" t="str">
        <f>IF(ISNA(VLOOKUP($C34,'NA VSC DM'!$A$17:$I$98,9,FALSE))=TRUE,"0",VLOOKUP($C34,'NA VSC DM'!$A$17:$I$98,9,FALSE))</f>
        <v>0</v>
      </c>
      <c r="Q34" s="116" t="str">
        <f>IF(ISNA(VLOOKUP($C34,'NA Killington MO'!$A$17:$I$98,9,FALSE))=TRUE,"0",VLOOKUP($C34,'NA Killington MO'!$A$17:$I$98,9,FALSE))</f>
        <v>0</v>
      </c>
      <c r="R34" s="116" t="str">
        <f>IF(ISNA(VLOOKUP($C34,'NA Killington DM'!$A$17:$I$98,9,FALSE))=TRUE,"0",VLOOKUP($C34,'NA Killington DM'!$A$17:$I$98,9,FALSE))</f>
        <v>0</v>
      </c>
      <c r="S34" s="116">
        <f>IF(ISNA(VLOOKUP($C34,'TT CP -1'!$A$17:$I$99,9,FALSE))=TRUE,"0",VLOOKUP($C34,'TT CP -1'!$A$17:$I$99,9,FALSE))</f>
        <v>19</v>
      </c>
      <c r="T34" s="116">
        <f>IF(ISNA(VLOOKUP($C34,'TT CP -2'!$A$17:$I$99,9,FALSE))=TRUE,"0",VLOOKUP($C34,'TT CP -2'!$A$17:$I$99,9,FALSE))</f>
        <v>25</v>
      </c>
      <c r="U34" s="116" t="str">
        <f>IF(ISNA(VLOOKUP($C34,'FzFest CF'!$A$17:$I$99,9,FALSE))=TRUE,"0",VLOOKUP($C34,'FzFest CF'!$A$17:$I$99,9,FALSE))</f>
        <v>0</v>
      </c>
      <c r="V34" s="116">
        <f>IF(ISNA(VLOOKUP($C34,'TT Prov MO'!$A$17:$I$99,9,FALSE))=TRUE,"0",VLOOKUP($C34,'TT Prov MO'!$A$17:$I$99,9,FALSE))</f>
        <v>13</v>
      </c>
      <c r="W34" s="116">
        <f>IF(ISNA(VLOOKUP($C34,'TT Prov DM'!$A$17:$I$96,9,FALSE))=TRUE,"0",VLOOKUP($C34,'TT Prov DM'!$A$17:$I$96,9,FALSE))</f>
        <v>22</v>
      </c>
      <c r="X34" s="116" t="str">
        <f>IF(ISNA(VLOOKUP($C34,'CC MSA MO'!$A$17:$I$96,9,FALSE))=TRUE,"0",VLOOKUP($C34,'CC MSA MO'!$A$17:$I$96,9,FALSE))</f>
        <v>0</v>
      </c>
      <c r="Y34" s="116" t="str">
        <f>IF(ISNA(VLOOKUP($C34,'SrNats MO'!$A$17:$I$96,9,FALSE))=TRUE,"0",VLOOKUP($C34,'SrNats MO'!$A$17:$I$96,9,FALSE))</f>
        <v>0</v>
      </c>
      <c r="Z34" s="116" t="str">
        <f>IF(ISNA(VLOOKUP($C34,'SrNats DM'!$A$17:$I$96,9,FALSE))=TRUE,"0",VLOOKUP($C34,'SrNats DM'!$A$17:$I$96,9,FALSE))</f>
        <v>0</v>
      </c>
      <c r="AA34" s="116" t="str">
        <f>IF(ISNA(VLOOKUP($C34,'JrNats MO'!$A$17:$I$96,9,FALSE))=TRUE,"0",VLOOKUP($C34,'JrNats MO'!$A$17:$I$96,9,FALSE))</f>
        <v>0</v>
      </c>
    </row>
    <row r="35" spans="1:27" ht="18.75" customHeight="1" x14ac:dyDescent="0.15">
      <c r="A35" s="77" t="s">
        <v>101</v>
      </c>
      <c r="B35" s="77" t="s">
        <v>60</v>
      </c>
      <c r="C35" s="79" t="s">
        <v>93</v>
      </c>
      <c r="D35" s="68">
        <f>IF(ISNA(VLOOKUP($C35,'Ontario Rankings'!$C$6:$K$47,3,FALSE))=TRUE,"0",VLOOKUP($C35,'Ontario Rankings'!$C$6:$K$47,3,FALSE))</f>
        <v>25</v>
      </c>
      <c r="E35" s="116" t="str">
        <f>IF(ISNA(VLOOKUP($C35,'Apex Canada Classic'!$A$17:$I$97,9,FALSE))=TRUE,"0",VLOOKUP($C35,'Apex Canada Classic'!$A$17:$I$97,9,FALSE))</f>
        <v>0</v>
      </c>
      <c r="F35" s="116" t="str">
        <f>IF(ISNA(VLOOKUP($C35,'FIS Apex Canada Classic'!$A$17:$I$96,9,FALSE))=TRUE,"0",VLOOKUP($C35,'FIS Apex Canada Classic'!$A$17:$I$96,9,FALSE))</f>
        <v>0</v>
      </c>
      <c r="G35" s="116" t="str">
        <f>IF(ISNA(VLOOKUP($C35,'CC Red Deer MO'!$A$17:$I$99,9,FALSE))=TRUE,"0",VLOOKUP($C35,'CC Red Deer MO'!$A$17:$I$99,9,FALSE))</f>
        <v>0</v>
      </c>
      <c r="H35" s="116" t="str">
        <f>IF(ISNA(VLOOKUP($C35,'CC Red Deer DM'!$A$17:$I$99,9,FALSE))=TRUE,"0",VLOOKUP($C35,'CC Red Deer DM'!$A$17:$I$99,9,FALSE))</f>
        <v>0</v>
      </c>
      <c r="I35" s="116" t="str">
        <f>IF(ISNA(VLOOKUP($C35,'NorAm DV MO'!$A$17:$I$99,9,FALSE))=TRUE,"0",VLOOKUP($C35,'NorAm DV MO'!$A$17:$I$99,9,FALSE))</f>
        <v>0</v>
      </c>
      <c r="J35" s="116" t="str">
        <f>IF(ISNA(VLOOKUP($C35,'NorAm DV DM'!$A$17:$I$99,9,FALSE))=TRUE,"0",VLOOKUP($C35,'NorAm DV DM'!$A$17:$I$99,9,FALSE))</f>
        <v>0</v>
      </c>
      <c r="K35" s="116">
        <f>IF(ISNA(VLOOKUP($C35,'TT BVSC -1'!$A$17:$I$99,9,FALSE))=TRUE,"0",VLOOKUP($C35,'TT BVSC -1'!$A$17:$I$99,9,FALSE))</f>
        <v>27</v>
      </c>
      <c r="L35" s="116">
        <f>IF(ISNA(VLOOKUP($C35,'TT BVSC -2'!$A$17:$I$99,9,FALSE))=TRUE,"0",VLOOKUP($C35,'TT BVSC -2'!$A$17:$I$99,9,FALSE))</f>
        <v>22</v>
      </c>
      <c r="M35" s="116" t="str">
        <f>IF(ISNA(VLOOKUP($C35,'NorAm Apex MO'!$A$17:$I$99,9,FALSE))=TRUE,"0",VLOOKUP($C35,'NorAm Apex MO'!$A$17:$I$99,9,FALSE))</f>
        <v>0</v>
      </c>
      <c r="N35" s="116" t="str">
        <f>IF(ISNA(VLOOKUP($C35,'NorAm Apex DM'!$A$17:$I$99,9,FALSE))=TRUE,"0",VLOOKUP($C35,'NorAm Apex DM'!$A$17:$I$99,9,FALSE))</f>
        <v>0</v>
      </c>
      <c r="O35" s="116" t="str">
        <f>IF(ISNA(VLOOKUP($C35,'NA VSC MO'!$A$17:$I$98,9,FALSE))=TRUE,"0",VLOOKUP($C35,'NA VSC MO'!$A$17:$I$98,9,FALSE))</f>
        <v>0</v>
      </c>
      <c r="P35" s="116" t="str">
        <f>IF(ISNA(VLOOKUP($C35,'NA VSC DM'!$A$17:$I$98,9,FALSE))=TRUE,"0",VLOOKUP($C35,'NA VSC DM'!$A$17:$I$98,9,FALSE))</f>
        <v>0</v>
      </c>
      <c r="Q35" s="116" t="str">
        <f>IF(ISNA(VLOOKUP($C35,'NA Killington MO'!$A$17:$I$98,9,FALSE))=TRUE,"0",VLOOKUP($C35,'NA Killington MO'!$A$17:$I$98,9,FALSE))</f>
        <v>0</v>
      </c>
      <c r="R35" s="116" t="str">
        <f>IF(ISNA(VLOOKUP($C35,'NA Killington DM'!$A$17:$I$98,9,FALSE))=TRUE,"0",VLOOKUP($C35,'NA Killington DM'!$A$17:$I$98,9,FALSE))</f>
        <v>0</v>
      </c>
      <c r="S35" s="116">
        <f>IF(ISNA(VLOOKUP($C35,'TT CP -1'!$A$17:$I$99,9,FALSE))=TRUE,"0",VLOOKUP($C35,'TT CP -1'!$A$17:$I$99,9,FALSE))</f>
        <v>21</v>
      </c>
      <c r="T35" s="116">
        <f>IF(ISNA(VLOOKUP($C35,'TT CP -2'!$A$17:$I$99,9,FALSE))=TRUE,"0",VLOOKUP($C35,'TT CP -2'!$A$17:$I$99,9,FALSE))</f>
        <v>21</v>
      </c>
      <c r="U35" s="116" t="str">
        <f>IF(ISNA(VLOOKUP($C35,'FzFest CF'!$A$17:$I$99,9,FALSE))=TRUE,"0",VLOOKUP($C35,'FzFest CF'!$A$17:$I$99,9,FALSE))</f>
        <v>0</v>
      </c>
      <c r="V35" s="116">
        <f>IF(ISNA(VLOOKUP($C35,'TT Prov MO'!$A$17:$I$99,9,FALSE))=TRUE,"0",VLOOKUP($C35,'TT Prov MO'!$A$17:$I$99,9,FALSE))</f>
        <v>25</v>
      </c>
      <c r="W35" s="116">
        <f>IF(ISNA(VLOOKUP($C35,'TT Prov DM'!$A$17:$I$96,9,FALSE))=TRUE,"0",VLOOKUP($C35,'TT Prov DM'!$A$17:$I$96,9,FALSE))</f>
        <v>18</v>
      </c>
      <c r="X35" s="116" t="str">
        <f>IF(ISNA(VLOOKUP($C35,'CC MSA MO'!$A$17:$I$96,9,FALSE))=TRUE,"0",VLOOKUP($C35,'CC MSA MO'!$A$17:$I$96,9,FALSE))</f>
        <v>0</v>
      </c>
      <c r="Y35" s="116" t="str">
        <f>IF(ISNA(VLOOKUP($C35,'SrNats MO'!$A$17:$I$96,9,FALSE))=TRUE,"0",VLOOKUP($C35,'SrNats MO'!$A$17:$I$96,9,FALSE))</f>
        <v>0</v>
      </c>
      <c r="Z35" s="116" t="str">
        <f>IF(ISNA(VLOOKUP($C35,'SrNats DM'!$A$17:$I$96,9,FALSE))=TRUE,"0",VLOOKUP($C35,'SrNats DM'!$A$17:$I$96,9,FALSE))</f>
        <v>0</v>
      </c>
      <c r="AA35" s="116" t="str">
        <f>IF(ISNA(VLOOKUP($C35,'JrNats MO'!$A$17:$I$96,9,FALSE))=TRUE,"0",VLOOKUP($C35,'JrNats MO'!$A$17:$I$96,9,FALSE))</f>
        <v>0</v>
      </c>
    </row>
    <row r="36" spans="1:27" ht="18.75" customHeight="1" x14ac:dyDescent="0.15">
      <c r="A36" s="77" t="s">
        <v>99</v>
      </c>
      <c r="B36" s="77" t="s">
        <v>60</v>
      </c>
      <c r="C36" s="79" t="s">
        <v>87</v>
      </c>
      <c r="D36" s="68">
        <f>IF(ISNA(VLOOKUP($C36,'Ontario Rankings'!$C$6:$K$47,3,FALSE))=TRUE,"0",VLOOKUP($C36,'Ontario Rankings'!$C$6:$K$47,3,FALSE))</f>
        <v>26</v>
      </c>
      <c r="E36" s="116" t="str">
        <f>IF(ISNA(VLOOKUP($C36,'Apex Canada Classic'!$A$17:$I$97,9,FALSE))=TRUE,"0",VLOOKUP($C36,'Apex Canada Classic'!$A$17:$I$97,9,FALSE))</f>
        <v>0</v>
      </c>
      <c r="F36" s="116" t="str">
        <f>IF(ISNA(VLOOKUP($C36,'FIS Apex Canada Classic'!$A$17:$I$96,9,FALSE))=TRUE,"0",VLOOKUP($C36,'FIS Apex Canada Classic'!$A$17:$I$96,9,FALSE))</f>
        <v>0</v>
      </c>
      <c r="G36" s="116" t="str">
        <f>IF(ISNA(VLOOKUP($C36,'CC Red Deer MO'!$A$17:$I$99,9,FALSE))=TRUE,"0",VLOOKUP($C36,'CC Red Deer MO'!$A$17:$I$99,9,FALSE))</f>
        <v>0</v>
      </c>
      <c r="H36" s="116" t="str">
        <f>IF(ISNA(VLOOKUP($C36,'CC Red Deer DM'!$A$17:$I$99,9,FALSE))=TRUE,"0",VLOOKUP($C36,'CC Red Deer DM'!$A$17:$I$99,9,FALSE))</f>
        <v>0</v>
      </c>
      <c r="I36" s="116" t="str">
        <f>IF(ISNA(VLOOKUP($C36,'NorAm DV MO'!$A$17:$I$99,9,FALSE))=TRUE,"0",VLOOKUP($C36,'NorAm DV MO'!$A$17:$I$99,9,FALSE))</f>
        <v>0</v>
      </c>
      <c r="J36" s="116" t="str">
        <f>IF(ISNA(VLOOKUP($C36,'NorAm DV DM'!$A$17:$I$99,9,FALSE))=TRUE,"0",VLOOKUP($C36,'NorAm DV DM'!$A$17:$I$99,9,FALSE))</f>
        <v>0</v>
      </c>
      <c r="K36" s="116">
        <f>IF(ISNA(VLOOKUP($C36,'TT BVSC -1'!$A$17:$I$99,9,FALSE))=TRUE,"0",VLOOKUP($C36,'TT BVSC -1'!$A$17:$I$99,9,FALSE))</f>
        <v>17</v>
      </c>
      <c r="L36" s="116">
        <f>IF(ISNA(VLOOKUP($C36,'TT BVSC -2'!$A$17:$I$99,9,FALSE))=TRUE,"0",VLOOKUP($C36,'TT BVSC -2'!$A$17:$I$99,9,FALSE))</f>
        <v>19</v>
      </c>
      <c r="M36" s="116" t="str">
        <f>IF(ISNA(VLOOKUP($C36,'NorAm Apex MO'!$A$17:$I$99,9,FALSE))=TRUE,"0",VLOOKUP($C36,'NorAm Apex MO'!$A$17:$I$99,9,FALSE))</f>
        <v>0</v>
      </c>
      <c r="N36" s="116" t="str">
        <f>IF(ISNA(VLOOKUP($C36,'NorAm Apex DM'!$A$17:$I$99,9,FALSE))=TRUE,"0",VLOOKUP($C36,'NorAm Apex DM'!$A$17:$I$99,9,FALSE))</f>
        <v>0</v>
      </c>
      <c r="O36" s="116" t="str">
        <f>IF(ISNA(VLOOKUP($C36,'NA VSC MO'!$A$17:$I$98,9,FALSE))=TRUE,"0",VLOOKUP($C36,'NA VSC MO'!$A$17:$I$98,9,FALSE))</f>
        <v>0</v>
      </c>
      <c r="P36" s="116" t="str">
        <f>IF(ISNA(VLOOKUP($C36,'NA VSC DM'!$A$17:$I$98,9,FALSE))=TRUE,"0",VLOOKUP($C36,'NA VSC DM'!$A$17:$I$98,9,FALSE))</f>
        <v>0</v>
      </c>
      <c r="Q36" s="116" t="str">
        <f>IF(ISNA(VLOOKUP($C36,'NA Killington MO'!$A$17:$I$98,9,FALSE))=TRUE,"0",VLOOKUP($C36,'NA Killington MO'!$A$17:$I$98,9,FALSE))</f>
        <v>0</v>
      </c>
      <c r="R36" s="116" t="str">
        <f>IF(ISNA(VLOOKUP($C36,'NA Killington DM'!$A$17:$I$98,9,FALSE))=TRUE,"0",VLOOKUP($C36,'NA Killington DM'!$A$17:$I$98,9,FALSE))</f>
        <v>0</v>
      </c>
      <c r="S36" s="116">
        <f>IF(ISNA(VLOOKUP($C36,'TT CP -1'!$A$17:$I$99,9,FALSE))=TRUE,"0",VLOOKUP($C36,'TT CP -1'!$A$17:$I$99,9,FALSE))</f>
        <v>29</v>
      </c>
      <c r="T36" s="116">
        <f>IF(ISNA(VLOOKUP($C36,'TT CP -2'!$A$17:$I$99,9,FALSE))=TRUE,"0",VLOOKUP($C36,'TT CP -2'!$A$17:$I$99,9,FALSE))</f>
        <v>22</v>
      </c>
      <c r="U36" s="116" t="str">
        <f>IF(ISNA(VLOOKUP($C36,'FzFest CF'!$A$17:$I$99,9,FALSE))=TRUE,"0",VLOOKUP($C36,'FzFest CF'!$A$17:$I$99,9,FALSE))</f>
        <v>0</v>
      </c>
      <c r="V36" s="116">
        <f>IF(ISNA(VLOOKUP($C36,'TT Prov MO'!$A$17:$I$99,9,FALSE))=TRUE,"0",VLOOKUP($C36,'TT Prov MO'!$A$17:$I$99,9,FALSE))</f>
        <v>21</v>
      </c>
      <c r="W36" s="116">
        <f>IF(ISNA(VLOOKUP($C36,'TT Prov DM'!$A$17:$I$96,9,FALSE))=TRUE,"0",VLOOKUP($C36,'TT Prov DM'!$A$17:$I$96,9,FALSE))</f>
        <v>19</v>
      </c>
      <c r="X36" s="116" t="str">
        <f>IF(ISNA(VLOOKUP($C36,'CC MSA MO'!$A$17:$I$96,9,FALSE))=TRUE,"0",VLOOKUP($C36,'CC MSA MO'!$A$17:$I$96,9,FALSE))</f>
        <v>0</v>
      </c>
      <c r="Y36" s="116" t="str">
        <f>IF(ISNA(VLOOKUP($C36,'SrNats MO'!$A$17:$I$96,9,FALSE))=TRUE,"0",VLOOKUP($C36,'SrNats MO'!$A$17:$I$96,9,FALSE))</f>
        <v>0</v>
      </c>
      <c r="Z36" s="116" t="str">
        <f>IF(ISNA(VLOOKUP($C36,'SrNats DM'!$A$17:$I$96,9,FALSE))=TRUE,"0",VLOOKUP($C36,'SrNats DM'!$A$17:$I$96,9,FALSE))</f>
        <v>0</v>
      </c>
      <c r="AA36" s="116" t="str">
        <f>IF(ISNA(VLOOKUP($C36,'JrNats MO'!$A$17:$I$96,9,FALSE))=TRUE,"0",VLOOKUP($C36,'JrNats MO'!$A$17:$I$96,9,FALSE))</f>
        <v>0</v>
      </c>
    </row>
    <row r="37" spans="1:27" ht="18.75" customHeight="1" x14ac:dyDescent="0.15">
      <c r="A37" s="77" t="s">
        <v>98</v>
      </c>
      <c r="B37" s="77" t="s">
        <v>60</v>
      </c>
      <c r="C37" s="79" t="s">
        <v>89</v>
      </c>
      <c r="D37" s="68">
        <f>IF(ISNA(VLOOKUP($C37,'Ontario Rankings'!$C$6:$K$47,3,FALSE))=TRUE,"0",VLOOKUP($C37,'Ontario Rankings'!$C$6:$K$47,3,FALSE))</f>
        <v>27</v>
      </c>
      <c r="E37" s="116" t="str">
        <f>IF(ISNA(VLOOKUP($C37,'Apex Canada Classic'!$A$17:$I$97,9,FALSE))=TRUE,"0",VLOOKUP($C37,'Apex Canada Classic'!$A$17:$I$97,9,FALSE))</f>
        <v>0</v>
      </c>
      <c r="F37" s="116" t="str">
        <f>IF(ISNA(VLOOKUP($C37,'FIS Apex Canada Classic'!$A$17:$I$96,9,FALSE))=TRUE,"0",VLOOKUP($C37,'FIS Apex Canada Classic'!$A$17:$I$96,9,FALSE))</f>
        <v>0</v>
      </c>
      <c r="G37" s="116" t="str">
        <f>IF(ISNA(VLOOKUP($C37,'CC Red Deer MO'!$A$17:$I$99,9,FALSE))=TRUE,"0",VLOOKUP($C37,'CC Red Deer MO'!$A$17:$I$99,9,FALSE))</f>
        <v>0</v>
      </c>
      <c r="H37" s="116" t="str">
        <f>IF(ISNA(VLOOKUP($C37,'CC Red Deer DM'!$A$17:$I$99,9,FALSE))=TRUE,"0",VLOOKUP($C37,'CC Red Deer DM'!$A$17:$I$99,9,FALSE))</f>
        <v>0</v>
      </c>
      <c r="I37" s="116" t="str">
        <f>IF(ISNA(VLOOKUP($C37,'NorAm DV MO'!$A$17:$I$99,9,FALSE))=TRUE,"0",VLOOKUP($C37,'NorAm DV MO'!$A$17:$I$99,9,FALSE))</f>
        <v>0</v>
      </c>
      <c r="J37" s="116" t="str">
        <f>IF(ISNA(VLOOKUP($C37,'NorAm DV DM'!$A$17:$I$99,9,FALSE))=TRUE,"0",VLOOKUP($C37,'NorAm DV DM'!$A$17:$I$99,9,FALSE))</f>
        <v>0</v>
      </c>
      <c r="K37" s="116">
        <f>IF(ISNA(VLOOKUP($C37,'TT BVSC -1'!$A$17:$I$99,9,FALSE))=TRUE,"0",VLOOKUP($C37,'TT BVSC -1'!$A$17:$I$99,9,FALSE))</f>
        <v>20</v>
      </c>
      <c r="L37" s="116">
        <f>IF(ISNA(VLOOKUP($C37,'TT BVSC -2'!$A$17:$I$99,9,FALSE))=TRUE,"0",VLOOKUP($C37,'TT BVSC -2'!$A$17:$I$99,9,FALSE))</f>
        <v>23</v>
      </c>
      <c r="M37" s="116" t="str">
        <f>IF(ISNA(VLOOKUP($C37,'NorAm Apex MO'!$A$17:$I$99,9,FALSE))=TRUE,"0",VLOOKUP($C37,'NorAm Apex MO'!$A$17:$I$99,9,FALSE))</f>
        <v>0</v>
      </c>
      <c r="N37" s="116" t="str">
        <f>IF(ISNA(VLOOKUP($C37,'NorAm Apex DM'!$A$17:$I$99,9,FALSE))=TRUE,"0",VLOOKUP($C37,'NorAm Apex DM'!$A$17:$I$99,9,FALSE))</f>
        <v>0</v>
      </c>
      <c r="O37" s="116" t="str">
        <f>IF(ISNA(VLOOKUP($C37,'NA VSC MO'!$A$17:$I$98,9,FALSE))=TRUE,"0",VLOOKUP($C37,'NA VSC MO'!$A$17:$I$98,9,FALSE))</f>
        <v>0</v>
      </c>
      <c r="P37" s="116" t="str">
        <f>IF(ISNA(VLOOKUP($C37,'NA VSC DM'!$A$17:$I$98,9,FALSE))=TRUE,"0",VLOOKUP($C37,'NA VSC DM'!$A$17:$I$98,9,FALSE))</f>
        <v>0</v>
      </c>
      <c r="Q37" s="116" t="str">
        <f>IF(ISNA(VLOOKUP($C37,'NA Killington MO'!$A$17:$I$98,9,FALSE))=TRUE,"0",VLOOKUP($C37,'NA Killington MO'!$A$17:$I$98,9,FALSE))</f>
        <v>0</v>
      </c>
      <c r="R37" s="116" t="str">
        <f>IF(ISNA(VLOOKUP($C37,'NA Killington DM'!$A$17:$I$98,9,FALSE))=TRUE,"0",VLOOKUP($C37,'NA Killington DM'!$A$17:$I$98,9,FALSE))</f>
        <v>0</v>
      </c>
      <c r="S37" s="116">
        <f>IF(ISNA(VLOOKUP($C37,'TT CP -1'!$A$17:$I$99,9,FALSE))=TRUE,"0",VLOOKUP($C37,'TT CP -1'!$A$17:$I$99,9,FALSE))</f>
        <v>12</v>
      </c>
      <c r="T37" s="116">
        <f>IF(ISNA(VLOOKUP($C37,'TT CP -2'!$A$17:$I$99,9,FALSE))=TRUE,"0",VLOOKUP($C37,'TT CP -2'!$A$17:$I$99,9,FALSE))</f>
        <v>24</v>
      </c>
      <c r="U37" s="116" t="str">
        <f>IF(ISNA(VLOOKUP($C37,'FzFest CF'!$A$17:$I$99,9,FALSE))=TRUE,"0",VLOOKUP($C37,'FzFest CF'!$A$17:$I$99,9,FALSE))</f>
        <v>0</v>
      </c>
      <c r="V37" s="116">
        <f>IF(ISNA(VLOOKUP($C37,'TT Prov MO'!$A$17:$I$99,9,FALSE))=TRUE,"0",VLOOKUP($C37,'TT Prov MO'!$A$17:$I$99,9,FALSE))</f>
        <v>23</v>
      </c>
      <c r="W37" s="116">
        <f>IF(ISNA(VLOOKUP($C37,'TT Prov DM'!$A$17:$I$96,9,FALSE))=TRUE,"0",VLOOKUP($C37,'TT Prov DM'!$A$17:$I$96,9,FALSE))</f>
        <v>21</v>
      </c>
      <c r="X37" s="116" t="str">
        <f>IF(ISNA(VLOOKUP($C37,'CC MSA MO'!$A$17:$I$96,9,FALSE))=TRUE,"0",VLOOKUP($C37,'CC MSA MO'!$A$17:$I$96,9,FALSE))</f>
        <v>0</v>
      </c>
      <c r="Y37" s="116" t="str">
        <f>IF(ISNA(VLOOKUP($C37,'SrNats MO'!$A$17:$I$96,9,FALSE))=TRUE,"0",VLOOKUP($C37,'SrNats MO'!$A$17:$I$96,9,FALSE))</f>
        <v>0</v>
      </c>
      <c r="Z37" s="116" t="str">
        <f>IF(ISNA(VLOOKUP($C37,'SrNats DM'!$A$17:$I$96,9,FALSE))=TRUE,"0",VLOOKUP($C37,'SrNats DM'!$A$17:$I$96,9,FALSE))</f>
        <v>0</v>
      </c>
      <c r="AA37" s="116" t="str">
        <f>IF(ISNA(VLOOKUP($C37,'JrNats MO'!$A$17:$I$96,9,FALSE))=TRUE,"0",VLOOKUP($C37,'JrNats MO'!$A$17:$I$96,9,FALSE))</f>
        <v>0</v>
      </c>
    </row>
    <row r="38" spans="1:27" ht="18.75" customHeight="1" x14ac:dyDescent="0.15">
      <c r="A38" s="77" t="s">
        <v>101</v>
      </c>
      <c r="B38" s="77" t="s">
        <v>103</v>
      </c>
      <c r="C38" s="79" t="s">
        <v>73</v>
      </c>
      <c r="D38" s="68">
        <f>IF(ISNA(VLOOKUP($C38,'Ontario Rankings'!$C$6:$K$47,3,FALSE))=TRUE,"0",VLOOKUP($C38,'Ontario Rankings'!$C$6:$K$47,3,FALSE))</f>
        <v>28</v>
      </c>
      <c r="E38" s="116" t="str">
        <f>IF(ISNA(VLOOKUP($C38,'Apex Canada Classic'!$A$17:$I$97,9,FALSE))=TRUE,"0",VLOOKUP($C38,'Apex Canada Classic'!$A$17:$I$97,9,FALSE))</f>
        <v>0</v>
      </c>
      <c r="F38" s="116" t="str">
        <f>IF(ISNA(VLOOKUP($C38,'FIS Apex Canada Classic'!$A$17:$I$96,9,FALSE))=TRUE,"0",VLOOKUP($C38,'FIS Apex Canada Classic'!$A$17:$I$96,9,FALSE))</f>
        <v>0</v>
      </c>
      <c r="G38" s="116" t="str">
        <f>IF(ISNA(VLOOKUP($C38,'CC Red Deer MO'!$A$17:$I$99,9,FALSE))=TRUE,"0",VLOOKUP($C38,'CC Red Deer MO'!$A$17:$I$99,9,FALSE))</f>
        <v>0</v>
      </c>
      <c r="H38" s="116" t="str">
        <f>IF(ISNA(VLOOKUP($C38,'CC Red Deer DM'!$A$17:$I$99,9,FALSE))=TRUE,"0",VLOOKUP($C38,'CC Red Deer DM'!$A$17:$I$99,9,FALSE))</f>
        <v>0</v>
      </c>
      <c r="I38" s="116" t="str">
        <f>IF(ISNA(VLOOKUP($C38,'NorAm DV MO'!$A$17:$I$99,9,FALSE))=TRUE,"0",VLOOKUP($C38,'NorAm DV MO'!$A$17:$I$99,9,FALSE))</f>
        <v>0</v>
      </c>
      <c r="J38" s="116" t="str">
        <f>IF(ISNA(VLOOKUP($C38,'NorAm DV DM'!$A$17:$I$99,9,FALSE))=TRUE,"0",VLOOKUP($C38,'NorAm DV DM'!$A$17:$I$99,9,FALSE))</f>
        <v>0</v>
      </c>
      <c r="K38" s="116">
        <f>IF(ISNA(VLOOKUP($C38,'TT BVSC -1'!$A$17:$I$99,9,FALSE))=TRUE,"0",VLOOKUP($C38,'TT BVSC -1'!$A$17:$I$99,9,FALSE))</f>
        <v>24</v>
      </c>
      <c r="L38" s="116">
        <f>IF(ISNA(VLOOKUP($C38,'TT BVSC -2'!$A$17:$I$99,9,FALSE))=TRUE,"0",VLOOKUP($C38,'TT BVSC -2'!$A$17:$I$99,9,FALSE))</f>
        <v>25</v>
      </c>
      <c r="M38" s="116" t="str">
        <f>IF(ISNA(VLOOKUP($C38,'NorAm Apex MO'!$A$17:$I$99,9,FALSE))=TRUE,"0",VLOOKUP($C38,'NorAm Apex MO'!$A$17:$I$99,9,FALSE))</f>
        <v>0</v>
      </c>
      <c r="N38" s="116" t="str">
        <f>IF(ISNA(VLOOKUP($C38,'NorAm Apex DM'!$A$17:$I$99,9,FALSE))=TRUE,"0",VLOOKUP($C38,'NorAm Apex DM'!$A$17:$I$99,9,FALSE))</f>
        <v>0</v>
      </c>
      <c r="O38" s="116" t="str">
        <f>IF(ISNA(VLOOKUP($C38,'NA VSC MO'!$A$17:$I$98,9,FALSE))=TRUE,"0",VLOOKUP($C38,'NA VSC MO'!$A$17:$I$98,9,FALSE))</f>
        <v>0</v>
      </c>
      <c r="P38" s="116" t="str">
        <f>IF(ISNA(VLOOKUP($C38,'NA VSC DM'!$A$17:$I$98,9,FALSE))=TRUE,"0",VLOOKUP($C38,'NA VSC DM'!$A$17:$I$98,9,FALSE))</f>
        <v>0</v>
      </c>
      <c r="Q38" s="116" t="str">
        <f>IF(ISNA(VLOOKUP($C38,'NA Killington MO'!$A$17:$I$98,9,FALSE))=TRUE,"0",VLOOKUP($C38,'NA Killington MO'!$A$17:$I$98,9,FALSE))</f>
        <v>0</v>
      </c>
      <c r="R38" s="116" t="str">
        <f>IF(ISNA(VLOOKUP($C38,'NA Killington DM'!$A$17:$I$98,9,FALSE))=TRUE,"0",VLOOKUP($C38,'NA Killington DM'!$A$17:$I$98,9,FALSE))</f>
        <v>0</v>
      </c>
      <c r="S38" s="116">
        <f>IF(ISNA(VLOOKUP($C38,'TT CP -1'!$A$17:$I$99,9,FALSE))=TRUE,"0",VLOOKUP($C38,'TT CP -1'!$A$17:$I$99,9,FALSE))</f>
        <v>23</v>
      </c>
      <c r="T38" s="116">
        <f>IF(ISNA(VLOOKUP($C38,'TT CP -2'!$A$17:$I$99,9,FALSE))=TRUE,"0",VLOOKUP($C38,'TT CP -2'!$A$17:$I$99,9,FALSE))</f>
        <v>31</v>
      </c>
      <c r="U38" s="116" t="str">
        <f>IF(ISNA(VLOOKUP($C38,'FzFest CF'!$A$17:$I$99,9,FALSE))=TRUE,"0",VLOOKUP($C38,'FzFest CF'!$A$17:$I$99,9,FALSE))</f>
        <v>0</v>
      </c>
      <c r="V38" s="116">
        <f>IF(ISNA(VLOOKUP($C38,'TT Prov MO'!$A$17:$I$99,9,FALSE))=TRUE,"0",VLOOKUP($C38,'TT Prov MO'!$A$17:$I$99,9,FALSE))</f>
        <v>18</v>
      </c>
      <c r="W38" s="116">
        <f>IF(ISNA(VLOOKUP($C38,'TT Prov DM'!$A$17:$I$96,9,FALSE))=TRUE,"0",VLOOKUP($C38,'TT Prov DM'!$A$17:$I$96,9,FALSE))</f>
        <v>24</v>
      </c>
      <c r="X38" s="116" t="str">
        <f>IF(ISNA(VLOOKUP($C38,'CC MSA MO'!$A$17:$I$96,9,FALSE))=TRUE,"0",VLOOKUP($C38,'CC MSA MO'!$A$17:$I$96,9,FALSE))</f>
        <v>0</v>
      </c>
      <c r="Y38" s="116" t="str">
        <f>IF(ISNA(VLOOKUP($C38,'SrNats MO'!$A$17:$I$96,9,FALSE))=TRUE,"0",VLOOKUP($C38,'SrNats MO'!$A$17:$I$96,9,FALSE))</f>
        <v>0</v>
      </c>
      <c r="Z38" s="116" t="str">
        <f>IF(ISNA(VLOOKUP($C38,'SrNats DM'!$A$17:$I$96,9,FALSE))=TRUE,"0",VLOOKUP($C38,'SrNats DM'!$A$17:$I$96,9,FALSE))</f>
        <v>0</v>
      </c>
      <c r="AA38" s="116" t="str">
        <f>IF(ISNA(VLOOKUP($C38,'JrNats MO'!$A$17:$I$96,9,FALSE))=TRUE,"0",VLOOKUP($C38,'JrNats MO'!$A$17:$I$96,9,FALSE))</f>
        <v>0</v>
      </c>
    </row>
    <row r="39" spans="1:27" ht="18.75" customHeight="1" x14ac:dyDescent="0.15">
      <c r="A39" s="77" t="s">
        <v>99</v>
      </c>
      <c r="B39" s="77" t="s">
        <v>103</v>
      </c>
      <c r="C39" s="79" t="s">
        <v>72</v>
      </c>
      <c r="D39" s="68">
        <f>IF(ISNA(VLOOKUP($C39,'Ontario Rankings'!$C$6:$K$47,3,FALSE))=TRUE,"0",VLOOKUP($C39,'Ontario Rankings'!$C$6:$K$47,3,FALSE))</f>
        <v>29</v>
      </c>
      <c r="E39" s="116" t="str">
        <f>IF(ISNA(VLOOKUP($C39,'Apex Canada Classic'!$A$17:$I$97,9,FALSE))=TRUE,"0",VLOOKUP($C39,'Apex Canada Classic'!$A$17:$I$97,9,FALSE))</f>
        <v>0</v>
      </c>
      <c r="F39" s="116" t="str">
        <f>IF(ISNA(VLOOKUP($C39,'FIS Apex Canada Classic'!$A$17:$I$96,9,FALSE))=TRUE,"0",VLOOKUP($C39,'FIS Apex Canada Classic'!$A$17:$I$96,9,FALSE))</f>
        <v>0</v>
      </c>
      <c r="G39" s="116" t="str">
        <f>IF(ISNA(VLOOKUP($C39,'CC Red Deer MO'!$A$17:$I$99,9,FALSE))=TRUE,"0",VLOOKUP($C39,'CC Red Deer MO'!$A$17:$I$99,9,FALSE))</f>
        <v>0</v>
      </c>
      <c r="H39" s="116" t="str">
        <f>IF(ISNA(VLOOKUP($C39,'CC Red Deer DM'!$A$17:$I$99,9,FALSE))=TRUE,"0",VLOOKUP($C39,'CC Red Deer DM'!$A$17:$I$99,9,FALSE))</f>
        <v>0</v>
      </c>
      <c r="I39" s="116" t="str">
        <f>IF(ISNA(VLOOKUP($C39,'NorAm DV MO'!$A$17:$I$99,9,FALSE))=TRUE,"0",VLOOKUP($C39,'NorAm DV MO'!$A$17:$I$99,9,FALSE))</f>
        <v>0</v>
      </c>
      <c r="J39" s="116" t="str">
        <f>IF(ISNA(VLOOKUP($C39,'NorAm DV DM'!$A$17:$I$99,9,FALSE))=TRUE,"0",VLOOKUP($C39,'NorAm DV DM'!$A$17:$I$99,9,FALSE))</f>
        <v>0</v>
      </c>
      <c r="K39" s="116">
        <f>IF(ISNA(VLOOKUP($C39,'TT BVSC -1'!$A$17:$I$99,9,FALSE))=TRUE,"0",VLOOKUP($C39,'TT BVSC -1'!$A$17:$I$99,9,FALSE))</f>
        <v>22</v>
      </c>
      <c r="L39" s="116">
        <f>IF(ISNA(VLOOKUP($C39,'TT BVSC -2'!$A$17:$I$99,9,FALSE))=TRUE,"0",VLOOKUP($C39,'TT BVSC -2'!$A$17:$I$99,9,FALSE))</f>
        <v>24</v>
      </c>
      <c r="M39" s="116" t="str">
        <f>IF(ISNA(VLOOKUP($C39,'NorAm Apex MO'!$A$17:$I$99,9,FALSE))=TRUE,"0",VLOOKUP($C39,'NorAm Apex MO'!$A$17:$I$99,9,FALSE))</f>
        <v>0</v>
      </c>
      <c r="N39" s="116" t="str">
        <f>IF(ISNA(VLOOKUP($C39,'NorAm Apex DM'!$A$17:$I$99,9,FALSE))=TRUE,"0",VLOOKUP($C39,'NorAm Apex DM'!$A$17:$I$99,9,FALSE))</f>
        <v>0</v>
      </c>
      <c r="O39" s="116" t="str">
        <f>IF(ISNA(VLOOKUP($C39,'NA VSC MO'!$A$17:$I$98,9,FALSE))=TRUE,"0",VLOOKUP($C39,'NA VSC MO'!$A$17:$I$98,9,FALSE))</f>
        <v>0</v>
      </c>
      <c r="P39" s="116" t="str">
        <f>IF(ISNA(VLOOKUP($C39,'NA VSC DM'!$A$17:$I$98,9,FALSE))=TRUE,"0",VLOOKUP($C39,'NA VSC DM'!$A$17:$I$98,9,FALSE))</f>
        <v>0</v>
      </c>
      <c r="Q39" s="116" t="str">
        <f>IF(ISNA(VLOOKUP($C39,'NA Killington MO'!$A$17:$I$98,9,FALSE))=TRUE,"0",VLOOKUP($C39,'NA Killington MO'!$A$17:$I$98,9,FALSE))</f>
        <v>0</v>
      </c>
      <c r="R39" s="116" t="str">
        <f>IF(ISNA(VLOOKUP($C39,'NA Killington DM'!$A$17:$I$98,9,FALSE))=TRUE,"0",VLOOKUP($C39,'NA Killington DM'!$A$17:$I$98,9,FALSE))</f>
        <v>0</v>
      </c>
      <c r="S39" s="116" t="str">
        <f>IF(ISNA(VLOOKUP($C39,'TT CP -1'!$A$17:$I$99,9,FALSE))=TRUE,"0",VLOOKUP($C39,'TT CP -1'!$A$17:$I$99,9,FALSE))</f>
        <v>0</v>
      </c>
      <c r="T39" s="116" t="str">
        <f>IF(ISNA(VLOOKUP($C39,'TT CP -2'!$A$17:$I$99,9,FALSE))=TRUE,"0",VLOOKUP($C39,'TT CP -2'!$A$17:$I$99,9,FALSE))</f>
        <v>0</v>
      </c>
      <c r="U39" s="116" t="str">
        <f>IF(ISNA(VLOOKUP($C39,'FzFest CF'!$A$17:$I$99,9,FALSE))=TRUE,"0",VLOOKUP($C39,'FzFest CF'!$A$17:$I$99,9,FALSE))</f>
        <v>0</v>
      </c>
      <c r="V39" s="116">
        <f>IF(ISNA(VLOOKUP($C39,'TT Prov MO'!$A$17:$I$99,9,FALSE))=TRUE,"0",VLOOKUP($C39,'TT Prov MO'!$A$17:$I$99,9,FALSE))</f>
        <v>24</v>
      </c>
      <c r="W39" s="116">
        <f>IF(ISNA(VLOOKUP($C39,'TT Prov DM'!$A$17:$I$96,9,FALSE))=TRUE,"0",VLOOKUP($C39,'TT Prov DM'!$A$17:$I$96,9,FALSE))</f>
        <v>28</v>
      </c>
      <c r="X39" s="116" t="str">
        <f>IF(ISNA(VLOOKUP($C39,'CC MSA MO'!$A$17:$I$96,9,FALSE))=TRUE,"0",VLOOKUP($C39,'CC MSA MO'!$A$17:$I$96,9,FALSE))</f>
        <v>0</v>
      </c>
      <c r="Y39" s="116" t="str">
        <f>IF(ISNA(VLOOKUP($C39,'SrNats MO'!$A$17:$I$96,9,FALSE))=TRUE,"0",VLOOKUP($C39,'SrNats MO'!$A$17:$I$96,9,FALSE))</f>
        <v>0</v>
      </c>
      <c r="Z39" s="116" t="str">
        <f>IF(ISNA(VLOOKUP($C39,'SrNats DM'!$A$17:$I$96,9,FALSE))=TRUE,"0",VLOOKUP($C39,'SrNats DM'!$A$17:$I$96,9,FALSE))</f>
        <v>0</v>
      </c>
      <c r="AA39" s="116" t="str">
        <f>IF(ISNA(VLOOKUP($C39,'JrNats MO'!$A$17:$I$96,9,FALSE))=TRUE,"0",VLOOKUP($C39,'JrNats MO'!$A$17:$I$96,9,FALSE))</f>
        <v>0</v>
      </c>
    </row>
    <row r="40" spans="1:27" ht="18.75" customHeight="1" x14ac:dyDescent="0.15">
      <c r="A40" s="77" t="s">
        <v>99</v>
      </c>
      <c r="B40" s="77" t="s">
        <v>103</v>
      </c>
      <c r="C40" s="79" t="s">
        <v>77</v>
      </c>
      <c r="D40" s="68">
        <f>IF(ISNA(VLOOKUP($C40,'Ontario Rankings'!$C$6:$K$47,3,FALSE))=TRUE,"0",VLOOKUP($C40,'Ontario Rankings'!$C$6:$K$47,3,FALSE))</f>
        <v>30</v>
      </c>
      <c r="E40" s="116" t="str">
        <f>IF(ISNA(VLOOKUP($C40,'Apex Canada Classic'!$A$17:$I$97,9,FALSE))=TRUE,"0",VLOOKUP($C40,'Apex Canada Classic'!$A$17:$I$97,9,FALSE))</f>
        <v>0</v>
      </c>
      <c r="F40" s="116" t="str">
        <f>IF(ISNA(VLOOKUP($C40,'FIS Apex Canada Classic'!$A$17:$I$96,9,FALSE))=TRUE,"0",VLOOKUP($C40,'FIS Apex Canada Classic'!$A$17:$I$96,9,FALSE))</f>
        <v>0</v>
      </c>
      <c r="G40" s="116" t="str">
        <f>IF(ISNA(VLOOKUP($C40,'CC Red Deer MO'!$A$17:$I$99,9,FALSE))=TRUE,"0",VLOOKUP($C40,'CC Red Deer MO'!$A$17:$I$99,9,FALSE))</f>
        <v>0</v>
      </c>
      <c r="H40" s="116" t="str">
        <f>IF(ISNA(VLOOKUP($C40,'CC Red Deer DM'!$A$17:$I$99,9,FALSE))=TRUE,"0",VLOOKUP($C40,'CC Red Deer DM'!$A$17:$I$99,9,FALSE))</f>
        <v>0</v>
      </c>
      <c r="I40" s="116" t="str">
        <f>IF(ISNA(VLOOKUP($C40,'NorAm DV MO'!$A$17:$I$99,9,FALSE))=TRUE,"0",VLOOKUP($C40,'NorAm DV MO'!$A$17:$I$99,9,FALSE))</f>
        <v>0</v>
      </c>
      <c r="J40" s="116" t="str">
        <f>IF(ISNA(VLOOKUP($C40,'NorAm DV DM'!$A$17:$I$99,9,FALSE))=TRUE,"0",VLOOKUP($C40,'NorAm DV DM'!$A$17:$I$99,9,FALSE))</f>
        <v>0</v>
      </c>
      <c r="K40" s="116">
        <f>IF(ISNA(VLOOKUP($C40,'TT BVSC -1'!$A$17:$I$99,9,FALSE))=TRUE,"0",VLOOKUP($C40,'TT BVSC -1'!$A$17:$I$99,9,FALSE))</f>
        <v>32</v>
      </c>
      <c r="L40" s="116">
        <f>IF(ISNA(VLOOKUP($C40,'TT BVSC -2'!$A$17:$I$99,9,FALSE))=TRUE,"0",VLOOKUP($C40,'TT BVSC -2'!$A$17:$I$99,9,FALSE))</f>
        <v>33</v>
      </c>
      <c r="M40" s="116" t="str">
        <f>IF(ISNA(VLOOKUP($C40,'NorAm Apex MO'!$A$17:$I$99,9,FALSE))=TRUE,"0",VLOOKUP($C40,'NorAm Apex MO'!$A$17:$I$99,9,FALSE))</f>
        <v>0</v>
      </c>
      <c r="N40" s="116" t="str">
        <f>IF(ISNA(VLOOKUP($C40,'NorAm Apex DM'!$A$17:$I$99,9,FALSE))=TRUE,"0",VLOOKUP($C40,'NorAm Apex DM'!$A$17:$I$99,9,FALSE))</f>
        <v>0</v>
      </c>
      <c r="O40" s="116" t="str">
        <f>IF(ISNA(VLOOKUP($C40,'NA VSC MO'!$A$17:$I$98,9,FALSE))=TRUE,"0",VLOOKUP($C40,'NA VSC MO'!$A$17:$I$98,9,FALSE))</f>
        <v>0</v>
      </c>
      <c r="P40" s="116" t="str">
        <f>IF(ISNA(VLOOKUP($C40,'NA VSC DM'!$A$17:$I$98,9,FALSE))=TRUE,"0",VLOOKUP($C40,'NA VSC DM'!$A$17:$I$98,9,FALSE))</f>
        <v>0</v>
      </c>
      <c r="Q40" s="116" t="str">
        <f>IF(ISNA(VLOOKUP($C40,'NA Killington MO'!$A$17:$I$98,9,FALSE))=TRUE,"0",VLOOKUP($C40,'NA Killington MO'!$A$17:$I$98,9,FALSE))</f>
        <v>0</v>
      </c>
      <c r="R40" s="116" t="str">
        <f>IF(ISNA(VLOOKUP($C40,'NA Killington DM'!$A$17:$I$98,9,FALSE))=TRUE,"0",VLOOKUP($C40,'NA Killington DM'!$A$17:$I$98,9,FALSE))</f>
        <v>0</v>
      </c>
      <c r="S40" s="116" t="str">
        <f>IF(ISNA(VLOOKUP($C40,'TT CP -1'!$A$17:$I$99,9,FALSE))=TRUE,"0",VLOOKUP($C40,'TT CP -1'!$A$17:$I$99,9,FALSE))</f>
        <v>0</v>
      </c>
      <c r="T40" s="116" t="str">
        <f>IF(ISNA(VLOOKUP($C40,'TT CP -2'!$A$17:$I$99,9,FALSE))=TRUE,"0",VLOOKUP($C40,'TT CP -2'!$A$17:$I$99,9,FALSE))</f>
        <v>0</v>
      </c>
      <c r="U40" s="116" t="str">
        <f>IF(ISNA(VLOOKUP($C40,'FzFest CF'!$A$17:$I$99,9,FALSE))=TRUE,"0",VLOOKUP($C40,'FzFest CF'!$A$17:$I$99,9,FALSE))</f>
        <v>0</v>
      </c>
      <c r="V40" s="116">
        <f>IF(ISNA(VLOOKUP($C40,'TT Prov MO'!$A$17:$I$99,9,FALSE))=TRUE,"0",VLOOKUP($C40,'TT Prov MO'!$A$17:$I$99,9,FALSE))</f>
        <v>29</v>
      </c>
      <c r="W40" s="116">
        <f>IF(ISNA(VLOOKUP($C40,'TT Prov DM'!$A$17:$I$96,9,FALSE))=TRUE,"0",VLOOKUP($C40,'TT Prov DM'!$A$17:$I$96,9,FALSE))</f>
        <v>14</v>
      </c>
      <c r="X40" s="116" t="str">
        <f>IF(ISNA(VLOOKUP($C40,'CC MSA MO'!$A$17:$I$96,9,FALSE))=TRUE,"0",VLOOKUP($C40,'CC MSA MO'!$A$17:$I$96,9,FALSE))</f>
        <v>0</v>
      </c>
      <c r="Y40" s="116" t="str">
        <f>IF(ISNA(VLOOKUP($C40,'SrNats MO'!$A$17:$I$96,9,FALSE))=TRUE,"0",VLOOKUP($C40,'SrNats MO'!$A$17:$I$96,9,FALSE))</f>
        <v>0</v>
      </c>
      <c r="Z40" s="116" t="str">
        <f>IF(ISNA(VLOOKUP($C40,'SrNats DM'!$A$17:$I$96,9,FALSE))=TRUE,"0",VLOOKUP($C40,'SrNats DM'!$A$17:$I$96,9,FALSE))</f>
        <v>0</v>
      </c>
      <c r="AA40" s="116" t="str">
        <f>IF(ISNA(VLOOKUP($C40,'JrNats MO'!$A$17:$I$96,9,FALSE))=TRUE,"0",VLOOKUP($C40,'JrNats MO'!$A$17:$I$96,9,FALSE))</f>
        <v>0</v>
      </c>
    </row>
    <row r="41" spans="1:27" ht="18.75" customHeight="1" x14ac:dyDescent="0.15">
      <c r="A41" s="77" t="s">
        <v>99</v>
      </c>
      <c r="B41" s="77" t="s">
        <v>103</v>
      </c>
      <c r="C41" s="79" t="s">
        <v>76</v>
      </c>
      <c r="D41" s="68">
        <f>IF(ISNA(VLOOKUP($C41,'Ontario Rankings'!$C$6:$K$47,3,FALSE))=TRUE,"0",VLOOKUP($C41,'Ontario Rankings'!$C$6:$K$47,3,FALSE))</f>
        <v>31</v>
      </c>
      <c r="E41" s="116" t="str">
        <f>IF(ISNA(VLOOKUP($C41,'Apex Canada Classic'!$A$17:$I$97,9,FALSE))=TRUE,"0",VLOOKUP($C41,'Apex Canada Classic'!$A$17:$I$97,9,FALSE))</f>
        <v>0</v>
      </c>
      <c r="F41" s="116" t="str">
        <f>IF(ISNA(VLOOKUP($C41,'FIS Apex Canada Classic'!$A$17:$I$96,9,FALSE))=TRUE,"0",VLOOKUP($C41,'FIS Apex Canada Classic'!$A$17:$I$96,9,FALSE))</f>
        <v>0</v>
      </c>
      <c r="G41" s="116" t="str">
        <f>IF(ISNA(VLOOKUP($C41,'CC Red Deer MO'!$A$17:$I$99,9,FALSE))=TRUE,"0",VLOOKUP($C41,'CC Red Deer MO'!$A$17:$I$99,9,FALSE))</f>
        <v>0</v>
      </c>
      <c r="H41" s="116" t="str">
        <f>IF(ISNA(VLOOKUP($C41,'CC Red Deer DM'!$A$17:$I$99,9,FALSE))=TRUE,"0",VLOOKUP($C41,'CC Red Deer DM'!$A$17:$I$99,9,FALSE))</f>
        <v>0</v>
      </c>
      <c r="I41" s="116" t="str">
        <f>IF(ISNA(VLOOKUP($C41,'NorAm DV MO'!$A$17:$I$99,9,FALSE))=TRUE,"0",VLOOKUP($C41,'NorAm DV MO'!$A$17:$I$99,9,FALSE))</f>
        <v>0</v>
      </c>
      <c r="J41" s="116" t="str">
        <f>IF(ISNA(VLOOKUP($C41,'NorAm DV DM'!$A$17:$I$99,9,FALSE))=TRUE,"0",VLOOKUP($C41,'NorAm DV DM'!$A$17:$I$99,9,FALSE))</f>
        <v>0</v>
      </c>
      <c r="K41" s="116">
        <f>IF(ISNA(VLOOKUP($C41,'TT BVSC -1'!$A$17:$I$99,9,FALSE))=TRUE,"0",VLOOKUP($C41,'TT BVSC -1'!$A$17:$I$99,9,FALSE))</f>
        <v>31</v>
      </c>
      <c r="L41" s="116">
        <f>IF(ISNA(VLOOKUP($C41,'TT BVSC -2'!$A$17:$I$99,9,FALSE))=TRUE,"0",VLOOKUP($C41,'TT BVSC -2'!$A$17:$I$99,9,FALSE))</f>
        <v>30</v>
      </c>
      <c r="M41" s="116" t="str">
        <f>IF(ISNA(VLOOKUP($C41,'NorAm Apex MO'!$A$17:$I$99,9,FALSE))=TRUE,"0",VLOOKUP($C41,'NorAm Apex MO'!$A$17:$I$99,9,FALSE))</f>
        <v>0</v>
      </c>
      <c r="N41" s="116" t="str">
        <f>IF(ISNA(VLOOKUP($C41,'NorAm Apex DM'!$A$17:$I$99,9,FALSE))=TRUE,"0",VLOOKUP($C41,'NorAm Apex DM'!$A$17:$I$99,9,FALSE))</f>
        <v>0</v>
      </c>
      <c r="O41" s="116" t="str">
        <f>IF(ISNA(VLOOKUP($C41,'NA VSC MO'!$A$17:$I$98,9,FALSE))=TRUE,"0",VLOOKUP($C41,'NA VSC MO'!$A$17:$I$98,9,FALSE))</f>
        <v>0</v>
      </c>
      <c r="P41" s="116" t="str">
        <f>IF(ISNA(VLOOKUP($C41,'NA VSC DM'!$A$17:$I$98,9,FALSE))=TRUE,"0",VLOOKUP($C41,'NA VSC DM'!$A$17:$I$98,9,FALSE))</f>
        <v>0</v>
      </c>
      <c r="Q41" s="116" t="str">
        <f>IF(ISNA(VLOOKUP($C41,'NA Killington MO'!$A$17:$I$98,9,FALSE))=TRUE,"0",VLOOKUP($C41,'NA Killington MO'!$A$17:$I$98,9,FALSE))</f>
        <v>0</v>
      </c>
      <c r="R41" s="116" t="str">
        <f>IF(ISNA(VLOOKUP($C41,'NA Killington DM'!$A$17:$I$98,9,FALSE))=TRUE,"0",VLOOKUP($C41,'NA Killington DM'!$A$17:$I$98,9,FALSE))</f>
        <v>0</v>
      </c>
      <c r="S41" s="116">
        <f>IF(ISNA(VLOOKUP($C41,'TT CP -1'!$A$17:$I$99,9,FALSE))=TRUE,"0",VLOOKUP($C41,'TT CP -1'!$A$17:$I$99,9,FALSE))</f>
        <v>22</v>
      </c>
      <c r="T41" s="116">
        <f>IF(ISNA(VLOOKUP($C41,'TT CP -2'!$A$17:$I$99,9,FALSE))=TRUE,"0",VLOOKUP($C41,'TT CP -2'!$A$17:$I$99,9,FALSE))</f>
        <v>26</v>
      </c>
      <c r="U41" s="116" t="str">
        <f>IF(ISNA(VLOOKUP($C41,'FzFest CF'!$A$17:$I$99,9,FALSE))=TRUE,"0",VLOOKUP($C41,'FzFest CF'!$A$17:$I$99,9,FALSE))</f>
        <v>0</v>
      </c>
      <c r="V41" s="116">
        <f>IF(ISNA(VLOOKUP($C41,'TT Prov MO'!$A$17:$I$99,9,FALSE))=TRUE,"0",VLOOKUP($C41,'TT Prov MO'!$A$17:$I$99,9,FALSE))</f>
        <v>27</v>
      </c>
      <c r="W41" s="116">
        <f>IF(ISNA(VLOOKUP($C41,'TT Prov DM'!$A$17:$I$96,9,FALSE))=TRUE,"0",VLOOKUP($C41,'TT Prov DM'!$A$17:$I$96,9,FALSE))</f>
        <v>26</v>
      </c>
      <c r="X41" s="116" t="str">
        <f>IF(ISNA(VLOOKUP($C41,'CC MSA MO'!$A$17:$I$96,9,FALSE))=TRUE,"0",VLOOKUP($C41,'CC MSA MO'!$A$17:$I$96,9,FALSE))</f>
        <v>0</v>
      </c>
      <c r="Y41" s="116" t="str">
        <f>IF(ISNA(VLOOKUP($C41,'SrNats MO'!$A$17:$I$96,9,FALSE))=TRUE,"0",VLOOKUP($C41,'SrNats MO'!$A$17:$I$96,9,FALSE))</f>
        <v>0</v>
      </c>
      <c r="Z41" s="116" t="str">
        <f>IF(ISNA(VLOOKUP($C41,'SrNats DM'!$A$17:$I$96,9,FALSE))=TRUE,"0",VLOOKUP($C41,'SrNats DM'!$A$17:$I$96,9,FALSE))</f>
        <v>0</v>
      </c>
      <c r="AA41" s="116" t="str">
        <f>IF(ISNA(VLOOKUP($C41,'JrNats MO'!$A$17:$I$96,9,FALSE))=TRUE,"0",VLOOKUP($C41,'JrNats MO'!$A$17:$I$96,9,FALSE))</f>
        <v>0</v>
      </c>
    </row>
    <row r="42" spans="1:27" ht="18.75" customHeight="1" x14ac:dyDescent="0.15">
      <c r="A42" s="77" t="s">
        <v>101</v>
      </c>
      <c r="B42" s="77" t="s">
        <v>60</v>
      </c>
      <c r="C42" s="79" t="s">
        <v>91</v>
      </c>
      <c r="D42" s="68">
        <f>IF(ISNA(VLOOKUP($C42,'Ontario Rankings'!$C$6:$K$47,3,FALSE))=TRUE,"0",VLOOKUP($C42,'Ontario Rankings'!$C$6:$K$47,3,FALSE))</f>
        <v>32</v>
      </c>
      <c r="E42" s="21" t="str">
        <f>IF(ISNA(VLOOKUP($C42,'Apex Canada Classic'!$A$17:$I$97,9,FALSE))=TRUE,"0",VLOOKUP($C42,'Apex Canada Classic'!$A$17:$I$97,9,FALSE))</f>
        <v>0</v>
      </c>
      <c r="F42" s="21" t="str">
        <f>IF(ISNA(VLOOKUP($C42,'FIS Apex Canada Classic'!$A$17:$I$96,9,FALSE))=TRUE,"0",VLOOKUP($C42,'FIS Apex Canada Classic'!$A$17:$I$96,9,FALSE))</f>
        <v>0</v>
      </c>
      <c r="G42" s="21" t="str">
        <f>IF(ISNA(VLOOKUP($C42,'CC Red Deer MO'!$A$17:$I$99,9,FALSE))=TRUE,"0",VLOOKUP($C42,'CC Red Deer MO'!$A$17:$I$99,9,FALSE))</f>
        <v>0</v>
      </c>
      <c r="H42" s="21" t="str">
        <f>IF(ISNA(VLOOKUP($C42,'CC Red Deer DM'!$A$17:$I$99,9,FALSE))=TRUE,"0",VLOOKUP($C42,'CC Red Deer DM'!$A$17:$I$99,9,FALSE))</f>
        <v>0</v>
      </c>
      <c r="I42" s="21" t="str">
        <f>IF(ISNA(VLOOKUP($C42,'NorAm DV MO'!$A$17:$I$99,9,FALSE))=TRUE,"0",VLOOKUP($C42,'NorAm DV MO'!$A$17:$I$99,9,FALSE))</f>
        <v>0</v>
      </c>
      <c r="J42" s="21" t="str">
        <f>IF(ISNA(VLOOKUP($C42,'NorAm DV DM'!$A$17:$I$99,9,FALSE))=TRUE,"0",VLOOKUP($C42,'NorAm DV DM'!$A$17:$I$99,9,FALSE))</f>
        <v>0</v>
      </c>
      <c r="K42" s="21">
        <f>IF(ISNA(VLOOKUP($C42,'TT BVSC -1'!$A$17:$I$99,9,FALSE))=TRUE,"0",VLOOKUP($C42,'TT BVSC -1'!$A$17:$I$99,9,FALSE))</f>
        <v>25</v>
      </c>
      <c r="L42" s="21">
        <f>IF(ISNA(VLOOKUP($C42,'TT BVSC -2'!$A$17:$I$99,9,FALSE))=TRUE,"0",VLOOKUP($C42,'TT BVSC -2'!$A$17:$I$99,9,FALSE))</f>
        <v>20</v>
      </c>
      <c r="M42" s="21" t="str">
        <f>IF(ISNA(VLOOKUP($C42,'NorAm Apex MO'!$A$17:$I$99,9,FALSE))=TRUE,"0",VLOOKUP($C42,'NorAm Apex MO'!$A$17:$I$99,9,FALSE))</f>
        <v>0</v>
      </c>
      <c r="N42" s="21" t="str">
        <f>IF(ISNA(VLOOKUP($C42,'NorAm Apex DM'!$A$17:$I$99,9,FALSE))=TRUE,"0",VLOOKUP($C42,'NorAm Apex DM'!$A$17:$I$99,9,FALSE))</f>
        <v>0</v>
      </c>
      <c r="O42" s="21" t="str">
        <f>IF(ISNA(VLOOKUP($C42,'NA VSC MO'!$A$17:$I$98,9,FALSE))=TRUE,"0",VLOOKUP($C42,'NA VSC MO'!$A$17:$I$98,9,FALSE))</f>
        <v>0</v>
      </c>
      <c r="P42" s="21" t="str">
        <f>IF(ISNA(VLOOKUP($C42,'NA VSC DM'!$A$17:$I$98,9,FALSE))=TRUE,"0",VLOOKUP($C42,'NA VSC DM'!$A$17:$I$98,9,FALSE))</f>
        <v>0</v>
      </c>
      <c r="Q42" s="21" t="str">
        <f>IF(ISNA(VLOOKUP($C42,'NA Killington MO'!$A$17:$I$98,9,FALSE))=TRUE,"0",VLOOKUP($C42,'NA Killington MO'!$A$17:$I$98,9,FALSE))</f>
        <v>0</v>
      </c>
      <c r="R42" s="21" t="str">
        <f>IF(ISNA(VLOOKUP($C42,'NA Killington DM'!$A$17:$I$98,9,FALSE))=TRUE,"0",VLOOKUP($C42,'NA Killington DM'!$A$17:$I$98,9,FALSE))</f>
        <v>0</v>
      </c>
      <c r="S42" s="21">
        <f>IF(ISNA(VLOOKUP($C42,'TT CP -1'!$A$17:$I$99,9,FALSE))=TRUE,"0",VLOOKUP($C42,'TT CP -1'!$A$17:$I$99,9,FALSE))</f>
        <v>25</v>
      </c>
      <c r="T42" s="21">
        <f>IF(ISNA(VLOOKUP($C42,'TT CP -2'!$A$17:$I$99,9,FALSE))=TRUE,"0",VLOOKUP($C42,'TT CP -2'!$A$17:$I$99,9,FALSE))</f>
        <v>23</v>
      </c>
      <c r="U42" s="116" t="str">
        <f>IF(ISNA(VLOOKUP($C42,'FzFest CF'!$A$17:$I$99,9,FALSE))=TRUE,"0",VLOOKUP($C42,'FzFest CF'!$A$17:$I$99,9,FALSE))</f>
        <v>0</v>
      </c>
      <c r="V42" s="116">
        <f>IF(ISNA(VLOOKUP($C42,'TT Prov MO'!$A$17:$I$99,9,FALSE))=TRUE,"0",VLOOKUP($C42,'TT Prov MO'!$A$17:$I$99,9,FALSE))</f>
        <v>0</v>
      </c>
      <c r="W42" s="116" t="str">
        <f>IF(ISNA(VLOOKUP($C42,'TT Prov DM'!$A$17:$I$96,9,FALSE))=TRUE,"0",VLOOKUP($C42,'TT Prov DM'!$A$17:$I$96,9,FALSE))</f>
        <v>0</v>
      </c>
      <c r="X42" s="116" t="str">
        <f>IF(ISNA(VLOOKUP($C42,'CC MSA MO'!$A$17:$I$96,9,FALSE))=TRUE,"0",VLOOKUP($C42,'CC MSA MO'!$A$17:$I$96,9,FALSE))</f>
        <v>0</v>
      </c>
      <c r="Y42" s="116" t="str">
        <f>IF(ISNA(VLOOKUP($C42,'SrNats MO'!$A$17:$I$96,9,FALSE))=TRUE,"0",VLOOKUP($C42,'SrNats MO'!$A$17:$I$96,9,FALSE))</f>
        <v>0</v>
      </c>
      <c r="Z42" s="116" t="str">
        <f>IF(ISNA(VLOOKUP($C42,'SrNats DM'!$A$17:$I$96,9,FALSE))=TRUE,"0",VLOOKUP($C42,'SrNats DM'!$A$17:$I$96,9,FALSE))</f>
        <v>0</v>
      </c>
      <c r="AA42" s="116" t="str">
        <f>IF(ISNA(VLOOKUP($C42,'JrNats MO'!$A$17:$I$96,9,FALSE))=TRUE,"0",VLOOKUP($C42,'JrNats MO'!$A$17:$I$96,9,FALSE))</f>
        <v>0</v>
      </c>
    </row>
    <row r="43" spans="1:27" ht="18.75" customHeight="1" x14ac:dyDescent="0.15">
      <c r="A43" s="77" t="s">
        <v>99</v>
      </c>
      <c r="B43" s="77" t="s">
        <v>103</v>
      </c>
      <c r="C43" s="79" t="s">
        <v>75</v>
      </c>
      <c r="D43" s="68">
        <f>IF(ISNA(VLOOKUP($C43,'Ontario Rankings'!$C$6:$K$47,3,FALSE))=TRUE,"0",VLOOKUP($C43,'Ontario Rankings'!$C$6:$K$47,3,FALSE))</f>
        <v>33</v>
      </c>
      <c r="E43" s="21" t="str">
        <f>IF(ISNA(VLOOKUP($C43,'Apex Canada Classic'!$A$17:$I$97,9,FALSE))=TRUE,"0",VLOOKUP($C43,'Apex Canada Classic'!$A$17:$I$97,9,FALSE))</f>
        <v>0</v>
      </c>
      <c r="F43" s="21" t="str">
        <f>IF(ISNA(VLOOKUP($C43,'FIS Apex Canada Classic'!$A$17:$I$96,9,FALSE))=TRUE,"0",VLOOKUP($C43,'FIS Apex Canada Classic'!$A$17:$I$96,9,FALSE))</f>
        <v>0</v>
      </c>
      <c r="G43" s="21" t="str">
        <f>IF(ISNA(VLOOKUP($C43,'CC Red Deer MO'!$A$17:$I$99,9,FALSE))=TRUE,"0",VLOOKUP($C43,'CC Red Deer MO'!$A$17:$I$99,9,FALSE))</f>
        <v>0</v>
      </c>
      <c r="H43" s="21" t="str">
        <f>IF(ISNA(VLOOKUP($C43,'CC Red Deer DM'!$A$17:$I$99,9,FALSE))=TRUE,"0",VLOOKUP($C43,'CC Red Deer DM'!$A$17:$I$99,9,FALSE))</f>
        <v>0</v>
      </c>
      <c r="I43" s="21" t="str">
        <f>IF(ISNA(VLOOKUP($C43,'NorAm DV MO'!$A$17:$I$99,9,FALSE))=TRUE,"0",VLOOKUP($C43,'NorAm DV MO'!$A$17:$I$99,9,FALSE))</f>
        <v>0</v>
      </c>
      <c r="J43" s="21" t="str">
        <f>IF(ISNA(VLOOKUP($C43,'NorAm DV DM'!$A$17:$I$99,9,FALSE))=TRUE,"0",VLOOKUP($C43,'NorAm DV DM'!$A$17:$I$99,9,FALSE))</f>
        <v>0</v>
      </c>
      <c r="K43" s="21">
        <f>IF(ISNA(VLOOKUP($C43,'TT BVSC -1'!$A$17:$I$99,9,FALSE))=TRUE,"0",VLOOKUP($C43,'TT BVSC -1'!$A$17:$I$99,9,FALSE))</f>
        <v>30</v>
      </c>
      <c r="L43" s="21">
        <f>IF(ISNA(VLOOKUP($C43,'TT BVSC -2'!$A$17:$I$99,9,FALSE))=TRUE,"0",VLOOKUP($C43,'TT BVSC -2'!$A$17:$I$99,9,FALSE))</f>
        <v>31</v>
      </c>
      <c r="M43" s="21" t="str">
        <f>IF(ISNA(VLOOKUP($C43,'NorAm Apex MO'!$A$17:$I$99,9,FALSE))=TRUE,"0",VLOOKUP($C43,'NorAm Apex MO'!$A$17:$I$99,9,FALSE))</f>
        <v>0</v>
      </c>
      <c r="N43" s="21" t="str">
        <f>IF(ISNA(VLOOKUP($C43,'NorAm Apex DM'!$A$17:$I$99,9,FALSE))=TRUE,"0",VLOOKUP($C43,'NorAm Apex DM'!$A$17:$I$99,9,FALSE))</f>
        <v>0</v>
      </c>
      <c r="O43" s="21" t="str">
        <f>IF(ISNA(VLOOKUP($C43,'NA VSC MO'!$A$17:$I$98,9,FALSE))=TRUE,"0",VLOOKUP($C43,'NA VSC MO'!$A$17:$I$98,9,FALSE))</f>
        <v>0</v>
      </c>
      <c r="P43" s="21" t="str">
        <f>IF(ISNA(VLOOKUP($C43,'NA VSC DM'!$A$17:$I$98,9,FALSE))=TRUE,"0",VLOOKUP($C43,'NA VSC DM'!$A$17:$I$98,9,FALSE))</f>
        <v>0</v>
      </c>
      <c r="Q43" s="21" t="str">
        <f>IF(ISNA(VLOOKUP($C43,'NA Killington MO'!$A$17:$I$98,9,FALSE))=TRUE,"0",VLOOKUP($C43,'NA Killington MO'!$A$17:$I$98,9,FALSE))</f>
        <v>0</v>
      </c>
      <c r="R43" s="21" t="str">
        <f>IF(ISNA(VLOOKUP($C43,'NA Killington DM'!$A$17:$I$98,9,FALSE))=TRUE,"0",VLOOKUP($C43,'NA Killington DM'!$A$17:$I$98,9,FALSE))</f>
        <v>0</v>
      </c>
      <c r="S43" s="21">
        <f>IF(ISNA(VLOOKUP($C43,'TT CP -1'!$A$17:$I$99,9,FALSE))=TRUE,"0",VLOOKUP($C43,'TT CP -1'!$A$17:$I$99,9,FALSE))</f>
        <v>31</v>
      </c>
      <c r="T43" s="21">
        <f>IF(ISNA(VLOOKUP($C43,'TT CP -2'!$A$17:$I$99,9,FALSE))=TRUE,"0",VLOOKUP($C43,'TT CP -2'!$A$17:$I$99,9,FALSE))</f>
        <v>32</v>
      </c>
      <c r="U43" s="116" t="str">
        <f>IF(ISNA(VLOOKUP($C43,'FzFest CF'!$A$17:$I$99,9,FALSE))=TRUE,"0",VLOOKUP($C43,'FzFest CF'!$A$17:$I$99,9,FALSE))</f>
        <v>0</v>
      </c>
      <c r="V43" s="116">
        <f>IF(ISNA(VLOOKUP($C43,'TT Prov MO'!$A$17:$I$99,9,FALSE))=TRUE,"0",VLOOKUP($C43,'TT Prov MO'!$A$17:$I$99,9,FALSE))</f>
        <v>30</v>
      </c>
      <c r="W43" s="116">
        <f>IF(ISNA(VLOOKUP($C43,'TT Prov DM'!$A$17:$I$96,9,FALSE))=TRUE,"0",VLOOKUP($C43,'TT Prov DM'!$A$17:$I$96,9,FALSE))</f>
        <v>20</v>
      </c>
      <c r="X43" s="116" t="str">
        <f>IF(ISNA(VLOOKUP($C43,'CC MSA MO'!$A$17:$I$96,9,FALSE))=TRUE,"0",VLOOKUP($C43,'CC MSA MO'!$A$17:$I$96,9,FALSE))</f>
        <v>0</v>
      </c>
      <c r="Y43" s="116" t="str">
        <f>IF(ISNA(VLOOKUP($C43,'SrNats MO'!$A$17:$I$96,9,FALSE))=TRUE,"0",VLOOKUP($C43,'SrNats MO'!$A$17:$I$96,9,FALSE))</f>
        <v>0</v>
      </c>
      <c r="Z43" s="116" t="str">
        <f>IF(ISNA(VLOOKUP($C43,'SrNats DM'!$A$17:$I$96,9,FALSE))=TRUE,"0",VLOOKUP($C43,'SrNats DM'!$A$17:$I$96,9,FALSE))</f>
        <v>0</v>
      </c>
      <c r="AA43" s="116" t="str">
        <f>IF(ISNA(VLOOKUP($C43,'JrNats MO'!$A$17:$I$96,9,FALSE))=TRUE,"0",VLOOKUP($C43,'JrNats MO'!$A$17:$I$96,9,FALSE))</f>
        <v>0</v>
      </c>
    </row>
    <row r="44" spans="1:27" ht="18.75" customHeight="1" x14ac:dyDescent="0.15">
      <c r="A44" s="77" t="s">
        <v>99</v>
      </c>
      <c r="B44" s="77" t="s">
        <v>60</v>
      </c>
      <c r="C44" s="79" t="s">
        <v>92</v>
      </c>
      <c r="D44" s="68">
        <f>IF(ISNA(VLOOKUP($C44,'Ontario Rankings'!$C$6:$K$47,3,FALSE))=TRUE,"0",VLOOKUP($C44,'Ontario Rankings'!$C$6:$K$47,3,FALSE))</f>
        <v>34</v>
      </c>
      <c r="E44" s="21" t="str">
        <f>IF(ISNA(VLOOKUP($C44,'Apex Canada Classic'!$A$17:$I$97,9,FALSE))=TRUE,"0",VLOOKUP($C44,'Apex Canada Classic'!$A$17:$I$97,9,FALSE))</f>
        <v>0</v>
      </c>
      <c r="F44" s="21" t="str">
        <f>IF(ISNA(VLOOKUP($C44,'FIS Apex Canada Classic'!$A$17:$I$96,9,FALSE))=TRUE,"0",VLOOKUP($C44,'FIS Apex Canada Classic'!$A$17:$I$96,9,FALSE))</f>
        <v>0</v>
      </c>
      <c r="G44" s="21" t="str">
        <f>IF(ISNA(VLOOKUP($C44,'CC Red Deer MO'!$A$17:$I$99,9,FALSE))=TRUE,"0",VLOOKUP($C44,'CC Red Deer MO'!$A$17:$I$99,9,FALSE))</f>
        <v>0</v>
      </c>
      <c r="H44" s="21" t="str">
        <f>IF(ISNA(VLOOKUP($C44,'CC Red Deer DM'!$A$17:$I$99,9,FALSE))=TRUE,"0",VLOOKUP($C44,'CC Red Deer DM'!$A$17:$I$99,9,FALSE))</f>
        <v>0</v>
      </c>
      <c r="I44" s="21" t="str">
        <f>IF(ISNA(VLOOKUP($C44,'NorAm DV MO'!$A$17:$I$99,9,FALSE))=TRUE,"0",VLOOKUP($C44,'NorAm DV MO'!$A$17:$I$99,9,FALSE))</f>
        <v>0</v>
      </c>
      <c r="J44" s="21" t="str">
        <f>IF(ISNA(VLOOKUP($C44,'NorAm DV DM'!$A$17:$I$99,9,FALSE))=TRUE,"0",VLOOKUP($C44,'NorAm DV DM'!$A$17:$I$99,9,FALSE))</f>
        <v>0</v>
      </c>
      <c r="K44" s="21">
        <f>IF(ISNA(VLOOKUP($C44,'TT BVSC -1'!$A$17:$I$99,9,FALSE))=TRUE,"0",VLOOKUP($C44,'TT BVSC -1'!$A$17:$I$99,9,FALSE))</f>
        <v>26</v>
      </c>
      <c r="L44" s="21">
        <f>IF(ISNA(VLOOKUP($C44,'TT BVSC -2'!$A$17:$I$99,9,FALSE))=TRUE,"0",VLOOKUP($C44,'TT BVSC -2'!$A$17:$I$99,9,FALSE))</f>
        <v>28</v>
      </c>
      <c r="M44" s="21" t="str">
        <f>IF(ISNA(VLOOKUP($C44,'NorAm Apex MO'!$A$17:$I$99,9,FALSE))=TRUE,"0",VLOOKUP($C44,'NorAm Apex MO'!$A$17:$I$99,9,FALSE))</f>
        <v>0</v>
      </c>
      <c r="N44" s="21" t="str">
        <f>IF(ISNA(VLOOKUP($C44,'NorAm Apex DM'!$A$17:$I$99,9,FALSE))=TRUE,"0",VLOOKUP($C44,'NorAm Apex DM'!$A$17:$I$99,9,FALSE))</f>
        <v>0</v>
      </c>
      <c r="O44" s="21" t="str">
        <f>IF(ISNA(VLOOKUP($C44,'NA VSC MO'!$A$17:$I$98,9,FALSE))=TRUE,"0",VLOOKUP($C44,'NA VSC MO'!$A$17:$I$98,9,FALSE))</f>
        <v>0</v>
      </c>
      <c r="P44" s="21" t="str">
        <f>IF(ISNA(VLOOKUP($C44,'NA VSC DM'!$A$17:$I$98,9,FALSE))=TRUE,"0",VLOOKUP($C44,'NA VSC DM'!$A$17:$I$98,9,FALSE))</f>
        <v>0</v>
      </c>
      <c r="Q44" s="21" t="str">
        <f>IF(ISNA(VLOOKUP($C44,'NA Killington MO'!$A$17:$I$98,9,FALSE))=TRUE,"0",VLOOKUP($C44,'NA Killington MO'!$A$17:$I$98,9,FALSE))</f>
        <v>0</v>
      </c>
      <c r="R44" s="21" t="str">
        <f>IF(ISNA(VLOOKUP($C44,'NA Killington DM'!$A$17:$I$98,9,FALSE))=TRUE,"0",VLOOKUP($C44,'NA Killington DM'!$A$17:$I$98,9,FALSE))</f>
        <v>0</v>
      </c>
      <c r="S44" s="21">
        <f>IF(ISNA(VLOOKUP($C44,'TT CP -1'!$A$17:$I$99,9,FALSE))=TRUE,"0",VLOOKUP($C44,'TT CP -1'!$A$17:$I$99,9,FALSE))</f>
        <v>28</v>
      </c>
      <c r="T44" s="21">
        <f>IF(ISNA(VLOOKUP($C44,'TT CP -2'!$A$17:$I$99,9,FALSE))=TRUE,"0",VLOOKUP($C44,'TT CP -2'!$A$17:$I$99,9,FALSE))</f>
        <v>29</v>
      </c>
      <c r="U44" s="116" t="str">
        <f>IF(ISNA(VLOOKUP($C44,'FzFest CF'!$A$17:$I$99,9,FALSE))=TRUE,"0",VLOOKUP($C44,'FzFest CF'!$A$17:$I$99,9,FALSE))</f>
        <v>0</v>
      </c>
      <c r="V44" s="116" t="str">
        <f>IF(ISNA(VLOOKUP($C44,'TT Prov MO'!$A$17:$I$99,9,FALSE))=TRUE,"0",VLOOKUP($C44,'TT Prov MO'!$A$17:$I$99,9,FALSE))</f>
        <v>0</v>
      </c>
      <c r="W44" s="116" t="str">
        <f>IF(ISNA(VLOOKUP($C44,'TT Prov DM'!$A$17:$I$96,9,FALSE))=TRUE,"0",VLOOKUP($C44,'TT Prov DM'!$A$17:$I$96,9,FALSE))</f>
        <v>0</v>
      </c>
      <c r="X44" s="116" t="str">
        <f>IF(ISNA(VLOOKUP($C44,'CC MSA MO'!$A$17:$I$96,9,FALSE))=TRUE,"0",VLOOKUP($C44,'CC MSA MO'!$A$17:$I$96,9,FALSE))</f>
        <v>0</v>
      </c>
      <c r="Y44" s="116" t="str">
        <f>IF(ISNA(VLOOKUP($C44,'SrNats MO'!$A$17:$I$96,9,FALSE))=TRUE,"0",VLOOKUP($C44,'SrNats MO'!$A$17:$I$96,9,FALSE))</f>
        <v>0</v>
      </c>
      <c r="Z44" s="116" t="str">
        <f>IF(ISNA(VLOOKUP($C44,'SrNats DM'!$A$17:$I$96,9,FALSE))=TRUE,"0",VLOOKUP($C44,'SrNats DM'!$A$17:$I$96,9,FALSE))</f>
        <v>0</v>
      </c>
      <c r="AA44" s="116" t="str">
        <f>IF(ISNA(VLOOKUP($C44,'JrNats MO'!$A$17:$I$96,9,FALSE))=TRUE,"0",VLOOKUP($C44,'JrNats MO'!$A$17:$I$96,9,FALSE))</f>
        <v>0</v>
      </c>
    </row>
    <row r="45" spans="1:27" ht="18.75" customHeight="1" x14ac:dyDescent="0.15">
      <c r="A45" s="77" t="s">
        <v>98</v>
      </c>
      <c r="B45" s="77" t="s">
        <v>104</v>
      </c>
      <c r="C45" s="79" t="s">
        <v>74</v>
      </c>
      <c r="D45" s="68">
        <f>IF(ISNA(VLOOKUP($C45,'Ontario Rankings'!$C$6:$K$47,3,FALSE))=TRUE,"0",VLOOKUP($C45,'Ontario Rankings'!$C$6:$K$47,3,FALSE))</f>
        <v>35</v>
      </c>
      <c r="E45" s="21" t="str">
        <f>IF(ISNA(VLOOKUP($C45,'Apex Canada Classic'!$A$17:$I$97,9,FALSE))=TRUE,"0",VLOOKUP($C45,'Apex Canada Classic'!$A$17:$I$97,9,FALSE))</f>
        <v>0</v>
      </c>
      <c r="F45" s="21" t="str">
        <f>IF(ISNA(VLOOKUP($C45,'FIS Apex Canada Classic'!$A$17:$I$96,9,FALSE))=TRUE,"0",VLOOKUP($C45,'FIS Apex Canada Classic'!$A$17:$I$96,9,FALSE))</f>
        <v>0</v>
      </c>
      <c r="G45" s="21" t="str">
        <f>IF(ISNA(VLOOKUP($C45,'CC Red Deer MO'!$A$17:$I$99,9,FALSE))=TRUE,"0",VLOOKUP($C45,'CC Red Deer MO'!$A$17:$I$99,9,FALSE))</f>
        <v>0</v>
      </c>
      <c r="H45" s="21" t="str">
        <f>IF(ISNA(VLOOKUP($C45,'CC Red Deer DM'!$A$17:$I$99,9,FALSE))=TRUE,"0",VLOOKUP($C45,'CC Red Deer DM'!$A$17:$I$99,9,FALSE))</f>
        <v>0</v>
      </c>
      <c r="I45" s="21" t="str">
        <f>IF(ISNA(VLOOKUP($C45,'NorAm DV MO'!$A$17:$I$99,9,FALSE))=TRUE,"0",VLOOKUP($C45,'NorAm DV MO'!$A$17:$I$99,9,FALSE))</f>
        <v>0</v>
      </c>
      <c r="J45" s="21" t="str">
        <f>IF(ISNA(VLOOKUP($C45,'NorAm DV DM'!$A$17:$I$99,9,FALSE))=TRUE,"0",VLOOKUP($C45,'NorAm DV DM'!$A$17:$I$99,9,FALSE))</f>
        <v>0</v>
      </c>
      <c r="K45" s="21">
        <f>IF(ISNA(VLOOKUP($C45,'TT BVSC -1'!$A$17:$I$99,9,FALSE))=TRUE,"0",VLOOKUP($C45,'TT BVSC -1'!$A$17:$I$99,9,FALSE))</f>
        <v>29</v>
      </c>
      <c r="L45" s="21">
        <f>IF(ISNA(VLOOKUP($C45,'TT BVSC -2'!$A$17:$I$99,9,FALSE))=TRUE,"0",VLOOKUP($C45,'TT BVSC -2'!$A$17:$I$99,9,FALSE))</f>
        <v>32</v>
      </c>
      <c r="M45" s="21" t="str">
        <f>IF(ISNA(VLOOKUP($C45,'NorAm Apex MO'!$A$17:$I$99,9,FALSE))=TRUE,"0",VLOOKUP($C45,'NorAm Apex MO'!$A$17:$I$99,9,FALSE))</f>
        <v>0</v>
      </c>
      <c r="N45" s="21" t="str">
        <f>IF(ISNA(VLOOKUP($C45,'NorAm Apex DM'!$A$17:$I$99,9,FALSE))=TRUE,"0",VLOOKUP($C45,'NorAm Apex DM'!$A$17:$I$99,9,FALSE))</f>
        <v>0</v>
      </c>
      <c r="O45" s="21" t="str">
        <f>IF(ISNA(VLOOKUP($C45,'NA VSC MO'!$A$17:$I$98,9,FALSE))=TRUE,"0",VLOOKUP($C45,'NA VSC MO'!$A$17:$I$98,9,FALSE))</f>
        <v>0</v>
      </c>
      <c r="P45" s="21" t="str">
        <f>IF(ISNA(VLOOKUP($C45,'NA VSC DM'!$A$17:$I$98,9,FALSE))=TRUE,"0",VLOOKUP($C45,'NA VSC DM'!$A$17:$I$98,9,FALSE))</f>
        <v>0</v>
      </c>
      <c r="Q45" s="21" t="str">
        <f>IF(ISNA(VLOOKUP($C45,'NA Killington MO'!$A$17:$I$98,9,FALSE))=TRUE,"0",VLOOKUP($C45,'NA Killington MO'!$A$17:$I$98,9,FALSE))</f>
        <v>0</v>
      </c>
      <c r="R45" s="21" t="str">
        <f>IF(ISNA(VLOOKUP($C45,'NA Killington DM'!$A$17:$I$98,9,FALSE))=TRUE,"0",VLOOKUP($C45,'NA Killington DM'!$A$17:$I$98,9,FALSE))</f>
        <v>0</v>
      </c>
      <c r="S45" s="21">
        <f>IF(ISNA(VLOOKUP($C45,'TT CP -1'!$A$17:$I$99,9,FALSE))=TRUE,"0",VLOOKUP($C45,'TT CP -1'!$A$17:$I$99,9,FALSE))</f>
        <v>32</v>
      </c>
      <c r="T45" s="21">
        <f>IF(ISNA(VLOOKUP($C45,'TT CP -2'!$A$17:$I$99,9,FALSE))=TRUE,"0",VLOOKUP($C45,'TT CP -2'!$A$17:$I$99,9,FALSE))</f>
        <v>30</v>
      </c>
      <c r="U45" s="116" t="str">
        <f>IF(ISNA(VLOOKUP($C45,'FzFest CF'!$A$17:$I$99,9,FALSE))=TRUE,"0",VLOOKUP($C45,'FzFest CF'!$A$17:$I$99,9,FALSE))</f>
        <v>0</v>
      </c>
      <c r="V45" s="116">
        <f>IF(ISNA(VLOOKUP($C45,'TT Prov MO'!$A$17:$I$99,9,FALSE))=TRUE,"0",VLOOKUP($C45,'TT Prov MO'!$A$17:$I$99,9,FALSE))</f>
        <v>28</v>
      </c>
      <c r="W45" s="116">
        <f>IF(ISNA(VLOOKUP($C45,'TT Prov DM'!$A$17:$I$96,9,FALSE))=TRUE,"0",VLOOKUP($C45,'TT Prov DM'!$A$17:$I$96,9,FALSE))</f>
        <v>30</v>
      </c>
      <c r="X45" s="116" t="str">
        <f>IF(ISNA(VLOOKUP($C45,'CC MSA MO'!$A$17:$I$96,9,FALSE))=TRUE,"0",VLOOKUP($C45,'CC MSA MO'!$A$17:$I$96,9,FALSE))</f>
        <v>0</v>
      </c>
      <c r="Y45" s="116" t="str">
        <f>IF(ISNA(VLOOKUP($C45,'SrNats MO'!$A$17:$I$96,9,FALSE))=TRUE,"0",VLOOKUP($C45,'SrNats MO'!$A$17:$I$96,9,FALSE))</f>
        <v>0</v>
      </c>
      <c r="Z45" s="116" t="str">
        <f>IF(ISNA(VLOOKUP($C45,'SrNats DM'!$A$17:$I$96,9,FALSE))=TRUE,"0",VLOOKUP($C45,'SrNats DM'!$A$17:$I$96,9,FALSE))</f>
        <v>0</v>
      </c>
      <c r="AA45" s="116" t="str">
        <f>IF(ISNA(VLOOKUP($C45,'JrNats MO'!$A$17:$I$96,9,FALSE))=TRUE,"0",VLOOKUP($C45,'JrNats MO'!$A$17:$I$96,9,FALSE))</f>
        <v>0</v>
      </c>
    </row>
    <row r="46" spans="1:27" ht="18.75" customHeight="1" x14ac:dyDescent="0.15">
      <c r="A46" s="77" t="s">
        <v>101</v>
      </c>
      <c r="B46" s="77" t="s">
        <v>60</v>
      </c>
      <c r="C46" s="79" t="s">
        <v>115</v>
      </c>
      <c r="D46" s="68">
        <f>IF(ISNA(VLOOKUP($C46,'Ontario Rankings'!$C$6:$K$47,3,FALSE))=TRUE,"0",VLOOKUP($C46,'Ontario Rankings'!$C$6:$K$47,3,FALSE))</f>
        <v>36</v>
      </c>
      <c r="E46" s="21" t="str">
        <f>IF(ISNA(VLOOKUP($C46,'Apex Canada Classic'!$A$17:$I$97,9,FALSE))=TRUE,"0",VLOOKUP($C46,'Apex Canada Classic'!$A$17:$I$97,9,FALSE))</f>
        <v>0</v>
      </c>
      <c r="F46" s="21" t="str">
        <f>IF(ISNA(VLOOKUP($C46,'FIS Apex Canada Classic'!$A$17:$I$96,9,FALSE))=TRUE,"0",VLOOKUP($C46,'FIS Apex Canada Classic'!$A$17:$I$96,9,FALSE))</f>
        <v>0</v>
      </c>
      <c r="G46" s="21" t="str">
        <f>IF(ISNA(VLOOKUP($C46,'CC Red Deer MO'!$A$17:$I$99,9,FALSE))=TRUE,"0",VLOOKUP($C46,'CC Red Deer MO'!$A$17:$I$99,9,FALSE))</f>
        <v>0</v>
      </c>
      <c r="H46" s="21" t="str">
        <f>IF(ISNA(VLOOKUP($C46,'CC Red Deer DM'!$A$17:$I$99,9,FALSE))=TRUE,"0",VLOOKUP($C46,'CC Red Deer DM'!$A$17:$I$99,9,FALSE))</f>
        <v>0</v>
      </c>
      <c r="I46" s="21" t="str">
        <f>IF(ISNA(VLOOKUP($C46,'NorAm DV MO'!$A$17:$I$99,9,FALSE))=TRUE,"0",VLOOKUP($C46,'NorAm DV MO'!$A$17:$I$99,9,FALSE))</f>
        <v>0</v>
      </c>
      <c r="J46" s="21" t="str">
        <f>IF(ISNA(VLOOKUP($C46,'NorAm DV DM'!$A$17:$I$99,9,FALSE))=TRUE,"0",VLOOKUP($C46,'NorAm DV DM'!$A$17:$I$99,9,FALSE))</f>
        <v>0</v>
      </c>
      <c r="K46" s="21" t="str">
        <f>IF(ISNA(VLOOKUP($C46,'TT BVSC -1'!$A$17:$I$99,9,FALSE))=TRUE,"0",VLOOKUP($C46,'TT BVSC -1'!$A$17:$I$99,9,FALSE))</f>
        <v>0</v>
      </c>
      <c r="L46" s="21" t="str">
        <f>IF(ISNA(VLOOKUP($C46,'TT BVSC -2'!$A$17:$I$99,9,FALSE))=TRUE,"0",VLOOKUP($C46,'TT BVSC -2'!$A$17:$I$99,9,FALSE))</f>
        <v>0</v>
      </c>
      <c r="M46" s="21" t="str">
        <f>IF(ISNA(VLOOKUP($C46,'NorAm Apex MO'!$A$17:$I$99,9,FALSE))=TRUE,"0",VLOOKUP($C46,'NorAm Apex MO'!$A$17:$I$99,9,FALSE))</f>
        <v>0</v>
      </c>
      <c r="N46" s="21" t="str">
        <f>IF(ISNA(VLOOKUP($C46,'NorAm Apex DM'!$A$17:$I$99,9,FALSE))=TRUE,"0",VLOOKUP($C46,'NorAm Apex DM'!$A$17:$I$99,9,FALSE))</f>
        <v>0</v>
      </c>
      <c r="O46" s="21" t="str">
        <f>IF(ISNA(VLOOKUP($C46,'NA VSC MO'!$A$17:$I$98,9,FALSE))=TRUE,"0",VLOOKUP($C46,'NA VSC MO'!$A$17:$I$98,9,FALSE))</f>
        <v>0</v>
      </c>
      <c r="P46" s="21" t="str">
        <f>IF(ISNA(VLOOKUP($C46,'NA VSC DM'!$A$17:$I$98,9,FALSE))=TRUE,"0",VLOOKUP($C46,'NA VSC DM'!$A$17:$I$98,9,FALSE))</f>
        <v>0</v>
      </c>
      <c r="Q46" s="21" t="str">
        <f>IF(ISNA(VLOOKUP($C46,'NA Killington MO'!$A$17:$I$98,9,FALSE))=TRUE,"0",VLOOKUP($C46,'NA Killington MO'!$A$17:$I$98,9,FALSE))</f>
        <v>0</v>
      </c>
      <c r="R46" s="21" t="str">
        <f>IF(ISNA(VLOOKUP($C46,'NA Killington DM'!$A$17:$I$98,9,FALSE))=TRUE,"0",VLOOKUP($C46,'NA Killington DM'!$A$17:$I$98,9,FALSE))</f>
        <v>0</v>
      </c>
      <c r="S46" s="21">
        <f>IF(ISNA(VLOOKUP($C46,'TT CP -1'!$A$17:$I$99,9,FALSE))=TRUE,"0",VLOOKUP($C46,'TT CP -1'!$A$17:$I$99,9,FALSE))</f>
        <v>26</v>
      </c>
      <c r="T46" s="21">
        <f>IF(ISNA(VLOOKUP($C46,'TT CP -2'!$A$17:$I$99,9,FALSE))=TRUE,"0",VLOOKUP($C46,'TT CP -2'!$A$17:$I$99,9,FALSE))</f>
        <v>27</v>
      </c>
      <c r="U46" s="116" t="str">
        <f>IF(ISNA(VLOOKUP($C46,'FzFest CF'!$A$17:$I$99,9,FALSE))=TRUE,"0",VLOOKUP($C46,'FzFest CF'!$A$17:$I$99,9,FALSE))</f>
        <v>0</v>
      </c>
      <c r="V46" s="116" t="str">
        <f>IF(ISNA(VLOOKUP($C46,'TT Prov MO'!$A$17:$I$99,9,FALSE))=TRUE,"0",VLOOKUP($C46,'TT Prov MO'!$A$17:$I$99,9,FALSE))</f>
        <v>0</v>
      </c>
      <c r="W46" s="116">
        <f>IF(ISNA(VLOOKUP($C46,'TT Prov DM'!$A$17:$I$96,9,FALSE))=TRUE,"0",VLOOKUP($C46,'TT Prov DM'!$A$17:$I$96,9,FALSE))</f>
        <v>29</v>
      </c>
      <c r="X46" s="116" t="str">
        <f>IF(ISNA(VLOOKUP($C46,'CC MSA MO'!$A$17:$I$96,9,FALSE))=TRUE,"0",VLOOKUP($C46,'CC MSA MO'!$A$17:$I$96,9,FALSE))</f>
        <v>0</v>
      </c>
      <c r="Y46" s="116" t="str">
        <f>IF(ISNA(VLOOKUP($C46,'SrNats MO'!$A$17:$I$96,9,FALSE))=TRUE,"0",VLOOKUP($C46,'SrNats MO'!$A$17:$I$96,9,FALSE))</f>
        <v>0</v>
      </c>
      <c r="Z46" s="116" t="str">
        <f>IF(ISNA(VLOOKUP($C46,'SrNats DM'!$A$17:$I$96,9,FALSE))=TRUE,"0",VLOOKUP($C46,'SrNats DM'!$A$17:$I$96,9,FALSE))</f>
        <v>0</v>
      </c>
      <c r="AA46" s="116" t="str">
        <f>IF(ISNA(VLOOKUP($C46,'JrNats MO'!$A$17:$I$96,9,FALSE))=TRUE,"0",VLOOKUP($C46,'JrNats MO'!$A$17:$I$96,9,FALSE))</f>
        <v>0</v>
      </c>
    </row>
    <row r="47" spans="1:27" ht="18.75" customHeight="1" x14ac:dyDescent="0.15">
      <c r="A47" s="77" t="s">
        <v>99</v>
      </c>
      <c r="B47" s="77" t="s">
        <v>60</v>
      </c>
      <c r="C47" s="79" t="s">
        <v>94</v>
      </c>
      <c r="D47" s="68">
        <f>IF(ISNA(VLOOKUP($C47,'Ontario Rankings'!$C$6:$K$47,3,FALSE))=TRUE,"0",VLOOKUP($C47,'Ontario Rankings'!$C$6:$K$47,3,FALSE))</f>
        <v>37</v>
      </c>
      <c r="E47" s="21" t="str">
        <f>IF(ISNA(VLOOKUP($C47,'Apex Canada Classic'!$A$17:$I$97,9,FALSE))=TRUE,"0",VLOOKUP($C47,'Apex Canada Classic'!$A$17:$I$97,9,FALSE))</f>
        <v>0</v>
      </c>
      <c r="F47" s="21" t="str">
        <f>IF(ISNA(VLOOKUP($C47,'FIS Apex Canada Classic'!$A$17:$I$96,9,FALSE))=TRUE,"0",VLOOKUP($C47,'FIS Apex Canada Classic'!$A$17:$I$96,9,FALSE))</f>
        <v>0</v>
      </c>
      <c r="G47" s="21" t="str">
        <f>IF(ISNA(VLOOKUP($C47,'CC Red Deer MO'!$A$17:$I$99,9,FALSE))=TRUE,"0",VLOOKUP($C47,'CC Red Deer MO'!$A$17:$I$99,9,FALSE))</f>
        <v>0</v>
      </c>
      <c r="H47" s="21" t="str">
        <f>IF(ISNA(VLOOKUP($C47,'CC Red Deer DM'!$A$17:$I$99,9,FALSE))=TRUE,"0",VLOOKUP($C47,'CC Red Deer DM'!$A$17:$I$99,9,FALSE))</f>
        <v>0</v>
      </c>
      <c r="I47" s="21" t="str">
        <f>IF(ISNA(VLOOKUP($C47,'NorAm DV MO'!$A$17:$I$99,9,FALSE))=TRUE,"0",VLOOKUP($C47,'NorAm DV MO'!$A$17:$I$99,9,FALSE))</f>
        <v>0</v>
      </c>
      <c r="J47" s="21" t="str">
        <f>IF(ISNA(VLOOKUP($C47,'NorAm DV DM'!$A$17:$I$99,9,FALSE))=TRUE,"0",VLOOKUP($C47,'NorAm DV DM'!$A$17:$I$99,9,FALSE))</f>
        <v>0</v>
      </c>
      <c r="K47" s="21">
        <f>IF(ISNA(VLOOKUP($C47,'TT BVSC -1'!$A$17:$I$99,9,FALSE))=TRUE,"0",VLOOKUP($C47,'TT BVSC -1'!$A$17:$I$99,9,FALSE))</f>
        <v>33</v>
      </c>
      <c r="L47" s="21">
        <f>IF(ISNA(VLOOKUP($C47,'TT BVSC -2'!$A$17:$I$99,9,FALSE))=TRUE,"0",VLOOKUP($C47,'TT BVSC -2'!$A$17:$I$99,9,FALSE))</f>
        <v>29</v>
      </c>
      <c r="M47" s="21" t="str">
        <f>IF(ISNA(VLOOKUP($C47,'NorAm Apex MO'!$A$17:$I$99,9,FALSE))=TRUE,"0",VLOOKUP($C47,'NorAm Apex MO'!$A$17:$I$99,9,FALSE))</f>
        <v>0</v>
      </c>
      <c r="N47" s="21" t="str">
        <f>IF(ISNA(VLOOKUP($C47,'NorAm Apex DM'!$A$17:$I$99,9,FALSE))=TRUE,"0",VLOOKUP($C47,'NorAm Apex DM'!$A$17:$I$99,9,FALSE))</f>
        <v>0</v>
      </c>
      <c r="O47" s="21" t="str">
        <f>IF(ISNA(VLOOKUP($C47,'NA VSC MO'!$A$17:$I$98,9,FALSE))=TRUE,"0",VLOOKUP($C47,'NA VSC MO'!$A$17:$I$98,9,FALSE))</f>
        <v>0</v>
      </c>
      <c r="P47" s="21" t="str">
        <f>IF(ISNA(VLOOKUP($C47,'NA VSC DM'!$A$17:$I$98,9,FALSE))=TRUE,"0",VLOOKUP($C47,'NA VSC DM'!$A$17:$I$98,9,FALSE))</f>
        <v>0</v>
      </c>
      <c r="Q47" s="21" t="str">
        <f>IF(ISNA(VLOOKUP($C47,'NA Killington MO'!$A$17:$I$98,9,FALSE))=TRUE,"0",VLOOKUP($C47,'NA Killington MO'!$A$17:$I$98,9,FALSE))</f>
        <v>0</v>
      </c>
      <c r="R47" s="21" t="str">
        <f>IF(ISNA(VLOOKUP($C47,'NA Killington DM'!$A$17:$I$98,9,FALSE))=TRUE,"0",VLOOKUP($C47,'NA Killington DM'!$A$17:$I$98,9,FALSE))</f>
        <v>0</v>
      </c>
      <c r="S47" s="21" t="str">
        <f>IF(ISNA(VLOOKUP($C47,'TT CP -1'!$A$17:$I$99,9,FALSE))=TRUE,"0",VLOOKUP($C47,'TT CP -1'!$A$17:$I$99,9,FALSE))</f>
        <v>0</v>
      </c>
      <c r="T47" s="21" t="str">
        <f>IF(ISNA(VLOOKUP($C47,'TT CP -2'!$A$17:$I$99,9,FALSE))=TRUE,"0",VLOOKUP($C47,'TT CP -2'!$A$17:$I$99,9,FALSE))</f>
        <v>0</v>
      </c>
      <c r="U47" s="116" t="str">
        <f>IF(ISNA(VLOOKUP($C47,'FzFest CF'!$A$17:$I$99,9,FALSE))=TRUE,"0",VLOOKUP($C47,'FzFest CF'!$A$17:$I$99,9,FALSE))</f>
        <v>0</v>
      </c>
      <c r="V47" s="116" t="str">
        <f>IF(ISNA(VLOOKUP($C47,'TT Prov MO'!$A$17:$I$99,9,FALSE))=TRUE,"0",VLOOKUP($C47,'TT Prov MO'!$A$17:$I$99,9,FALSE))</f>
        <v>0</v>
      </c>
      <c r="W47" s="116" t="str">
        <f>IF(ISNA(VLOOKUP($C47,'TT Prov DM'!$A$17:$I$96,9,FALSE))=TRUE,"0",VLOOKUP($C47,'TT Prov DM'!$A$17:$I$96,9,FALSE))</f>
        <v>0</v>
      </c>
      <c r="X47" s="116" t="str">
        <f>IF(ISNA(VLOOKUP($C47,'CC MSA MO'!$A$17:$I$96,9,FALSE))=TRUE,"0",VLOOKUP($C47,'CC MSA MO'!$A$17:$I$96,9,FALSE))</f>
        <v>0</v>
      </c>
      <c r="Y47" s="116" t="str">
        <f>IF(ISNA(VLOOKUP($C47,'SrNats MO'!$A$17:$I$96,9,FALSE))=TRUE,"0",VLOOKUP($C47,'SrNats MO'!$A$17:$I$96,9,FALSE))</f>
        <v>0</v>
      </c>
      <c r="Z47" s="116" t="str">
        <f>IF(ISNA(VLOOKUP($C47,'SrNats DM'!$A$17:$I$96,9,FALSE))=TRUE,"0",VLOOKUP($C47,'SrNats DM'!$A$17:$I$96,9,FALSE))</f>
        <v>0</v>
      </c>
      <c r="AA47" s="116" t="str">
        <f>IF(ISNA(VLOOKUP($C47,'JrNats MO'!$A$17:$I$96,9,FALSE))=TRUE,"0",VLOOKUP($C47,'JrNats MO'!$A$17:$I$96,9,FALSE))</f>
        <v>0</v>
      </c>
    </row>
    <row r="48" spans="1:27" ht="18.75" customHeight="1" x14ac:dyDescent="0.15">
      <c r="A48" s="77" t="s">
        <v>99</v>
      </c>
      <c r="B48" s="77" t="s">
        <v>96</v>
      </c>
      <c r="C48" s="79" t="s">
        <v>95</v>
      </c>
      <c r="D48" s="68">
        <f>IF(ISNA(VLOOKUP($C48,'Ontario Rankings'!$C$6:$K$47,3,FALSE))=TRUE,"0",VLOOKUP($C48,'Ontario Rankings'!$C$6:$K$47,3,FALSE))</f>
        <v>38</v>
      </c>
      <c r="E48" s="21" t="str">
        <f>IF(ISNA(VLOOKUP($C48,'Apex Canada Classic'!$A$17:$I$97,9,FALSE))=TRUE,"0",VLOOKUP($C48,'Apex Canada Classic'!$A$17:$I$97,9,FALSE))</f>
        <v>0</v>
      </c>
      <c r="F48" s="21" t="str">
        <f>IF(ISNA(VLOOKUP($C48,'FIS Apex Canada Classic'!$A$17:$I$96,9,FALSE))=TRUE,"0",VLOOKUP($C48,'FIS Apex Canada Classic'!$A$17:$I$96,9,FALSE))</f>
        <v>0</v>
      </c>
      <c r="G48" s="21" t="str">
        <f>IF(ISNA(VLOOKUP($C48,'CC Red Deer MO'!$A$17:$I$99,9,FALSE))=TRUE,"0",VLOOKUP($C48,'CC Red Deer MO'!$A$17:$I$99,9,FALSE))</f>
        <v>0</v>
      </c>
      <c r="H48" s="21" t="str">
        <f>IF(ISNA(VLOOKUP($C48,'CC Red Deer DM'!$A$17:$I$99,9,FALSE))=TRUE,"0",VLOOKUP($C48,'CC Red Deer DM'!$A$17:$I$99,9,FALSE))</f>
        <v>0</v>
      </c>
      <c r="I48" s="21" t="str">
        <f>IF(ISNA(VLOOKUP($C48,'NorAm DV MO'!$A$17:$I$99,9,FALSE))=TRUE,"0",VLOOKUP($C48,'NorAm DV MO'!$A$17:$I$99,9,FALSE))</f>
        <v>0</v>
      </c>
      <c r="J48" s="21" t="str">
        <f>IF(ISNA(VLOOKUP($C48,'NorAm DV DM'!$A$17:$I$99,9,FALSE))=TRUE,"0",VLOOKUP($C48,'NorAm DV DM'!$A$17:$I$99,9,FALSE))</f>
        <v>0</v>
      </c>
      <c r="K48" s="21" t="str">
        <f>IF(ISNA(VLOOKUP($C48,'TT BVSC -1'!$A$17:$I$99,9,FALSE))=TRUE,"0",VLOOKUP($C48,'TT BVSC -1'!$A$17:$I$99,9,FALSE))</f>
        <v>0</v>
      </c>
      <c r="L48" s="21">
        <f>IF(ISNA(VLOOKUP($C48,'TT BVSC -2'!$A$17:$I$99,9,FALSE))=TRUE,"0",VLOOKUP($C48,'TT BVSC -2'!$A$17:$I$99,9,FALSE))</f>
        <v>17</v>
      </c>
      <c r="M48" s="21" t="str">
        <f>IF(ISNA(VLOOKUP($C48,'NorAm Apex MO'!$A$17:$I$99,9,FALSE))=TRUE,"0",VLOOKUP($C48,'NorAm Apex MO'!$A$17:$I$99,9,FALSE))</f>
        <v>0</v>
      </c>
      <c r="N48" s="21" t="str">
        <f>IF(ISNA(VLOOKUP($C48,'NorAm Apex DM'!$A$17:$I$99,9,FALSE))=TRUE,"0",VLOOKUP($C48,'NorAm Apex DM'!$A$17:$I$99,9,FALSE))</f>
        <v>0</v>
      </c>
      <c r="O48" s="21" t="str">
        <f>IF(ISNA(VLOOKUP($C48,'NA VSC MO'!$A$17:$I$98,9,FALSE))=TRUE,"0",VLOOKUP($C48,'NA VSC MO'!$A$17:$I$98,9,FALSE))</f>
        <v>0</v>
      </c>
      <c r="P48" s="21" t="str">
        <f>IF(ISNA(VLOOKUP($C48,'NA VSC DM'!$A$17:$I$98,9,FALSE))=TRUE,"0",VLOOKUP($C48,'NA VSC DM'!$A$17:$I$98,9,FALSE))</f>
        <v>0</v>
      </c>
      <c r="Q48" s="21" t="str">
        <f>IF(ISNA(VLOOKUP($C48,'NA Killington MO'!$A$17:$I$98,9,FALSE))=TRUE,"0",VLOOKUP($C48,'NA Killington MO'!$A$17:$I$98,9,FALSE))</f>
        <v>0</v>
      </c>
      <c r="R48" s="21" t="str">
        <f>IF(ISNA(VLOOKUP($C48,'NA Killington DM'!$A$17:$I$98,9,FALSE))=TRUE,"0",VLOOKUP($C48,'NA Killington DM'!$A$17:$I$98,9,FALSE))</f>
        <v>0</v>
      </c>
      <c r="S48" s="21" t="str">
        <f>IF(ISNA(VLOOKUP($C48,'TT CP -1'!$A$17:$I$99,9,FALSE))=TRUE,"0",VLOOKUP($C48,'TT CP -1'!$A$17:$I$99,9,FALSE))</f>
        <v>0</v>
      </c>
      <c r="T48" s="21" t="str">
        <f>IF(ISNA(VLOOKUP($C48,'TT CP -2'!$A$17:$I$99,9,FALSE))=TRUE,"0",VLOOKUP($C48,'TT CP -2'!$A$17:$I$99,9,FALSE))</f>
        <v>0</v>
      </c>
      <c r="U48" s="116" t="str">
        <f>IF(ISNA(VLOOKUP($C48,'FzFest CF'!$A$17:$I$99,9,FALSE))=TRUE,"0",VLOOKUP($C48,'FzFest CF'!$A$17:$I$99,9,FALSE))</f>
        <v>0</v>
      </c>
      <c r="V48" s="116" t="str">
        <f>IF(ISNA(VLOOKUP($C48,'TT Prov MO'!$A$17:$I$99,9,FALSE))=TRUE,"0",VLOOKUP($C48,'TT Prov MO'!$A$17:$I$99,9,FALSE))</f>
        <v>0</v>
      </c>
      <c r="W48" s="116" t="str">
        <f>IF(ISNA(VLOOKUP($C48,'TT Prov DM'!$A$17:$I$96,9,FALSE))=TRUE,"0",VLOOKUP($C48,'TT Prov DM'!$A$17:$I$96,9,FALSE))</f>
        <v>0</v>
      </c>
      <c r="X48" s="116" t="str">
        <f>IF(ISNA(VLOOKUP($C48,'CC MSA MO'!$A$17:$I$96,9,FALSE))=TRUE,"0",VLOOKUP($C48,'CC MSA MO'!$A$17:$I$96,9,FALSE))</f>
        <v>0</v>
      </c>
      <c r="Y48" s="116" t="str">
        <f>IF(ISNA(VLOOKUP($C48,'SrNats MO'!$A$17:$I$96,9,FALSE))=TRUE,"0",VLOOKUP($C48,'SrNats MO'!$A$17:$I$96,9,FALSE))</f>
        <v>0</v>
      </c>
      <c r="Z48" s="116" t="str">
        <f>IF(ISNA(VLOOKUP($C48,'SrNats DM'!$A$17:$I$96,9,FALSE))=TRUE,"0",VLOOKUP($C48,'SrNats DM'!$A$17:$I$96,9,FALSE))</f>
        <v>0</v>
      </c>
      <c r="AA48" s="116" t="str">
        <f>IF(ISNA(VLOOKUP($C48,'JrNats MO'!$A$17:$I$96,9,FALSE))=TRUE,"0",VLOOKUP($C48,'JrNats MO'!$A$17:$I$96,9,FALSE))</f>
        <v>0</v>
      </c>
    </row>
    <row r="49" spans="1:27" ht="18.75" customHeight="1" x14ac:dyDescent="0.15">
      <c r="A49" s="77" t="s">
        <v>102</v>
      </c>
      <c r="B49" s="77" t="s">
        <v>44</v>
      </c>
      <c r="C49" s="79" t="s">
        <v>156</v>
      </c>
      <c r="D49" s="68">
        <f>IF(ISNA(VLOOKUP($C49,'Ontario Rankings'!$C$6:$K$47,3,FALSE))=TRUE,"0",VLOOKUP($C49,'Ontario Rankings'!$C$6:$K$47,3,FALSE))</f>
        <v>39</v>
      </c>
      <c r="E49" s="21" t="str">
        <f>IF(ISNA(VLOOKUP($C49,'Apex Canada Classic'!$A$17:$I$97,9,FALSE))=TRUE,"0",VLOOKUP($C49,'Apex Canada Classic'!$A$17:$I$97,9,FALSE))</f>
        <v>0</v>
      </c>
      <c r="F49" s="21" t="str">
        <f>IF(ISNA(VLOOKUP($C49,'FIS Apex Canada Classic'!$A$17:$I$96,9,FALSE))=TRUE,"0",VLOOKUP($C49,'FIS Apex Canada Classic'!$A$17:$I$96,9,FALSE))</f>
        <v>0</v>
      </c>
      <c r="G49" s="21" t="str">
        <f>IF(ISNA(VLOOKUP($C49,'CC Red Deer MO'!$A$17:$I$99,9,FALSE))=TRUE,"0",VLOOKUP($C49,'CC Red Deer MO'!$A$17:$I$99,9,FALSE))</f>
        <v>0</v>
      </c>
      <c r="H49" s="21" t="str">
        <f>IF(ISNA(VLOOKUP($C49,'CC Red Deer DM'!$A$17:$I$99,9,FALSE))=TRUE,"0",VLOOKUP($C49,'CC Red Deer DM'!$A$17:$I$99,9,FALSE))</f>
        <v>0</v>
      </c>
      <c r="I49" s="21" t="str">
        <f>IF(ISNA(VLOOKUP($C49,'NorAm DV MO'!$A$17:$I$99,9,FALSE))=TRUE,"0",VLOOKUP($C49,'NorAm DV MO'!$A$17:$I$99,9,FALSE))</f>
        <v>0</v>
      </c>
      <c r="J49" s="21" t="str">
        <f>IF(ISNA(VLOOKUP($C49,'NorAm DV DM'!$A$17:$I$99,9,FALSE))=TRUE,"0",VLOOKUP($C49,'NorAm DV DM'!$A$17:$I$99,9,FALSE))</f>
        <v>0</v>
      </c>
      <c r="K49" s="21" t="str">
        <f>IF(ISNA(VLOOKUP($C49,'TT BVSC -1'!$A$17:$I$99,9,FALSE))=TRUE,"0",VLOOKUP($C49,'TT BVSC -1'!$A$17:$I$99,9,FALSE))</f>
        <v>0</v>
      </c>
      <c r="L49" s="21" t="str">
        <f>IF(ISNA(VLOOKUP($C49,'TT BVSC -2'!$A$17:$I$99,9,FALSE))=TRUE,"0",VLOOKUP($C49,'TT BVSC -2'!$A$17:$I$99,9,FALSE))</f>
        <v>0</v>
      </c>
      <c r="M49" s="21" t="str">
        <f>IF(ISNA(VLOOKUP($C49,'NorAm Apex MO'!$A$17:$I$99,9,FALSE))=TRUE,"0",VLOOKUP($C49,'NorAm Apex MO'!$A$17:$I$99,9,FALSE))</f>
        <v>0</v>
      </c>
      <c r="N49" s="21" t="str">
        <f>IF(ISNA(VLOOKUP($C49,'NorAm Apex DM'!$A$17:$I$99,9,FALSE))=TRUE,"0",VLOOKUP($C49,'NorAm Apex DM'!$A$17:$I$99,9,FALSE))</f>
        <v>0</v>
      </c>
      <c r="O49" s="21" t="str">
        <f>IF(ISNA(VLOOKUP($C49,'NA VSC MO'!$A$17:$I$98,9,FALSE))=TRUE,"0",VLOOKUP($C49,'NA VSC MO'!$A$17:$I$98,9,FALSE))</f>
        <v>0</v>
      </c>
      <c r="P49" s="21" t="str">
        <f>IF(ISNA(VLOOKUP($C49,'NA VSC DM'!$A$17:$I$98,9,FALSE))=TRUE,"0",VLOOKUP($C49,'NA VSC DM'!$A$17:$I$98,9,FALSE))</f>
        <v>0</v>
      </c>
      <c r="Q49" s="21" t="str">
        <f>IF(ISNA(VLOOKUP($C49,'NA Killington MO'!$A$17:$I$98,9,FALSE))=TRUE,"0",VLOOKUP($C49,'NA Killington MO'!$A$17:$I$98,9,FALSE))</f>
        <v>0</v>
      </c>
      <c r="R49" s="21" t="str">
        <f>IF(ISNA(VLOOKUP($C49,'NA Killington DM'!$A$17:$I$98,9,FALSE))=TRUE,"0",VLOOKUP($C49,'NA Killington DM'!$A$17:$I$98,9,FALSE))</f>
        <v>0</v>
      </c>
      <c r="S49" s="21" t="str">
        <f>IF(ISNA(VLOOKUP($C49,'TT CP -1'!$A$17:$I$99,9,FALSE))=TRUE,"0",VLOOKUP($C49,'TT CP -1'!$A$17:$I$99,9,FALSE))</f>
        <v>0</v>
      </c>
      <c r="T49" s="21" t="str">
        <f>IF(ISNA(VLOOKUP($C49,'TT CP -2'!$A$17:$I$99,9,FALSE))=TRUE,"0",VLOOKUP($C49,'TT CP -2'!$A$17:$I$99,9,FALSE))</f>
        <v>0</v>
      </c>
      <c r="U49" s="116" t="str">
        <f>IF(ISNA(VLOOKUP($C49,'FzFest CF'!$A$17:$I$99,9,FALSE))=TRUE,"0",VLOOKUP($C49,'FzFest CF'!$A$17:$I$99,9,FALSE))</f>
        <v>0</v>
      </c>
      <c r="V49" s="116">
        <f>IF(ISNA(VLOOKUP($C49,'TT Prov MO'!$A$17:$I$99,9,FALSE))=TRUE,"0",VLOOKUP($C49,'TT Prov MO'!$A$17:$I$99,9,FALSE))</f>
        <v>31</v>
      </c>
      <c r="W49" s="116">
        <f>IF(ISNA(VLOOKUP($C49,'TT Prov DM'!$A$17:$I$96,9,FALSE))=TRUE,"0",VLOOKUP($C49,'TT Prov DM'!$A$17:$I$96,9,FALSE))</f>
        <v>31</v>
      </c>
      <c r="X49" s="116" t="str">
        <f>IF(ISNA(VLOOKUP($C49,'CC MSA MO'!$A$17:$I$96,9,FALSE))=TRUE,"0",VLOOKUP($C49,'CC MSA MO'!$A$17:$I$96,9,FALSE))</f>
        <v>0</v>
      </c>
      <c r="Y49" s="116" t="str">
        <f>IF(ISNA(VLOOKUP($C49,'SrNats MO'!$A$17:$I$96,9,FALSE))=TRUE,"0",VLOOKUP($C49,'SrNats MO'!$A$17:$I$96,9,FALSE))</f>
        <v>0</v>
      </c>
      <c r="Z49" s="116" t="str">
        <f>IF(ISNA(VLOOKUP($C49,'SrNats DM'!$A$17:$I$96,9,FALSE))=TRUE,"0",VLOOKUP($C49,'SrNats DM'!$A$17:$I$96,9,FALSE))</f>
        <v>0</v>
      </c>
      <c r="AA49" s="116" t="str">
        <f>IF(ISNA(VLOOKUP($C49,'JrNats MO'!$A$17:$I$96,9,FALSE))=TRUE,"0",VLOOKUP($C49,'JrNats MO'!$A$17:$I$96,9,FALSE))</f>
        <v>0</v>
      </c>
    </row>
    <row r="50" spans="1:27" ht="18.75" customHeight="1" x14ac:dyDescent="0.15">
      <c r="A50" s="77" t="s">
        <v>102</v>
      </c>
      <c r="B50" s="77" t="s">
        <v>46</v>
      </c>
      <c r="C50" s="79" t="s">
        <v>90</v>
      </c>
      <c r="D50" s="68">
        <f>IF(ISNA(VLOOKUP($C50,'Ontario Rankings'!$C$6:$K$47,3,FALSE))=TRUE,"0",VLOOKUP($C50,'Ontario Rankings'!$C$6:$K$47,3,FALSE))</f>
        <v>40</v>
      </c>
      <c r="E50" s="21" t="str">
        <f>IF(ISNA(VLOOKUP($C50,'Apex Canada Classic'!$A$17:$I$97,9,FALSE))=TRUE,"0",VLOOKUP($C50,'Apex Canada Classic'!$A$17:$I$97,9,FALSE))</f>
        <v>0</v>
      </c>
      <c r="F50" s="21" t="str">
        <f>IF(ISNA(VLOOKUP($C50,'FIS Apex Canada Classic'!$A$17:$I$96,9,FALSE))=TRUE,"0",VLOOKUP($C50,'FIS Apex Canada Classic'!$A$17:$I$96,9,FALSE))</f>
        <v>0</v>
      </c>
      <c r="G50" s="21" t="str">
        <f>IF(ISNA(VLOOKUP($C50,'CC Red Deer MO'!$A$17:$I$99,9,FALSE))=TRUE,"0",VLOOKUP($C50,'CC Red Deer MO'!$A$17:$I$99,9,FALSE))</f>
        <v>0</v>
      </c>
      <c r="H50" s="21" t="str">
        <f>IF(ISNA(VLOOKUP($C50,'CC Red Deer DM'!$A$17:$I$99,9,FALSE))=TRUE,"0",VLOOKUP($C50,'CC Red Deer DM'!$A$17:$I$99,9,FALSE))</f>
        <v>0</v>
      </c>
      <c r="I50" s="21" t="str">
        <f>IF(ISNA(VLOOKUP($C50,'NorAm DV MO'!$A$17:$I$99,9,FALSE))=TRUE,"0",VLOOKUP($C50,'NorAm DV MO'!$A$17:$I$99,9,FALSE))</f>
        <v>0</v>
      </c>
      <c r="J50" s="21" t="str">
        <f>IF(ISNA(VLOOKUP($C50,'NorAm DV DM'!$A$17:$I$99,9,FALSE))=TRUE,"0",VLOOKUP($C50,'NorAm DV DM'!$A$17:$I$99,9,FALSE))</f>
        <v>0</v>
      </c>
      <c r="K50" s="21">
        <f>IF(ISNA(VLOOKUP($C50,'TT BVSC -1'!$A$17:$I$99,9,FALSE))=TRUE,"0",VLOOKUP($C50,'TT BVSC -1'!$A$17:$I$99,9,FALSE))</f>
        <v>23</v>
      </c>
      <c r="L50" s="21" t="str">
        <f>IF(ISNA(VLOOKUP($C50,'TT BVSC -2'!$A$17:$I$99,9,FALSE))=TRUE,"0",VLOOKUP($C50,'TT BVSC -2'!$A$17:$I$99,9,FALSE))</f>
        <v>0</v>
      </c>
      <c r="M50" s="21" t="str">
        <f>IF(ISNA(VLOOKUP($C50,'NorAm Apex MO'!$A$17:$I$99,9,FALSE))=TRUE,"0",VLOOKUP($C50,'NorAm Apex MO'!$A$17:$I$99,9,FALSE))</f>
        <v>0</v>
      </c>
      <c r="N50" s="21" t="str">
        <f>IF(ISNA(VLOOKUP($C50,'NorAm Apex DM'!$A$17:$I$99,9,FALSE))=TRUE,"0",VLOOKUP($C50,'NorAm Apex DM'!$A$17:$I$99,9,FALSE))</f>
        <v>0</v>
      </c>
      <c r="O50" s="21" t="str">
        <f>IF(ISNA(VLOOKUP($C50,'NA VSC MO'!$A$17:$I$98,9,FALSE))=TRUE,"0",VLOOKUP($C50,'NA VSC MO'!$A$17:$I$98,9,FALSE))</f>
        <v>0</v>
      </c>
      <c r="P50" s="21" t="str">
        <f>IF(ISNA(VLOOKUP($C50,'NA VSC DM'!$A$17:$I$98,9,FALSE))=TRUE,"0",VLOOKUP($C50,'NA VSC DM'!$A$17:$I$98,9,FALSE))</f>
        <v>0</v>
      </c>
      <c r="Q50" s="21" t="str">
        <f>IF(ISNA(VLOOKUP($C50,'NA Killington MO'!$A$17:$I$98,9,FALSE))=TRUE,"0",VLOOKUP($C50,'NA Killington MO'!$A$17:$I$98,9,FALSE))</f>
        <v>0</v>
      </c>
      <c r="R50" s="21" t="str">
        <f>IF(ISNA(VLOOKUP($C50,'NA Killington DM'!$A$17:$I$98,9,FALSE))=TRUE,"0",VLOOKUP($C50,'NA Killington DM'!$A$17:$I$98,9,FALSE))</f>
        <v>0</v>
      </c>
      <c r="S50" s="21" t="str">
        <f>IF(ISNA(VLOOKUP($C50,'TT CP -1'!$A$17:$I$99,9,FALSE))=TRUE,"0",VLOOKUP($C50,'TT CP -1'!$A$17:$I$99,9,FALSE))</f>
        <v>0</v>
      </c>
      <c r="T50" s="21" t="str">
        <f>IF(ISNA(VLOOKUP($C50,'TT CP -2'!$A$17:$I$99,9,FALSE))=TRUE,"0",VLOOKUP($C50,'TT CP -2'!$A$17:$I$99,9,FALSE))</f>
        <v>0</v>
      </c>
      <c r="U50" s="116" t="str">
        <f>IF(ISNA(VLOOKUP($C50,'FzFest CF'!$A$17:$I$99,9,FALSE))=TRUE,"0",VLOOKUP($C50,'FzFest CF'!$A$17:$I$99,9,FALSE))</f>
        <v>0</v>
      </c>
      <c r="V50" s="116" t="str">
        <f>IF(ISNA(VLOOKUP($C50,'TT Prov MO'!$A$17:$I$99,9,FALSE))=TRUE,"0",VLOOKUP($C50,'TT Prov MO'!$A$17:$I$99,9,FALSE))</f>
        <v>0</v>
      </c>
      <c r="W50" s="116" t="str">
        <f>IF(ISNA(VLOOKUP($C50,'TT Prov DM'!$A$17:$I$96,9,FALSE))=TRUE,"0",VLOOKUP($C50,'TT Prov DM'!$A$17:$I$96,9,FALSE))</f>
        <v>0</v>
      </c>
      <c r="X50" s="116" t="str">
        <f>IF(ISNA(VLOOKUP($C50,'CC MSA MO'!$A$17:$I$96,9,FALSE))=TRUE,"0",VLOOKUP($C50,'CC MSA MO'!$A$17:$I$96,9,FALSE))</f>
        <v>0</v>
      </c>
      <c r="Y50" s="116" t="str">
        <f>IF(ISNA(VLOOKUP($C50,'SrNats MO'!$A$17:$I$96,9,FALSE))=TRUE,"0",VLOOKUP($C50,'SrNats MO'!$A$17:$I$96,9,FALSE))</f>
        <v>0</v>
      </c>
      <c r="Z50" s="116" t="str">
        <f>IF(ISNA(VLOOKUP($C50,'SrNats DM'!$A$17:$I$96,9,FALSE))=TRUE,"0",VLOOKUP($C50,'SrNats DM'!$A$17:$I$96,9,FALSE))</f>
        <v>0</v>
      </c>
      <c r="AA50" s="116" t="str">
        <f>IF(ISNA(VLOOKUP($C50,'JrNats MO'!$A$17:$I$96,9,FALSE))=TRUE,"0",VLOOKUP($C50,'JrNats MO'!$A$17:$I$96,9,FALSE))</f>
        <v>0</v>
      </c>
    </row>
    <row r="51" spans="1:27" ht="18.75" customHeight="1" x14ac:dyDescent="0.15">
      <c r="A51" s="77" t="s">
        <v>101</v>
      </c>
      <c r="B51" s="77" t="s">
        <v>103</v>
      </c>
      <c r="C51" s="79" t="s">
        <v>120</v>
      </c>
      <c r="D51" s="68">
        <f>IF(ISNA(VLOOKUP($C51,'Ontario Rankings'!$C$6:$K$47,3,FALSE))=TRUE,"0",VLOOKUP($C51,'Ontario Rankings'!$C$6:$K$47,3,FALSE))</f>
        <v>41</v>
      </c>
      <c r="E51" s="116" t="str">
        <f>IF(ISNA(VLOOKUP($C51,'Apex Canada Classic'!$A$17:$I$97,9,FALSE))=TRUE,"0",VLOOKUP($C51,'Apex Canada Classic'!$A$17:$I$97,9,FALSE))</f>
        <v>0</v>
      </c>
      <c r="F51" s="116" t="str">
        <f>IF(ISNA(VLOOKUP($C51,'FIS Apex Canada Classic'!$A$17:$I$96,9,FALSE))=TRUE,"0",VLOOKUP($C51,'FIS Apex Canada Classic'!$A$17:$I$96,9,FALSE))</f>
        <v>0</v>
      </c>
      <c r="G51" s="116" t="str">
        <f>IF(ISNA(VLOOKUP($C51,'CC Red Deer MO'!$A$17:$I$99,9,FALSE))=TRUE,"0",VLOOKUP($C51,'CC Red Deer MO'!$A$17:$I$99,9,FALSE))</f>
        <v>0</v>
      </c>
      <c r="H51" s="116" t="str">
        <f>IF(ISNA(VLOOKUP($C51,'CC Red Deer DM'!$A$17:$I$99,9,FALSE))=TRUE,"0",VLOOKUP($C51,'CC Red Deer DM'!$A$17:$I$99,9,FALSE))</f>
        <v>0</v>
      </c>
      <c r="I51" s="116" t="str">
        <f>IF(ISNA(VLOOKUP($C51,'NorAm DV MO'!$A$17:$I$99,9,FALSE))=TRUE,"0",VLOOKUP($C51,'NorAm DV MO'!$A$17:$I$99,9,FALSE))</f>
        <v>0</v>
      </c>
      <c r="J51" s="116" t="str">
        <f>IF(ISNA(VLOOKUP($C51,'NorAm DV DM'!$A$17:$I$99,9,FALSE))=TRUE,"0",VLOOKUP($C51,'NorAm DV DM'!$A$17:$I$99,9,FALSE))</f>
        <v>0</v>
      </c>
      <c r="K51" s="116" t="str">
        <f>IF(ISNA(VLOOKUP($C51,'TT BVSC -1'!$A$17:$I$99,9,FALSE))=TRUE,"0",VLOOKUP($C51,'TT BVSC -1'!$A$17:$I$99,9,FALSE))</f>
        <v>0</v>
      </c>
      <c r="L51" s="116" t="str">
        <f>IF(ISNA(VLOOKUP($C51,'TT BVSC -2'!$A$17:$I$99,9,FALSE))=TRUE,"0",VLOOKUP($C51,'TT BVSC -2'!$A$17:$I$99,9,FALSE))</f>
        <v>0</v>
      </c>
      <c r="M51" s="116" t="str">
        <f>IF(ISNA(VLOOKUP($C51,'NorAm Apex MO'!$A$17:$I$99,9,FALSE))=TRUE,"0",VLOOKUP($C51,'NorAm Apex MO'!$A$17:$I$99,9,FALSE))</f>
        <v>0</v>
      </c>
      <c r="N51" s="116" t="str">
        <f>IF(ISNA(VLOOKUP($C51,'NorAm Apex DM'!$A$17:$I$99,9,FALSE))=TRUE,"0",VLOOKUP($C51,'NorAm Apex DM'!$A$17:$I$99,9,FALSE))</f>
        <v>0</v>
      </c>
      <c r="O51" s="116" t="str">
        <f>IF(ISNA(VLOOKUP($C51,'NA VSC MO'!$A$17:$I$98,9,FALSE))=TRUE,"0",VLOOKUP($C51,'NA VSC MO'!$A$17:$I$98,9,FALSE))</f>
        <v>0</v>
      </c>
      <c r="P51" s="116" t="str">
        <f>IF(ISNA(VLOOKUP($C51,'NA VSC DM'!$A$17:$I$98,9,FALSE))=TRUE,"0",VLOOKUP($C51,'NA VSC DM'!$A$17:$I$98,9,FALSE))</f>
        <v>0</v>
      </c>
      <c r="Q51" s="116" t="str">
        <f>IF(ISNA(VLOOKUP($C51,'NA Killington MO'!$A$17:$I$98,9,FALSE))=TRUE,"0",VLOOKUP($C51,'NA Killington MO'!$A$17:$I$98,9,FALSE))</f>
        <v>0</v>
      </c>
      <c r="R51" s="116" t="str">
        <f>IF(ISNA(VLOOKUP($C51,'NA Killington DM'!$A$17:$I$98,9,FALSE))=TRUE,"0",VLOOKUP($C51,'NA Killington DM'!$A$17:$I$98,9,FALSE))</f>
        <v>0</v>
      </c>
      <c r="S51" s="116">
        <f>IF(ISNA(VLOOKUP($C51,'TT CP -1'!$A$17:$I$99,9,FALSE))=TRUE,"0",VLOOKUP($C51,'TT CP -1'!$A$17:$I$99,9,FALSE))</f>
        <v>30</v>
      </c>
      <c r="T51" s="116" t="str">
        <f>IF(ISNA(VLOOKUP($C51,'TT CP -2'!$A$17:$I$99,9,FALSE))=TRUE,"0",VLOOKUP($C51,'TT CP -2'!$A$17:$I$99,9,FALSE))</f>
        <v>dns</v>
      </c>
      <c r="U51" s="116" t="str">
        <f>IF(ISNA(VLOOKUP($C51,'FzFest CF'!$A$17:$I$99,9,FALSE))=TRUE,"0",VLOOKUP($C51,'FzFest CF'!$A$17:$I$99,9,FALSE))</f>
        <v>0</v>
      </c>
      <c r="V51" s="116" t="str">
        <f>IF(ISNA(VLOOKUP($C51,'TT Prov MO'!$A$17:$I$99,9,FALSE))=TRUE,"0",VLOOKUP($C51,'TT Prov MO'!$A$17:$I$99,9,FALSE))</f>
        <v>0</v>
      </c>
      <c r="W51" s="116" t="str">
        <f>IF(ISNA(VLOOKUP($C51,'TT Prov DM'!$A$17:$I$96,9,FALSE))=TRUE,"0",VLOOKUP($C51,'TT Prov DM'!$A$17:$I$96,9,FALSE))</f>
        <v>0</v>
      </c>
      <c r="X51" s="116" t="str">
        <f>IF(ISNA(VLOOKUP($C51,'CC MSA MO'!$A$17:$I$96,9,FALSE))=TRUE,"0",VLOOKUP($C51,'CC MSA MO'!$A$17:$I$96,9,FALSE))</f>
        <v>0</v>
      </c>
      <c r="Y51" s="116" t="str">
        <f>IF(ISNA(VLOOKUP($C51,'SrNats MO'!$A$17:$I$96,9,FALSE))=TRUE,"0",VLOOKUP($C51,'SrNats MO'!$A$17:$I$96,9,FALSE))</f>
        <v>0</v>
      </c>
      <c r="Z51" s="116" t="str">
        <f>IF(ISNA(VLOOKUP($C51,'SrNats DM'!$A$17:$I$96,9,FALSE))=TRUE,"0",VLOOKUP($C51,'SrNats DM'!$A$17:$I$96,9,FALSE))</f>
        <v>0</v>
      </c>
      <c r="AA51" s="116" t="str">
        <f>IF(ISNA(VLOOKUP($C51,'JrNats MO'!$A$17:$I$96,9,FALSE))=TRUE,"0",VLOOKUP($C51,'JrNats MO'!$A$17:$I$96,9,FALSE))</f>
        <v>0</v>
      </c>
    </row>
    <row r="52" spans="1:27" ht="18.75" customHeight="1" x14ac:dyDescent="0.15">
      <c r="A52" s="77" t="s">
        <v>98</v>
      </c>
      <c r="B52" s="77" t="s">
        <v>46</v>
      </c>
      <c r="C52" s="79" t="s">
        <v>132</v>
      </c>
      <c r="D52" s="68">
        <f>IF(ISNA(VLOOKUP($C52,'Ontario Rankings'!$C$6:$K$47,3,FALSE))=TRUE,"0",VLOOKUP($C52,'Ontario Rankings'!$C$6:$K$47,3,FALSE))</f>
        <v>42</v>
      </c>
      <c r="E52" s="116" t="str">
        <f>IF(ISNA(VLOOKUP($C52,'Apex Canada Classic'!$A$17:$I$97,9,FALSE))=TRUE,"0",VLOOKUP($C52,'Apex Canada Classic'!$A$17:$I$97,9,FALSE))</f>
        <v>0</v>
      </c>
      <c r="F52" s="116" t="str">
        <f>IF(ISNA(VLOOKUP($C52,'FIS Apex Canada Classic'!$A$17:$I$96,9,FALSE))=TRUE,"0",VLOOKUP($C52,'FIS Apex Canada Classic'!$A$17:$I$96,9,FALSE))</f>
        <v>0</v>
      </c>
      <c r="G52" s="116" t="str">
        <f>IF(ISNA(VLOOKUP($C52,'CC Red Deer MO'!$A$17:$I$99,9,FALSE))=TRUE,"0",VLOOKUP($C52,'CC Red Deer MO'!$A$17:$I$99,9,FALSE))</f>
        <v>0</v>
      </c>
      <c r="H52" s="116" t="str">
        <f>IF(ISNA(VLOOKUP($C52,'CC Red Deer DM'!$A$17:$I$99,9,FALSE))=TRUE,"0",VLOOKUP($C52,'CC Red Deer DM'!$A$17:$I$99,9,FALSE))</f>
        <v>0</v>
      </c>
      <c r="I52" s="116" t="str">
        <f>IF(ISNA(VLOOKUP($C52,'NorAm DV MO'!$A$17:$I$99,9,FALSE))=TRUE,"0",VLOOKUP($C52,'NorAm DV MO'!$A$17:$I$99,9,FALSE))</f>
        <v>0</v>
      </c>
      <c r="J52" s="116" t="str">
        <f>IF(ISNA(VLOOKUP($C52,'NorAm DV DM'!$A$17:$I$99,9,FALSE))=TRUE,"0",VLOOKUP($C52,'NorAm DV DM'!$A$17:$I$99,9,FALSE))</f>
        <v>0</v>
      </c>
      <c r="K52" s="116" t="str">
        <f>IF(ISNA(VLOOKUP($C52,'TT BVSC -1'!$A$17:$I$99,9,FALSE))=TRUE,"0",VLOOKUP($C52,'TT BVSC -1'!$A$17:$I$99,9,FALSE))</f>
        <v>0</v>
      </c>
      <c r="L52" s="116" t="str">
        <f>IF(ISNA(VLOOKUP($C52,'TT BVSC -2'!$A$17:$I$99,9,FALSE))=TRUE,"0",VLOOKUP($C52,'TT BVSC -2'!$A$17:$I$99,9,FALSE))</f>
        <v>0</v>
      </c>
      <c r="M52" s="116" t="str">
        <f>IF(ISNA(VLOOKUP($C52,'NorAm Apex MO'!$A$17:$I$99,9,FALSE))=TRUE,"0",VLOOKUP($C52,'NorAm Apex MO'!$A$17:$I$99,9,FALSE))</f>
        <v>0</v>
      </c>
      <c r="N52" s="116" t="str">
        <f>IF(ISNA(VLOOKUP($C52,'NorAm Apex DM'!$A$17:$I$99,9,FALSE))=TRUE,"0",VLOOKUP($C52,'NorAm Apex DM'!$A$17:$I$99,9,FALSE))</f>
        <v>0</v>
      </c>
      <c r="O52" s="116" t="str">
        <f>IF(ISNA(VLOOKUP($C52,'NA VSC MO'!$A$17:$I$98,9,FALSE))=TRUE,"0",VLOOKUP($C52,'NA VSC MO'!$A$17:$I$98,9,FALSE))</f>
        <v>0</v>
      </c>
      <c r="P52" s="116" t="str">
        <f>IF(ISNA(VLOOKUP($C52,'NA VSC DM'!$A$17:$I$98,9,FALSE))=TRUE,"0",VLOOKUP($C52,'NA VSC DM'!$A$17:$I$98,9,FALSE))</f>
        <v>0</v>
      </c>
      <c r="Q52" s="116" t="str">
        <f>IF(ISNA(VLOOKUP($C52,'NA Killington MO'!$A$17:$I$98,9,FALSE))=TRUE,"0",VLOOKUP($C52,'NA Killington MO'!$A$17:$I$98,9,FALSE))</f>
        <v>0</v>
      </c>
      <c r="R52" s="116" t="str">
        <f>IF(ISNA(VLOOKUP($C52,'NA Killington DM'!$A$17:$I$98,9,FALSE))=TRUE,"0",VLOOKUP($C52,'NA Killington DM'!$A$17:$I$98,9,FALSE))</f>
        <v>0</v>
      </c>
      <c r="S52" s="116" t="str">
        <f>IF(ISNA(VLOOKUP($C52,'TT CP -1'!$A$17:$I$99,9,FALSE))=TRUE,"0",VLOOKUP($C52,'TT CP -1'!$A$17:$I$99,9,FALSE))</f>
        <v>0</v>
      </c>
      <c r="T52" s="116" t="str">
        <f>IF(ISNA(VLOOKUP($C52,'TT CP -2'!$A$17:$I$99,9,FALSE))=TRUE,"0",VLOOKUP($C52,'TT CP -2'!$A$17:$I$99,9,FALSE))</f>
        <v>0</v>
      </c>
      <c r="U52" s="116">
        <f>IF(ISNA(VLOOKUP($C52,'FzFest CF'!$A$17:$I$99,9,FALSE))=TRUE,"0",VLOOKUP($C52,'FzFest CF'!$A$17:$I$99,9,FALSE))</f>
        <v>0</v>
      </c>
      <c r="V52" s="116" t="str">
        <f>IF(ISNA(VLOOKUP($C52,'TT Prov MO'!$A$17:$I$99,9,FALSE))=TRUE,"0",VLOOKUP($C52,'TT Prov MO'!$A$17:$I$99,9,FALSE))</f>
        <v>0</v>
      </c>
      <c r="W52" s="116" t="str">
        <f>IF(ISNA(VLOOKUP($C52,'TT Prov DM'!$A$17:$I$96,9,FALSE))=TRUE,"0",VLOOKUP($C52,'TT Prov DM'!$A$17:$I$96,9,FALSE))</f>
        <v>0</v>
      </c>
      <c r="X52" s="116" t="str">
        <f>IF(ISNA(VLOOKUP($C52,'CC MSA MO'!$A$17:$I$96,9,FALSE))=TRUE,"0",VLOOKUP($C52,'CC MSA MO'!$A$17:$I$96,9,FALSE))</f>
        <v>0</v>
      </c>
      <c r="Y52" s="116" t="str">
        <f>IF(ISNA(VLOOKUP($C52,'SrNats MO'!$A$17:$I$96,9,FALSE))=TRUE,"0",VLOOKUP($C52,'SrNats MO'!$A$17:$I$96,9,FALSE))</f>
        <v>0</v>
      </c>
      <c r="Z52" s="116" t="str">
        <f>IF(ISNA(VLOOKUP($C52,'SrNats DM'!$A$17:$I$96,9,FALSE))=TRUE,"0",VLOOKUP($C52,'SrNats DM'!$A$17:$I$96,9,FALSE))</f>
        <v>0</v>
      </c>
      <c r="AA52" s="116" t="str">
        <f>IF(ISNA(VLOOKUP($C52,'JrNats MO'!$A$17:$I$96,9,FALSE))=TRUE,"0",VLOOKUP($C52,'JrNats MO'!$A$17:$I$96,9,FALSE))</f>
        <v>0</v>
      </c>
    </row>
    <row r="53" spans="1:27" ht="18.75" customHeight="1" x14ac:dyDescent="0.15">
      <c r="A53" s="77" t="s">
        <v>98</v>
      </c>
      <c r="B53" s="77" t="s">
        <v>46</v>
      </c>
      <c r="C53" s="79" t="s">
        <v>133</v>
      </c>
      <c r="D53" s="68" t="str">
        <f>IF(ISNA(VLOOKUP($C53,'Ontario Rankings'!$C$6:$K$47,3,FALSE))=TRUE,"0",VLOOKUP($C53,'Ontario Rankings'!$C$6:$K$47,3,FALSE))</f>
        <v>0</v>
      </c>
      <c r="E53" s="116" t="str">
        <f>IF(ISNA(VLOOKUP($C53,'Apex Canada Classic'!$A$17:$I$97,9,FALSE))=TRUE,"0",VLOOKUP($C53,'Apex Canada Classic'!$A$17:$I$97,9,FALSE))</f>
        <v>0</v>
      </c>
      <c r="F53" s="116" t="str">
        <f>IF(ISNA(VLOOKUP($C53,'FIS Apex Canada Classic'!$A$17:$I$96,9,FALSE))=TRUE,"0",VLOOKUP($C53,'FIS Apex Canada Classic'!$A$17:$I$96,9,FALSE))</f>
        <v>0</v>
      </c>
      <c r="G53" s="116" t="str">
        <f>IF(ISNA(VLOOKUP($C53,'CC Red Deer MO'!$A$17:$I$99,9,FALSE))=TRUE,"0",VLOOKUP($C53,'CC Red Deer MO'!$A$17:$I$99,9,FALSE))</f>
        <v>0</v>
      </c>
      <c r="H53" s="116" t="str">
        <f>IF(ISNA(VLOOKUP($C53,'CC Red Deer DM'!$A$17:$I$99,9,FALSE))=TRUE,"0",VLOOKUP($C53,'CC Red Deer DM'!$A$17:$I$99,9,FALSE))</f>
        <v>0</v>
      </c>
      <c r="I53" s="116" t="str">
        <f>IF(ISNA(VLOOKUP($C53,'NorAm DV MO'!$A$17:$I$99,9,FALSE))=TRUE,"0",VLOOKUP($C53,'NorAm DV MO'!$A$17:$I$99,9,FALSE))</f>
        <v>0</v>
      </c>
      <c r="J53" s="116" t="str">
        <f>IF(ISNA(VLOOKUP($C53,'NorAm DV DM'!$A$17:$I$99,9,FALSE))=TRUE,"0",VLOOKUP($C53,'NorAm DV DM'!$A$17:$I$99,9,FALSE))</f>
        <v>0</v>
      </c>
      <c r="K53" s="116" t="str">
        <f>IF(ISNA(VLOOKUP($C53,'TT BVSC -1'!$A$17:$I$99,9,FALSE))=TRUE,"0",VLOOKUP($C53,'TT BVSC -1'!$A$17:$I$99,9,FALSE))</f>
        <v>0</v>
      </c>
      <c r="L53" s="116" t="str">
        <f>IF(ISNA(VLOOKUP($C53,'TT BVSC -2'!$A$17:$I$99,9,FALSE))=TRUE,"0",VLOOKUP($C53,'TT BVSC -2'!$A$17:$I$99,9,FALSE))</f>
        <v>0</v>
      </c>
      <c r="M53" s="116" t="str">
        <f>IF(ISNA(VLOOKUP($C53,'NorAm Apex MO'!$A$17:$I$99,9,FALSE))=TRUE,"0",VLOOKUP($C53,'NorAm Apex MO'!$A$17:$I$99,9,FALSE))</f>
        <v>0</v>
      </c>
      <c r="N53" s="116" t="str">
        <f>IF(ISNA(VLOOKUP($C53,'NorAm Apex DM'!$A$17:$I$99,9,FALSE))=TRUE,"0",VLOOKUP($C53,'NorAm Apex DM'!$A$17:$I$99,9,FALSE))</f>
        <v>0</v>
      </c>
      <c r="O53" s="116" t="str">
        <f>IF(ISNA(VLOOKUP($C53,'NA VSC MO'!$A$17:$I$98,9,FALSE))=TRUE,"0",VLOOKUP($C53,'NA VSC MO'!$A$17:$I$98,9,FALSE))</f>
        <v>0</v>
      </c>
      <c r="P53" s="116" t="str">
        <f>IF(ISNA(VLOOKUP($C53,'NA VSC DM'!$A$17:$I$98,9,FALSE))=TRUE,"0",VLOOKUP($C53,'NA VSC DM'!$A$17:$I$98,9,FALSE))</f>
        <v>0</v>
      </c>
      <c r="Q53" s="116" t="str">
        <f>IF(ISNA(VLOOKUP($C53,'NA Killington MO'!$A$17:$I$98,9,FALSE))=TRUE,"0",VLOOKUP($C53,'NA Killington MO'!$A$17:$I$98,9,FALSE))</f>
        <v>0</v>
      </c>
      <c r="R53" s="116" t="str">
        <f>IF(ISNA(VLOOKUP($C53,'NA Killington DM'!$A$17:$I$98,9,FALSE))=TRUE,"0",VLOOKUP($C53,'NA Killington DM'!$A$17:$I$98,9,FALSE))</f>
        <v>0</v>
      </c>
      <c r="S53" s="116" t="str">
        <f>IF(ISNA(VLOOKUP($C53,'TT CP -1'!$A$17:$I$99,9,FALSE))=TRUE,"0",VLOOKUP($C53,'TT CP -1'!$A$17:$I$99,9,FALSE))</f>
        <v>0</v>
      </c>
      <c r="T53" s="116" t="str">
        <f>IF(ISNA(VLOOKUP($C53,'TT CP -2'!$A$17:$I$99,9,FALSE))=TRUE,"0",VLOOKUP($C53,'TT CP -2'!$A$17:$I$99,9,FALSE))</f>
        <v>0</v>
      </c>
      <c r="U53" s="116">
        <f>IF(ISNA(VLOOKUP($C53,'FzFest CF'!$A$17:$I$99,9,FALSE))=TRUE,"0",VLOOKUP($C53,'FzFest CF'!$A$17:$I$99,9,FALSE))</f>
        <v>0</v>
      </c>
      <c r="V53" s="116" t="str">
        <f>IF(ISNA(VLOOKUP($C53,'TT Prov MO'!$A$17:$I$99,9,FALSE))=TRUE,"0",VLOOKUP($C53,'TT Prov MO'!$A$17:$I$99,9,FALSE))</f>
        <v>0</v>
      </c>
      <c r="W53" s="116" t="str">
        <f>IF(ISNA(VLOOKUP($C53,'TT Prov DM'!$A$17:$I$96,9,FALSE))=TRUE,"0",VLOOKUP($C53,'TT Prov DM'!$A$17:$I$96,9,FALSE))</f>
        <v>0</v>
      </c>
      <c r="X53" s="116" t="str">
        <f>IF(ISNA(VLOOKUP($C53,'CC MSA MO'!$A$17:$I$96,9,FALSE))=TRUE,"0",VLOOKUP($C53,'CC MSA MO'!$A$17:$I$96,9,FALSE))</f>
        <v>0</v>
      </c>
      <c r="Y53" s="116" t="str">
        <f>IF(ISNA(VLOOKUP($C53,'SrNats MO'!$A$17:$I$96,9,FALSE))=TRUE,"0",VLOOKUP($C53,'SrNats MO'!$A$17:$I$96,9,FALSE))</f>
        <v>0</v>
      </c>
      <c r="Z53" s="116" t="str">
        <f>IF(ISNA(VLOOKUP($C53,'SrNats DM'!$A$17:$I$96,9,FALSE))=TRUE,"0",VLOOKUP($C53,'SrNats DM'!$A$17:$I$96,9,FALSE))</f>
        <v>0</v>
      </c>
      <c r="AA53" s="116" t="str">
        <f>IF(ISNA(VLOOKUP($C53,'JrNats MO'!$A$17:$I$96,9,FALSE))=TRUE,"0",VLOOKUP($C53,'JrNats MO'!$A$17:$I$96,9,FALSE))</f>
        <v>0</v>
      </c>
    </row>
    <row r="54" spans="1:27" ht="18.75" customHeight="1" x14ac:dyDescent="0.15">
      <c r="A54" s="77" t="s">
        <v>98</v>
      </c>
      <c r="B54" s="77" t="s">
        <v>46</v>
      </c>
      <c r="C54" s="79" t="s">
        <v>134</v>
      </c>
      <c r="D54" s="68" t="str">
        <f>IF(ISNA(VLOOKUP($C54,'Ontario Rankings'!$C$6:$K$47,3,FALSE))=TRUE,"0",VLOOKUP($C54,'Ontario Rankings'!$C$6:$K$47,3,FALSE))</f>
        <v>0</v>
      </c>
      <c r="E54" s="116" t="str">
        <f>IF(ISNA(VLOOKUP($C54,'Apex Canada Classic'!$A$17:$I$97,9,FALSE))=TRUE,"0",VLOOKUP($C54,'Apex Canada Classic'!$A$17:$I$97,9,FALSE))</f>
        <v>0</v>
      </c>
      <c r="F54" s="116" t="str">
        <f>IF(ISNA(VLOOKUP($C54,'FIS Apex Canada Classic'!$A$17:$I$96,9,FALSE))=TRUE,"0",VLOOKUP($C54,'FIS Apex Canada Classic'!$A$17:$I$96,9,FALSE))</f>
        <v>0</v>
      </c>
      <c r="G54" s="116" t="str">
        <f>IF(ISNA(VLOOKUP($C54,'CC Red Deer MO'!$A$17:$I$99,9,FALSE))=TRUE,"0",VLOOKUP($C54,'CC Red Deer MO'!$A$17:$I$99,9,FALSE))</f>
        <v>0</v>
      </c>
      <c r="H54" s="116" t="str">
        <f>IF(ISNA(VLOOKUP($C54,'CC Red Deer DM'!$A$17:$I$99,9,FALSE))=TRUE,"0",VLOOKUP($C54,'CC Red Deer DM'!$A$17:$I$99,9,FALSE))</f>
        <v>0</v>
      </c>
      <c r="I54" s="116" t="str">
        <f>IF(ISNA(VLOOKUP($C54,'NorAm DV MO'!$A$17:$I$99,9,FALSE))=TRUE,"0",VLOOKUP($C54,'NorAm DV MO'!$A$17:$I$99,9,FALSE))</f>
        <v>0</v>
      </c>
      <c r="J54" s="116" t="str">
        <f>IF(ISNA(VLOOKUP($C54,'NorAm DV DM'!$A$17:$I$99,9,FALSE))=TRUE,"0",VLOOKUP($C54,'NorAm DV DM'!$A$17:$I$99,9,FALSE))</f>
        <v>0</v>
      </c>
      <c r="K54" s="116" t="str">
        <f>IF(ISNA(VLOOKUP($C54,'TT BVSC -1'!$A$17:$I$99,9,FALSE))=TRUE,"0",VLOOKUP($C54,'TT BVSC -1'!$A$17:$I$99,9,FALSE))</f>
        <v>0</v>
      </c>
      <c r="L54" s="116" t="str">
        <f>IF(ISNA(VLOOKUP($C54,'TT BVSC -2'!$A$17:$I$99,9,FALSE))=TRUE,"0",VLOOKUP($C54,'TT BVSC -2'!$A$17:$I$99,9,FALSE))</f>
        <v>0</v>
      </c>
      <c r="M54" s="116" t="str">
        <f>IF(ISNA(VLOOKUP($C54,'NorAm Apex MO'!$A$17:$I$99,9,FALSE))=TRUE,"0",VLOOKUP($C54,'NorAm Apex MO'!$A$17:$I$99,9,FALSE))</f>
        <v>0</v>
      </c>
      <c r="N54" s="116" t="str">
        <f>IF(ISNA(VLOOKUP($C54,'NorAm Apex DM'!$A$17:$I$99,9,FALSE))=TRUE,"0",VLOOKUP($C54,'NorAm Apex DM'!$A$17:$I$99,9,FALSE))</f>
        <v>0</v>
      </c>
      <c r="O54" s="116" t="str">
        <f>IF(ISNA(VLOOKUP($C54,'NA VSC MO'!$A$17:$I$98,9,FALSE))=TRUE,"0",VLOOKUP($C54,'NA VSC MO'!$A$17:$I$98,9,FALSE))</f>
        <v>0</v>
      </c>
      <c r="P54" s="116" t="str">
        <f>IF(ISNA(VLOOKUP($C54,'NA VSC DM'!$A$17:$I$98,9,FALSE))=TRUE,"0",VLOOKUP($C54,'NA VSC DM'!$A$17:$I$98,9,FALSE))</f>
        <v>0</v>
      </c>
      <c r="Q54" s="116" t="str">
        <f>IF(ISNA(VLOOKUP($C54,'NA Killington MO'!$A$17:$I$98,9,FALSE))=TRUE,"0",VLOOKUP($C54,'NA Killington MO'!$A$17:$I$98,9,FALSE))</f>
        <v>0</v>
      </c>
      <c r="R54" s="116" t="str">
        <f>IF(ISNA(VLOOKUP($C54,'NA Killington DM'!$A$17:$I$98,9,FALSE))=TRUE,"0",VLOOKUP($C54,'NA Killington DM'!$A$17:$I$98,9,FALSE))</f>
        <v>0</v>
      </c>
      <c r="S54" s="116" t="str">
        <f>IF(ISNA(VLOOKUP($C54,'TT CP -1'!$A$17:$I$99,9,FALSE))=TRUE,"0",VLOOKUP($C54,'TT CP -1'!$A$17:$I$99,9,FALSE))</f>
        <v>0</v>
      </c>
      <c r="T54" s="116" t="str">
        <f>IF(ISNA(VLOOKUP($C54,'TT CP -2'!$A$17:$I$99,9,FALSE))=TRUE,"0",VLOOKUP($C54,'TT CP -2'!$A$17:$I$99,9,FALSE))</f>
        <v>0</v>
      </c>
      <c r="U54" s="116">
        <f>IF(ISNA(VLOOKUP($C54,'FzFest CF'!$A$17:$I$99,9,FALSE))=TRUE,"0",VLOOKUP($C54,'FzFest CF'!$A$17:$I$99,9,FALSE))</f>
        <v>0</v>
      </c>
      <c r="V54" s="116" t="str">
        <f>IF(ISNA(VLOOKUP($C54,'TT Prov MO'!$A$17:$I$99,9,FALSE))=TRUE,"0",VLOOKUP($C54,'TT Prov MO'!$A$17:$I$99,9,FALSE))</f>
        <v>0</v>
      </c>
      <c r="W54" s="116" t="str">
        <f>IF(ISNA(VLOOKUP($C54,'TT Prov DM'!$A$17:$I$96,9,FALSE))=TRUE,"0",VLOOKUP($C54,'TT Prov DM'!$A$17:$I$96,9,FALSE))</f>
        <v>0</v>
      </c>
      <c r="X54" s="116" t="str">
        <f>IF(ISNA(VLOOKUP($C54,'CC MSA MO'!$A$17:$I$96,9,FALSE))=TRUE,"0",VLOOKUP($C54,'CC MSA MO'!$A$17:$I$96,9,FALSE))</f>
        <v>0</v>
      </c>
      <c r="Y54" s="116" t="str">
        <f>IF(ISNA(VLOOKUP($C54,'SrNats MO'!$A$17:$I$96,9,FALSE))=TRUE,"0",VLOOKUP($C54,'SrNats MO'!$A$17:$I$96,9,FALSE))</f>
        <v>0</v>
      </c>
      <c r="Z54" s="116" t="str">
        <f>IF(ISNA(VLOOKUP($C54,'SrNats DM'!$A$17:$I$96,9,FALSE))=TRUE,"0",VLOOKUP($C54,'SrNats DM'!$A$17:$I$96,9,FALSE))</f>
        <v>0</v>
      </c>
      <c r="AA54" s="116" t="str">
        <f>IF(ISNA(VLOOKUP($C54,'JrNats MO'!$A$17:$I$96,9,FALSE))=TRUE,"0",VLOOKUP($C54,'JrNats MO'!$A$17:$I$96,9,FALSE))</f>
        <v>0</v>
      </c>
    </row>
    <row r="55" spans="1:27" ht="18.75" customHeight="1" x14ac:dyDescent="0.15">
      <c r="A55" s="77" t="s">
        <v>98</v>
      </c>
      <c r="B55" s="77" t="s">
        <v>46</v>
      </c>
      <c r="C55" s="79" t="s">
        <v>135</v>
      </c>
      <c r="D55" s="68" t="str">
        <f>IF(ISNA(VLOOKUP($C55,'Ontario Rankings'!$C$6:$K$47,3,FALSE))=TRUE,"0",VLOOKUP($C55,'Ontario Rankings'!$C$6:$K$47,3,FALSE))</f>
        <v>0</v>
      </c>
      <c r="E55" s="116" t="str">
        <f>IF(ISNA(VLOOKUP($C55,'Apex Canada Classic'!$A$17:$I$97,9,FALSE))=TRUE,"0",VLOOKUP($C55,'Apex Canada Classic'!$A$17:$I$97,9,FALSE))</f>
        <v>0</v>
      </c>
      <c r="F55" s="116" t="str">
        <f>IF(ISNA(VLOOKUP($C55,'FIS Apex Canada Classic'!$A$17:$I$96,9,FALSE))=TRUE,"0",VLOOKUP($C55,'FIS Apex Canada Classic'!$A$17:$I$96,9,FALSE))</f>
        <v>0</v>
      </c>
      <c r="G55" s="116" t="str">
        <f>IF(ISNA(VLOOKUP($C55,'CC Red Deer MO'!$A$17:$I$99,9,FALSE))=TRUE,"0",VLOOKUP($C55,'CC Red Deer MO'!$A$17:$I$99,9,FALSE))</f>
        <v>0</v>
      </c>
      <c r="H55" s="116" t="str">
        <f>IF(ISNA(VLOOKUP($C55,'CC Red Deer DM'!$A$17:$I$99,9,FALSE))=TRUE,"0",VLOOKUP($C55,'CC Red Deer DM'!$A$17:$I$99,9,FALSE))</f>
        <v>0</v>
      </c>
      <c r="I55" s="116" t="str">
        <f>IF(ISNA(VLOOKUP($C55,'NorAm DV MO'!$A$17:$I$99,9,FALSE))=TRUE,"0",VLOOKUP($C55,'NorAm DV MO'!$A$17:$I$99,9,FALSE))</f>
        <v>0</v>
      </c>
      <c r="J55" s="116" t="str">
        <f>IF(ISNA(VLOOKUP($C55,'NorAm DV DM'!$A$17:$I$99,9,FALSE))=TRUE,"0",VLOOKUP($C55,'NorAm DV DM'!$A$17:$I$99,9,FALSE))</f>
        <v>0</v>
      </c>
      <c r="K55" s="116" t="str">
        <f>IF(ISNA(VLOOKUP($C55,'TT BVSC -1'!$A$17:$I$99,9,FALSE))=TRUE,"0",VLOOKUP($C55,'TT BVSC -1'!$A$17:$I$99,9,FALSE))</f>
        <v>0</v>
      </c>
      <c r="L55" s="116" t="str">
        <f>IF(ISNA(VLOOKUP($C55,'TT BVSC -2'!$A$17:$I$99,9,FALSE))=TRUE,"0",VLOOKUP($C55,'TT BVSC -2'!$A$17:$I$99,9,FALSE))</f>
        <v>0</v>
      </c>
      <c r="M55" s="116" t="str">
        <f>IF(ISNA(VLOOKUP($C55,'NorAm Apex MO'!$A$17:$I$99,9,FALSE))=TRUE,"0",VLOOKUP($C55,'NorAm Apex MO'!$A$17:$I$99,9,FALSE))</f>
        <v>0</v>
      </c>
      <c r="N55" s="116" t="str">
        <f>IF(ISNA(VLOOKUP($C55,'NorAm Apex DM'!$A$17:$I$99,9,FALSE))=TRUE,"0",VLOOKUP($C55,'NorAm Apex DM'!$A$17:$I$99,9,FALSE))</f>
        <v>0</v>
      </c>
      <c r="O55" s="116" t="str">
        <f>IF(ISNA(VLOOKUP($C55,'NA VSC MO'!$A$17:$I$98,9,FALSE))=TRUE,"0",VLOOKUP($C55,'NA VSC MO'!$A$17:$I$98,9,FALSE))</f>
        <v>0</v>
      </c>
      <c r="P55" s="116" t="str">
        <f>IF(ISNA(VLOOKUP($C55,'NA VSC DM'!$A$17:$I$98,9,FALSE))=TRUE,"0",VLOOKUP($C55,'NA VSC DM'!$A$17:$I$98,9,FALSE))</f>
        <v>0</v>
      </c>
      <c r="Q55" s="116" t="str">
        <f>IF(ISNA(VLOOKUP($C55,'NA Killington MO'!$A$17:$I$98,9,FALSE))=TRUE,"0",VLOOKUP($C55,'NA Killington MO'!$A$17:$I$98,9,FALSE))</f>
        <v>0</v>
      </c>
      <c r="R55" s="116" t="str">
        <f>IF(ISNA(VLOOKUP($C55,'NA Killington DM'!$A$17:$I$98,9,FALSE))=TRUE,"0",VLOOKUP($C55,'NA Killington DM'!$A$17:$I$98,9,FALSE))</f>
        <v>0</v>
      </c>
      <c r="S55" s="116" t="str">
        <f>IF(ISNA(VLOOKUP($C55,'TT CP -1'!$A$17:$I$99,9,FALSE))=TRUE,"0",VLOOKUP($C55,'TT CP -1'!$A$17:$I$99,9,FALSE))</f>
        <v>0</v>
      </c>
      <c r="T55" s="116" t="str">
        <f>IF(ISNA(VLOOKUP($C55,'TT CP -2'!$A$17:$I$99,9,FALSE))=TRUE,"0",VLOOKUP($C55,'TT CP -2'!$A$17:$I$99,9,FALSE))</f>
        <v>0</v>
      </c>
      <c r="U55" s="116">
        <f>IF(ISNA(VLOOKUP($C55,'FzFest CF'!$A$17:$I$99,9,FALSE))=TRUE,"0",VLOOKUP($C55,'FzFest CF'!$A$17:$I$99,9,FALSE))</f>
        <v>0</v>
      </c>
      <c r="V55" s="116" t="str">
        <f>IF(ISNA(VLOOKUP($C55,'TT Prov MO'!$A$17:$I$99,9,FALSE))=TRUE,"0",VLOOKUP($C55,'TT Prov MO'!$A$17:$I$99,9,FALSE))</f>
        <v>0</v>
      </c>
      <c r="W55" s="116" t="str">
        <f>IF(ISNA(VLOOKUP($C55,'TT Prov DM'!$A$17:$I$96,9,FALSE))=TRUE,"0",VLOOKUP($C55,'TT Prov DM'!$A$17:$I$96,9,FALSE))</f>
        <v>0</v>
      </c>
      <c r="X55" s="116" t="str">
        <f>IF(ISNA(VLOOKUP($C55,'CC MSA MO'!$A$17:$I$96,9,FALSE))=TRUE,"0",VLOOKUP($C55,'CC MSA MO'!$A$17:$I$96,9,FALSE))</f>
        <v>0</v>
      </c>
      <c r="Y55" s="116" t="str">
        <f>IF(ISNA(VLOOKUP($C55,'SrNats MO'!$A$17:$I$96,9,FALSE))=TRUE,"0",VLOOKUP($C55,'SrNats MO'!$A$17:$I$96,9,FALSE))</f>
        <v>0</v>
      </c>
      <c r="Z55" s="116" t="str">
        <f>IF(ISNA(VLOOKUP($C55,'SrNats DM'!$A$17:$I$96,9,FALSE))=TRUE,"0",VLOOKUP($C55,'SrNats DM'!$A$17:$I$96,9,FALSE))</f>
        <v>0</v>
      </c>
      <c r="AA55" s="116" t="str">
        <f>IF(ISNA(VLOOKUP($C55,'JrNats MO'!$A$17:$I$96,9,FALSE))=TRUE,"0",VLOOKUP($C55,'JrNats MO'!$A$17:$I$96,9,FALSE))</f>
        <v>0</v>
      </c>
    </row>
    <row r="56" spans="1:27" ht="18.75" customHeight="1" x14ac:dyDescent="0.15">
      <c r="A56" s="77" t="s">
        <v>98</v>
      </c>
      <c r="B56" s="77" t="s">
        <v>60</v>
      </c>
      <c r="C56" s="79" t="s">
        <v>136</v>
      </c>
      <c r="D56" s="68" t="str">
        <f>IF(ISNA(VLOOKUP($C56,'Ontario Rankings'!$C$6:$K$47,3,FALSE))=TRUE,"0",VLOOKUP($C56,'Ontario Rankings'!$C$6:$K$47,3,FALSE))</f>
        <v>0</v>
      </c>
      <c r="E56" s="116" t="str">
        <f>IF(ISNA(VLOOKUP($C56,'Apex Canada Classic'!$A$17:$I$97,9,FALSE))=TRUE,"0",VLOOKUP($C56,'Apex Canada Classic'!$A$17:$I$97,9,FALSE))</f>
        <v>0</v>
      </c>
      <c r="F56" s="116" t="str">
        <f>IF(ISNA(VLOOKUP($C56,'FIS Apex Canada Classic'!$A$17:$I$96,9,FALSE))=TRUE,"0",VLOOKUP($C56,'FIS Apex Canada Classic'!$A$17:$I$96,9,FALSE))</f>
        <v>0</v>
      </c>
      <c r="G56" s="116" t="str">
        <f>IF(ISNA(VLOOKUP($C56,'CC Red Deer MO'!$A$17:$I$99,9,FALSE))=TRUE,"0",VLOOKUP($C56,'CC Red Deer MO'!$A$17:$I$99,9,FALSE))</f>
        <v>0</v>
      </c>
      <c r="H56" s="116" t="str">
        <f>IF(ISNA(VLOOKUP($C56,'CC Red Deer DM'!$A$17:$I$99,9,FALSE))=TRUE,"0",VLOOKUP($C56,'CC Red Deer DM'!$A$17:$I$99,9,FALSE))</f>
        <v>0</v>
      </c>
      <c r="I56" s="116" t="str">
        <f>IF(ISNA(VLOOKUP($C56,'NorAm DV MO'!$A$17:$I$99,9,FALSE))=TRUE,"0",VLOOKUP($C56,'NorAm DV MO'!$A$17:$I$99,9,FALSE))</f>
        <v>0</v>
      </c>
      <c r="J56" s="116" t="str">
        <f>IF(ISNA(VLOOKUP($C56,'NorAm DV DM'!$A$17:$I$99,9,FALSE))=TRUE,"0",VLOOKUP($C56,'NorAm DV DM'!$A$17:$I$99,9,FALSE))</f>
        <v>0</v>
      </c>
      <c r="K56" s="116" t="str">
        <f>IF(ISNA(VLOOKUP($C56,'TT BVSC -1'!$A$17:$I$99,9,FALSE))=TRUE,"0",VLOOKUP($C56,'TT BVSC -1'!$A$17:$I$99,9,FALSE))</f>
        <v>0</v>
      </c>
      <c r="L56" s="116" t="str">
        <f>IF(ISNA(VLOOKUP($C56,'TT BVSC -2'!$A$17:$I$99,9,FALSE))=TRUE,"0",VLOOKUP($C56,'TT BVSC -2'!$A$17:$I$99,9,FALSE))</f>
        <v>0</v>
      </c>
      <c r="M56" s="116" t="str">
        <f>IF(ISNA(VLOOKUP($C56,'NorAm Apex MO'!$A$17:$I$99,9,FALSE))=TRUE,"0",VLOOKUP($C56,'NorAm Apex MO'!$A$17:$I$99,9,FALSE))</f>
        <v>0</v>
      </c>
      <c r="N56" s="116" t="str">
        <f>IF(ISNA(VLOOKUP($C56,'NorAm Apex DM'!$A$17:$I$99,9,FALSE))=TRUE,"0",VLOOKUP($C56,'NorAm Apex DM'!$A$17:$I$99,9,FALSE))</f>
        <v>0</v>
      </c>
      <c r="O56" s="116" t="str">
        <f>IF(ISNA(VLOOKUP($C56,'NA VSC MO'!$A$17:$I$98,9,FALSE))=TRUE,"0",VLOOKUP($C56,'NA VSC MO'!$A$17:$I$98,9,FALSE))</f>
        <v>0</v>
      </c>
      <c r="P56" s="116" t="str">
        <f>IF(ISNA(VLOOKUP($C56,'NA VSC DM'!$A$17:$I$98,9,FALSE))=TRUE,"0",VLOOKUP($C56,'NA VSC DM'!$A$17:$I$98,9,FALSE))</f>
        <v>0</v>
      </c>
      <c r="Q56" s="116" t="str">
        <f>IF(ISNA(VLOOKUP($C56,'NA Killington MO'!$A$17:$I$98,9,FALSE))=TRUE,"0",VLOOKUP($C56,'NA Killington MO'!$A$17:$I$98,9,FALSE))</f>
        <v>0</v>
      </c>
      <c r="R56" s="116" t="str">
        <f>IF(ISNA(VLOOKUP($C56,'NA Killington DM'!$A$17:$I$98,9,FALSE))=TRUE,"0",VLOOKUP($C56,'NA Killington DM'!$A$17:$I$98,9,FALSE))</f>
        <v>0</v>
      </c>
      <c r="S56" s="116" t="str">
        <f>IF(ISNA(VLOOKUP($C56,'TT CP -1'!$A$17:$I$99,9,FALSE))=TRUE,"0",VLOOKUP($C56,'TT CP -1'!$A$17:$I$99,9,FALSE))</f>
        <v>0</v>
      </c>
      <c r="T56" s="116" t="str">
        <f>IF(ISNA(VLOOKUP($C56,'TT CP -2'!$A$17:$I$99,9,FALSE))=TRUE,"0",VLOOKUP($C56,'TT CP -2'!$A$17:$I$99,9,FALSE))</f>
        <v>0</v>
      </c>
      <c r="U56" s="116">
        <f>IF(ISNA(VLOOKUP($C56,'FzFest CF'!$A$17:$I$99,9,FALSE))=TRUE,"0",VLOOKUP($C56,'FzFest CF'!$A$17:$I$99,9,FALSE))</f>
        <v>0</v>
      </c>
      <c r="V56" s="116" t="str">
        <f>IF(ISNA(VLOOKUP($C56,'TT Prov MO'!$A$17:$I$99,9,FALSE))=TRUE,"0",VLOOKUP($C56,'TT Prov MO'!$A$17:$I$99,9,FALSE))</f>
        <v>0</v>
      </c>
      <c r="W56" s="116" t="str">
        <f>IF(ISNA(VLOOKUP($C56,'TT Prov DM'!$A$17:$I$96,9,FALSE))=TRUE,"0",VLOOKUP($C56,'TT Prov DM'!$A$17:$I$96,9,FALSE))</f>
        <v>0</v>
      </c>
      <c r="X56" s="116" t="str">
        <f>IF(ISNA(VLOOKUP($C56,'CC MSA MO'!$A$17:$I$96,9,FALSE))=TRUE,"0",VLOOKUP($C56,'CC MSA MO'!$A$17:$I$96,9,FALSE))</f>
        <v>0</v>
      </c>
      <c r="Y56" s="116" t="str">
        <f>IF(ISNA(VLOOKUP($C56,'SrNats MO'!$A$17:$I$96,9,FALSE))=TRUE,"0",VLOOKUP($C56,'SrNats MO'!$A$17:$I$96,9,FALSE))</f>
        <v>0</v>
      </c>
      <c r="Z56" s="116" t="str">
        <f>IF(ISNA(VLOOKUP($C56,'SrNats DM'!$A$17:$I$96,9,FALSE))=TRUE,"0",VLOOKUP($C56,'SrNats DM'!$A$17:$I$96,9,FALSE))</f>
        <v>0</v>
      </c>
      <c r="AA56" s="116" t="str">
        <f>IF(ISNA(VLOOKUP($C56,'JrNats MO'!$A$17:$I$96,9,FALSE))=TRUE,"0",VLOOKUP($C56,'JrNats MO'!$A$17:$I$96,9,FALSE))</f>
        <v>0</v>
      </c>
    </row>
    <row r="57" spans="1:27" ht="18.75" customHeight="1" x14ac:dyDescent="0.15">
      <c r="A57" s="77" t="s">
        <v>98</v>
      </c>
      <c r="B57" s="77" t="s">
        <v>60</v>
      </c>
      <c r="C57" s="79" t="s">
        <v>137</v>
      </c>
      <c r="D57" s="68" t="str">
        <f>IF(ISNA(VLOOKUP($C57,'Ontario Rankings'!$C$6:$K$47,3,FALSE))=TRUE,"0",VLOOKUP($C57,'Ontario Rankings'!$C$6:$K$47,3,FALSE))</f>
        <v>0</v>
      </c>
      <c r="E57" s="116" t="str">
        <f>IF(ISNA(VLOOKUP($C57,'Apex Canada Classic'!$A$17:$I$97,9,FALSE))=TRUE,"0",VLOOKUP($C57,'Apex Canada Classic'!$A$17:$I$97,9,FALSE))</f>
        <v>0</v>
      </c>
      <c r="F57" s="116" t="str">
        <f>IF(ISNA(VLOOKUP($C57,'FIS Apex Canada Classic'!$A$17:$I$96,9,FALSE))=TRUE,"0",VLOOKUP($C57,'FIS Apex Canada Classic'!$A$17:$I$96,9,FALSE))</f>
        <v>0</v>
      </c>
      <c r="G57" s="116" t="str">
        <f>IF(ISNA(VLOOKUP($C57,'CC Red Deer MO'!$A$17:$I$99,9,FALSE))=TRUE,"0",VLOOKUP($C57,'CC Red Deer MO'!$A$17:$I$99,9,FALSE))</f>
        <v>0</v>
      </c>
      <c r="H57" s="116" t="str">
        <f>IF(ISNA(VLOOKUP($C57,'CC Red Deer DM'!$A$17:$I$99,9,FALSE))=TRUE,"0",VLOOKUP($C57,'CC Red Deer DM'!$A$17:$I$99,9,FALSE))</f>
        <v>0</v>
      </c>
      <c r="I57" s="116" t="str">
        <f>IF(ISNA(VLOOKUP($C57,'NorAm DV MO'!$A$17:$I$99,9,FALSE))=TRUE,"0",VLOOKUP($C57,'NorAm DV MO'!$A$17:$I$99,9,FALSE))</f>
        <v>0</v>
      </c>
      <c r="J57" s="116" t="str">
        <f>IF(ISNA(VLOOKUP($C57,'NorAm DV DM'!$A$17:$I$99,9,FALSE))=TRUE,"0",VLOOKUP($C57,'NorAm DV DM'!$A$17:$I$99,9,FALSE))</f>
        <v>0</v>
      </c>
      <c r="K57" s="116" t="str">
        <f>IF(ISNA(VLOOKUP($C57,'TT BVSC -1'!$A$17:$I$99,9,FALSE))=TRUE,"0",VLOOKUP($C57,'TT BVSC -1'!$A$17:$I$99,9,FALSE))</f>
        <v>0</v>
      </c>
      <c r="L57" s="116" t="str">
        <f>IF(ISNA(VLOOKUP($C57,'TT BVSC -2'!$A$17:$I$99,9,FALSE))=TRUE,"0",VLOOKUP($C57,'TT BVSC -2'!$A$17:$I$99,9,FALSE))</f>
        <v>0</v>
      </c>
      <c r="M57" s="116" t="str">
        <f>IF(ISNA(VLOOKUP($C57,'NorAm Apex MO'!$A$17:$I$99,9,FALSE))=TRUE,"0",VLOOKUP($C57,'NorAm Apex MO'!$A$17:$I$99,9,FALSE))</f>
        <v>0</v>
      </c>
      <c r="N57" s="116" t="str">
        <f>IF(ISNA(VLOOKUP($C57,'NorAm Apex DM'!$A$17:$I$99,9,FALSE))=TRUE,"0",VLOOKUP($C57,'NorAm Apex DM'!$A$17:$I$99,9,FALSE))</f>
        <v>0</v>
      </c>
      <c r="O57" s="116" t="str">
        <f>IF(ISNA(VLOOKUP($C57,'NA VSC MO'!$A$17:$I$98,9,FALSE))=TRUE,"0",VLOOKUP($C57,'NA VSC MO'!$A$17:$I$98,9,FALSE))</f>
        <v>0</v>
      </c>
      <c r="P57" s="116" t="str">
        <f>IF(ISNA(VLOOKUP($C57,'NA VSC DM'!$A$17:$I$98,9,FALSE))=TRUE,"0",VLOOKUP($C57,'NA VSC DM'!$A$17:$I$98,9,FALSE))</f>
        <v>0</v>
      </c>
      <c r="Q57" s="116" t="str">
        <f>IF(ISNA(VLOOKUP($C57,'NA Killington MO'!$A$17:$I$98,9,FALSE))=TRUE,"0",VLOOKUP($C57,'NA Killington MO'!$A$17:$I$98,9,FALSE))</f>
        <v>0</v>
      </c>
      <c r="R57" s="116" t="str">
        <f>IF(ISNA(VLOOKUP($C57,'NA Killington DM'!$A$17:$I$98,9,FALSE))=TRUE,"0",VLOOKUP($C57,'NA Killington DM'!$A$17:$I$98,9,FALSE))</f>
        <v>0</v>
      </c>
      <c r="S57" s="116" t="str">
        <f>IF(ISNA(VLOOKUP($C57,'TT CP -1'!$A$17:$I$99,9,FALSE))=TRUE,"0",VLOOKUP($C57,'TT CP -1'!$A$17:$I$99,9,FALSE))</f>
        <v>0</v>
      </c>
      <c r="T57" s="116" t="str">
        <f>IF(ISNA(VLOOKUP($C57,'TT CP -2'!$A$17:$I$99,9,FALSE))=TRUE,"0",VLOOKUP($C57,'TT CP -2'!$A$17:$I$99,9,FALSE))</f>
        <v>0</v>
      </c>
      <c r="U57" s="116">
        <f>IF(ISNA(VLOOKUP($C57,'FzFest CF'!$A$17:$I$99,9,FALSE))=TRUE,"0",VLOOKUP($C57,'FzFest CF'!$A$17:$I$99,9,FALSE))</f>
        <v>0</v>
      </c>
      <c r="V57" s="116" t="str">
        <f>IF(ISNA(VLOOKUP($C57,'TT Prov MO'!$A$17:$I$99,9,FALSE))=TRUE,"0",VLOOKUP($C57,'TT Prov MO'!$A$17:$I$99,9,FALSE))</f>
        <v>0</v>
      </c>
      <c r="W57" s="116" t="str">
        <f>IF(ISNA(VLOOKUP($C57,'TT Prov DM'!$A$17:$I$96,9,FALSE))=TRUE,"0",VLOOKUP($C57,'TT Prov DM'!$A$17:$I$96,9,FALSE))</f>
        <v>0</v>
      </c>
      <c r="X57" s="116" t="str">
        <f>IF(ISNA(VLOOKUP($C57,'CC MSA MO'!$A$17:$I$96,9,FALSE))=TRUE,"0",VLOOKUP($C57,'CC MSA MO'!$A$17:$I$96,9,FALSE))</f>
        <v>0</v>
      </c>
      <c r="Y57" s="116" t="str">
        <f>IF(ISNA(VLOOKUP($C57,'SrNats MO'!$A$17:$I$96,9,FALSE))=TRUE,"0",VLOOKUP($C57,'SrNats MO'!$A$17:$I$96,9,FALSE))</f>
        <v>0</v>
      </c>
      <c r="Z57" s="116" t="str">
        <f>IF(ISNA(VLOOKUP($C57,'SrNats DM'!$A$17:$I$96,9,FALSE))=TRUE,"0",VLOOKUP($C57,'SrNats DM'!$A$17:$I$96,9,FALSE))</f>
        <v>0</v>
      </c>
      <c r="AA57" s="116" t="str">
        <f>IF(ISNA(VLOOKUP($C57,'JrNats MO'!$A$17:$I$96,9,FALSE))=TRUE,"0",VLOOKUP($C57,'JrNats MO'!$A$17:$I$96,9,FALSE))</f>
        <v>0</v>
      </c>
    </row>
    <row r="58" spans="1:27" ht="18.75" customHeight="1" x14ac:dyDescent="0.15">
      <c r="A58" s="77" t="s">
        <v>98</v>
      </c>
      <c r="B58" s="77" t="s">
        <v>46</v>
      </c>
      <c r="C58" s="79" t="s">
        <v>138</v>
      </c>
      <c r="D58" s="68" t="str">
        <f>IF(ISNA(VLOOKUP($C58,'Ontario Rankings'!$C$6:$K$47,3,FALSE))=TRUE,"0",VLOOKUP($C58,'Ontario Rankings'!$C$6:$K$47,3,FALSE))</f>
        <v>0</v>
      </c>
      <c r="E58" s="116" t="str">
        <f>IF(ISNA(VLOOKUP($C58,'Apex Canada Classic'!$A$17:$I$97,9,FALSE))=TRUE,"0",VLOOKUP($C58,'Apex Canada Classic'!$A$17:$I$97,9,FALSE))</f>
        <v>0</v>
      </c>
      <c r="F58" s="116" t="str">
        <f>IF(ISNA(VLOOKUP($C58,'FIS Apex Canada Classic'!$A$17:$I$96,9,FALSE))=TRUE,"0",VLOOKUP($C58,'FIS Apex Canada Classic'!$A$17:$I$96,9,FALSE))</f>
        <v>0</v>
      </c>
      <c r="G58" s="116" t="str">
        <f>IF(ISNA(VLOOKUP($C58,'CC Red Deer MO'!$A$17:$I$99,9,FALSE))=TRUE,"0",VLOOKUP($C58,'CC Red Deer MO'!$A$17:$I$99,9,FALSE))</f>
        <v>0</v>
      </c>
      <c r="H58" s="116" t="str">
        <f>IF(ISNA(VLOOKUP($C58,'CC Red Deer DM'!$A$17:$I$99,9,FALSE))=TRUE,"0",VLOOKUP($C58,'CC Red Deer DM'!$A$17:$I$99,9,FALSE))</f>
        <v>0</v>
      </c>
      <c r="I58" s="116" t="str">
        <f>IF(ISNA(VLOOKUP($C58,'NorAm DV MO'!$A$17:$I$99,9,FALSE))=TRUE,"0",VLOOKUP($C58,'NorAm DV MO'!$A$17:$I$99,9,FALSE))</f>
        <v>0</v>
      </c>
      <c r="J58" s="116" t="str">
        <f>IF(ISNA(VLOOKUP($C58,'NorAm DV DM'!$A$17:$I$99,9,FALSE))=TRUE,"0",VLOOKUP($C58,'NorAm DV DM'!$A$17:$I$99,9,FALSE))</f>
        <v>0</v>
      </c>
      <c r="K58" s="116" t="str">
        <f>IF(ISNA(VLOOKUP($C58,'TT BVSC -1'!$A$17:$I$99,9,FALSE))=TRUE,"0",VLOOKUP($C58,'TT BVSC -1'!$A$17:$I$99,9,FALSE))</f>
        <v>0</v>
      </c>
      <c r="L58" s="116" t="str">
        <f>IF(ISNA(VLOOKUP($C58,'TT BVSC -2'!$A$17:$I$99,9,FALSE))=TRUE,"0",VLOOKUP($C58,'TT BVSC -2'!$A$17:$I$99,9,FALSE))</f>
        <v>0</v>
      </c>
      <c r="M58" s="116" t="str">
        <f>IF(ISNA(VLOOKUP($C58,'NorAm Apex MO'!$A$17:$I$99,9,FALSE))=TRUE,"0",VLOOKUP($C58,'NorAm Apex MO'!$A$17:$I$99,9,FALSE))</f>
        <v>0</v>
      </c>
      <c r="N58" s="116" t="str">
        <f>IF(ISNA(VLOOKUP($C58,'NorAm Apex DM'!$A$17:$I$99,9,FALSE))=TRUE,"0",VLOOKUP($C58,'NorAm Apex DM'!$A$17:$I$99,9,FALSE))</f>
        <v>0</v>
      </c>
      <c r="O58" s="116" t="str">
        <f>IF(ISNA(VLOOKUP($C58,'NA VSC MO'!$A$17:$I$98,9,FALSE))=TRUE,"0",VLOOKUP($C58,'NA VSC MO'!$A$17:$I$98,9,FALSE))</f>
        <v>0</v>
      </c>
      <c r="P58" s="116" t="str">
        <f>IF(ISNA(VLOOKUP($C58,'NA VSC DM'!$A$17:$I$98,9,FALSE))=TRUE,"0",VLOOKUP($C58,'NA VSC DM'!$A$17:$I$98,9,FALSE))</f>
        <v>0</v>
      </c>
      <c r="Q58" s="116" t="str">
        <f>IF(ISNA(VLOOKUP($C58,'NA Killington MO'!$A$17:$I$98,9,FALSE))=TRUE,"0",VLOOKUP($C58,'NA Killington MO'!$A$17:$I$98,9,FALSE))</f>
        <v>0</v>
      </c>
      <c r="R58" s="116" t="str">
        <f>IF(ISNA(VLOOKUP($C58,'NA Killington DM'!$A$17:$I$98,9,FALSE))=TRUE,"0",VLOOKUP($C58,'NA Killington DM'!$A$17:$I$98,9,FALSE))</f>
        <v>0</v>
      </c>
      <c r="S58" s="116" t="str">
        <f>IF(ISNA(VLOOKUP($C58,'TT CP -1'!$A$17:$I$99,9,FALSE))=TRUE,"0",VLOOKUP($C58,'TT CP -1'!$A$17:$I$99,9,FALSE))</f>
        <v>0</v>
      </c>
      <c r="T58" s="116" t="str">
        <f>IF(ISNA(VLOOKUP($C58,'TT CP -2'!$A$17:$I$99,9,FALSE))=TRUE,"0",VLOOKUP($C58,'TT CP -2'!$A$17:$I$99,9,FALSE))</f>
        <v>0</v>
      </c>
      <c r="U58" s="116">
        <f>IF(ISNA(VLOOKUP($C58,'FzFest CF'!$A$17:$I$99,9,FALSE))=TRUE,"0",VLOOKUP($C58,'FzFest CF'!$A$17:$I$99,9,FALSE))</f>
        <v>0</v>
      </c>
      <c r="V58" s="116" t="str">
        <f>IF(ISNA(VLOOKUP($C58,'TT Prov MO'!$A$17:$I$99,9,FALSE))=TRUE,"0",VLOOKUP($C58,'TT Prov MO'!$A$17:$I$99,9,FALSE))</f>
        <v>0</v>
      </c>
      <c r="W58" s="116" t="str">
        <f>IF(ISNA(VLOOKUP($C58,'TT Prov DM'!$A$17:$I$96,9,FALSE))=TRUE,"0",VLOOKUP($C58,'TT Prov DM'!$A$17:$I$96,9,FALSE))</f>
        <v>0</v>
      </c>
      <c r="X58" s="116" t="str">
        <f>IF(ISNA(VLOOKUP($C58,'CC MSA MO'!$A$17:$I$96,9,FALSE))=TRUE,"0",VLOOKUP($C58,'CC MSA MO'!$A$17:$I$96,9,FALSE))</f>
        <v>0</v>
      </c>
      <c r="Y58" s="116" t="str">
        <f>IF(ISNA(VLOOKUP($C58,'SrNats MO'!$A$17:$I$96,9,FALSE))=TRUE,"0",VLOOKUP($C58,'SrNats MO'!$A$17:$I$96,9,FALSE))</f>
        <v>0</v>
      </c>
      <c r="Z58" s="116" t="str">
        <f>IF(ISNA(VLOOKUP($C58,'SrNats DM'!$A$17:$I$96,9,FALSE))=TRUE,"0",VLOOKUP($C58,'SrNats DM'!$A$17:$I$96,9,FALSE))</f>
        <v>0</v>
      </c>
      <c r="AA58" s="116" t="str">
        <f>IF(ISNA(VLOOKUP($C58,'JrNats MO'!$A$17:$I$96,9,FALSE))=TRUE,"0",VLOOKUP($C58,'JrNats MO'!$A$17:$I$96,9,FALSE))</f>
        <v>0</v>
      </c>
    </row>
    <row r="59" spans="1:27" ht="18.75" customHeight="1" x14ac:dyDescent="0.15">
      <c r="A59" s="77" t="s">
        <v>98</v>
      </c>
      <c r="B59" s="77" t="s">
        <v>60</v>
      </c>
      <c r="C59" s="79" t="s">
        <v>139</v>
      </c>
      <c r="D59" s="68" t="str">
        <f>IF(ISNA(VLOOKUP($C59,'Ontario Rankings'!$C$6:$K$47,3,FALSE))=TRUE,"0",VLOOKUP($C59,'Ontario Rankings'!$C$6:$K$47,3,FALSE))</f>
        <v>0</v>
      </c>
      <c r="E59" s="116" t="str">
        <f>IF(ISNA(VLOOKUP($C59,'Apex Canada Classic'!$A$17:$I$97,9,FALSE))=TRUE,"0",VLOOKUP($C59,'Apex Canada Classic'!$A$17:$I$97,9,FALSE))</f>
        <v>0</v>
      </c>
      <c r="F59" s="116" t="str">
        <f>IF(ISNA(VLOOKUP($C59,'FIS Apex Canada Classic'!$A$17:$I$96,9,FALSE))=TRUE,"0",VLOOKUP($C59,'FIS Apex Canada Classic'!$A$17:$I$96,9,FALSE))</f>
        <v>0</v>
      </c>
      <c r="G59" s="116" t="str">
        <f>IF(ISNA(VLOOKUP($C59,'CC Red Deer MO'!$A$17:$I$99,9,FALSE))=TRUE,"0",VLOOKUP($C59,'CC Red Deer MO'!$A$17:$I$99,9,FALSE))</f>
        <v>0</v>
      </c>
      <c r="H59" s="116" t="str">
        <f>IF(ISNA(VLOOKUP($C59,'CC Red Deer DM'!$A$17:$I$99,9,FALSE))=TRUE,"0",VLOOKUP($C59,'CC Red Deer DM'!$A$17:$I$99,9,FALSE))</f>
        <v>0</v>
      </c>
      <c r="I59" s="116" t="str">
        <f>IF(ISNA(VLOOKUP($C59,'NorAm DV MO'!$A$17:$I$99,9,FALSE))=TRUE,"0",VLOOKUP($C59,'NorAm DV MO'!$A$17:$I$99,9,FALSE))</f>
        <v>0</v>
      </c>
      <c r="J59" s="116" t="str">
        <f>IF(ISNA(VLOOKUP($C59,'NorAm DV DM'!$A$17:$I$99,9,FALSE))=TRUE,"0",VLOOKUP($C59,'NorAm DV DM'!$A$17:$I$99,9,FALSE))</f>
        <v>0</v>
      </c>
      <c r="K59" s="116" t="str">
        <f>IF(ISNA(VLOOKUP($C59,'TT BVSC -1'!$A$17:$I$99,9,FALSE))=TRUE,"0",VLOOKUP($C59,'TT BVSC -1'!$A$17:$I$99,9,FALSE))</f>
        <v>0</v>
      </c>
      <c r="L59" s="116" t="str">
        <f>IF(ISNA(VLOOKUP($C59,'TT BVSC -2'!$A$17:$I$99,9,FALSE))=TRUE,"0",VLOOKUP($C59,'TT BVSC -2'!$A$17:$I$99,9,FALSE))</f>
        <v>0</v>
      </c>
      <c r="M59" s="116" t="str">
        <f>IF(ISNA(VLOOKUP($C59,'NorAm Apex MO'!$A$17:$I$99,9,FALSE))=TRUE,"0",VLOOKUP($C59,'NorAm Apex MO'!$A$17:$I$99,9,FALSE))</f>
        <v>0</v>
      </c>
      <c r="N59" s="116" t="str">
        <f>IF(ISNA(VLOOKUP($C59,'NorAm Apex DM'!$A$17:$I$99,9,FALSE))=TRUE,"0",VLOOKUP($C59,'NorAm Apex DM'!$A$17:$I$99,9,FALSE))</f>
        <v>0</v>
      </c>
      <c r="O59" s="116" t="str">
        <f>IF(ISNA(VLOOKUP($C59,'NA VSC MO'!$A$17:$I$98,9,FALSE))=TRUE,"0",VLOOKUP($C59,'NA VSC MO'!$A$17:$I$98,9,FALSE))</f>
        <v>0</v>
      </c>
      <c r="P59" s="116" t="str">
        <f>IF(ISNA(VLOOKUP($C59,'NA VSC DM'!$A$17:$I$98,9,FALSE))=TRUE,"0",VLOOKUP($C59,'NA VSC DM'!$A$17:$I$98,9,FALSE))</f>
        <v>0</v>
      </c>
      <c r="Q59" s="116" t="str">
        <f>IF(ISNA(VLOOKUP($C59,'NA Killington MO'!$A$17:$I$98,9,FALSE))=TRUE,"0",VLOOKUP($C59,'NA Killington MO'!$A$17:$I$98,9,FALSE))</f>
        <v>0</v>
      </c>
      <c r="R59" s="116" t="str">
        <f>IF(ISNA(VLOOKUP($C59,'NA Killington DM'!$A$17:$I$98,9,FALSE))=TRUE,"0",VLOOKUP($C59,'NA Killington DM'!$A$17:$I$98,9,FALSE))</f>
        <v>0</v>
      </c>
      <c r="S59" s="116" t="str">
        <f>IF(ISNA(VLOOKUP($C59,'TT CP -1'!$A$17:$I$99,9,FALSE))=TRUE,"0",VLOOKUP($C59,'TT CP -1'!$A$17:$I$99,9,FALSE))</f>
        <v>0</v>
      </c>
      <c r="T59" s="116" t="str">
        <f>IF(ISNA(VLOOKUP($C59,'TT CP -2'!$A$17:$I$99,9,FALSE))=TRUE,"0",VLOOKUP($C59,'TT CP -2'!$A$17:$I$99,9,FALSE))</f>
        <v>0</v>
      </c>
      <c r="U59" s="116">
        <f>IF(ISNA(VLOOKUP($C59,'FzFest CF'!$A$17:$I$99,9,FALSE))=TRUE,"0",VLOOKUP($C59,'FzFest CF'!$A$17:$I$99,9,FALSE))</f>
        <v>0</v>
      </c>
      <c r="V59" s="116" t="str">
        <f>IF(ISNA(VLOOKUP($C59,'TT Prov MO'!$A$17:$I$99,9,FALSE))=TRUE,"0",VLOOKUP($C59,'TT Prov MO'!$A$17:$I$99,9,FALSE))</f>
        <v>0</v>
      </c>
      <c r="W59" s="116" t="str">
        <f>IF(ISNA(VLOOKUP($C59,'TT Prov DM'!$A$17:$I$96,9,FALSE))=TRUE,"0",VLOOKUP($C59,'TT Prov DM'!$A$17:$I$96,9,FALSE))</f>
        <v>0</v>
      </c>
      <c r="X59" s="116" t="str">
        <f>IF(ISNA(VLOOKUP($C59,'CC MSA MO'!$A$17:$I$96,9,FALSE))=TRUE,"0",VLOOKUP($C59,'CC MSA MO'!$A$17:$I$96,9,FALSE))</f>
        <v>0</v>
      </c>
      <c r="Y59" s="116" t="str">
        <f>IF(ISNA(VLOOKUP($C59,'SrNats MO'!$A$17:$I$96,9,FALSE))=TRUE,"0",VLOOKUP($C59,'SrNats MO'!$A$17:$I$96,9,FALSE))</f>
        <v>0</v>
      </c>
      <c r="Z59" s="116" t="str">
        <f>IF(ISNA(VLOOKUP($C59,'SrNats DM'!$A$17:$I$96,9,FALSE))=TRUE,"0",VLOOKUP($C59,'SrNats DM'!$A$17:$I$96,9,FALSE))</f>
        <v>0</v>
      </c>
      <c r="AA59" s="116" t="str">
        <f>IF(ISNA(VLOOKUP($C59,'JrNats MO'!$A$17:$I$96,9,FALSE))=TRUE,"0",VLOOKUP($C59,'JrNats MO'!$A$17:$I$96,9,FALSE))</f>
        <v>0</v>
      </c>
    </row>
    <row r="60" spans="1:27" ht="18.75" customHeight="1" x14ac:dyDescent="0.15">
      <c r="A60" s="77" t="s">
        <v>98</v>
      </c>
      <c r="B60" s="77" t="s">
        <v>103</v>
      </c>
      <c r="C60" s="79" t="s">
        <v>140</v>
      </c>
      <c r="D60" s="68" t="str">
        <f>IF(ISNA(VLOOKUP($C60,'Ontario Rankings'!$C$6:$K$47,3,FALSE))=TRUE,"0",VLOOKUP($C60,'Ontario Rankings'!$C$6:$K$47,3,FALSE))</f>
        <v>0</v>
      </c>
      <c r="E60" s="116" t="str">
        <f>IF(ISNA(VLOOKUP($C60,'Apex Canada Classic'!$A$17:$I$97,9,FALSE))=TRUE,"0",VLOOKUP($C60,'Apex Canada Classic'!$A$17:$I$97,9,FALSE))</f>
        <v>0</v>
      </c>
      <c r="F60" s="116" t="str">
        <f>IF(ISNA(VLOOKUP($C60,'FIS Apex Canada Classic'!$A$17:$I$96,9,FALSE))=TRUE,"0",VLOOKUP($C60,'FIS Apex Canada Classic'!$A$17:$I$96,9,FALSE))</f>
        <v>0</v>
      </c>
      <c r="G60" s="116" t="str">
        <f>IF(ISNA(VLOOKUP($C60,'CC Red Deer MO'!$A$17:$I$99,9,FALSE))=TRUE,"0",VLOOKUP($C60,'CC Red Deer MO'!$A$17:$I$99,9,FALSE))</f>
        <v>0</v>
      </c>
      <c r="H60" s="116" t="str">
        <f>IF(ISNA(VLOOKUP($C60,'CC Red Deer DM'!$A$17:$I$99,9,FALSE))=TRUE,"0",VLOOKUP($C60,'CC Red Deer DM'!$A$17:$I$99,9,FALSE))</f>
        <v>0</v>
      </c>
      <c r="I60" s="116" t="str">
        <f>IF(ISNA(VLOOKUP($C60,'NorAm DV MO'!$A$17:$I$99,9,FALSE))=TRUE,"0",VLOOKUP($C60,'NorAm DV MO'!$A$17:$I$99,9,FALSE))</f>
        <v>0</v>
      </c>
      <c r="J60" s="116" t="str">
        <f>IF(ISNA(VLOOKUP($C60,'NorAm DV DM'!$A$17:$I$99,9,FALSE))=TRUE,"0",VLOOKUP($C60,'NorAm DV DM'!$A$17:$I$99,9,FALSE))</f>
        <v>0</v>
      </c>
      <c r="K60" s="116" t="str">
        <f>IF(ISNA(VLOOKUP($C60,'TT BVSC -1'!$A$17:$I$99,9,FALSE))=TRUE,"0",VLOOKUP($C60,'TT BVSC -1'!$A$17:$I$99,9,FALSE))</f>
        <v>0</v>
      </c>
      <c r="L60" s="116" t="str">
        <f>IF(ISNA(VLOOKUP($C60,'TT BVSC -2'!$A$17:$I$99,9,FALSE))=TRUE,"0",VLOOKUP($C60,'TT BVSC -2'!$A$17:$I$99,9,FALSE))</f>
        <v>0</v>
      </c>
      <c r="M60" s="116" t="str">
        <f>IF(ISNA(VLOOKUP($C60,'NorAm Apex MO'!$A$17:$I$99,9,FALSE))=TRUE,"0",VLOOKUP($C60,'NorAm Apex MO'!$A$17:$I$99,9,FALSE))</f>
        <v>0</v>
      </c>
      <c r="N60" s="116" t="str">
        <f>IF(ISNA(VLOOKUP($C60,'NorAm Apex DM'!$A$17:$I$99,9,FALSE))=TRUE,"0",VLOOKUP($C60,'NorAm Apex DM'!$A$17:$I$99,9,FALSE))</f>
        <v>0</v>
      </c>
      <c r="O60" s="116" t="str">
        <f>IF(ISNA(VLOOKUP($C60,'NA VSC MO'!$A$17:$I$98,9,FALSE))=TRUE,"0",VLOOKUP($C60,'NA VSC MO'!$A$17:$I$98,9,FALSE))</f>
        <v>0</v>
      </c>
      <c r="P60" s="116" t="str">
        <f>IF(ISNA(VLOOKUP($C60,'NA VSC DM'!$A$17:$I$98,9,FALSE))=TRUE,"0",VLOOKUP($C60,'NA VSC DM'!$A$17:$I$98,9,FALSE))</f>
        <v>0</v>
      </c>
      <c r="Q60" s="116" t="str">
        <f>IF(ISNA(VLOOKUP($C60,'NA Killington MO'!$A$17:$I$98,9,FALSE))=TRUE,"0",VLOOKUP($C60,'NA Killington MO'!$A$17:$I$98,9,FALSE))</f>
        <v>0</v>
      </c>
      <c r="R60" s="116" t="str">
        <f>IF(ISNA(VLOOKUP($C60,'NA Killington DM'!$A$17:$I$98,9,FALSE))=TRUE,"0",VLOOKUP($C60,'NA Killington DM'!$A$17:$I$98,9,FALSE))</f>
        <v>0</v>
      </c>
      <c r="S60" s="116" t="str">
        <f>IF(ISNA(VLOOKUP($C60,'TT CP -1'!$A$17:$I$99,9,FALSE))=TRUE,"0",VLOOKUP($C60,'TT CP -1'!$A$17:$I$99,9,FALSE))</f>
        <v>0</v>
      </c>
      <c r="T60" s="116" t="str">
        <f>IF(ISNA(VLOOKUP($C60,'TT CP -2'!$A$17:$I$99,9,FALSE))=TRUE,"0",VLOOKUP($C60,'TT CP -2'!$A$17:$I$99,9,FALSE))</f>
        <v>0</v>
      </c>
      <c r="U60" s="116">
        <f>IF(ISNA(VLOOKUP($C60,'FzFest CF'!$A$17:$I$99,9,FALSE))=TRUE,"0",VLOOKUP($C60,'FzFest CF'!$A$17:$I$99,9,FALSE))</f>
        <v>0</v>
      </c>
      <c r="V60" s="116" t="str">
        <f>IF(ISNA(VLOOKUP($C60,'TT Prov MO'!$A$17:$I$99,9,FALSE))=TRUE,"0",VLOOKUP($C60,'TT Prov MO'!$A$17:$I$99,9,FALSE))</f>
        <v>0</v>
      </c>
      <c r="W60" s="116" t="str">
        <f>IF(ISNA(VLOOKUP($C60,'TT Prov DM'!$A$17:$I$96,9,FALSE))=TRUE,"0",VLOOKUP($C60,'TT Prov DM'!$A$17:$I$96,9,FALSE))</f>
        <v>0</v>
      </c>
      <c r="X60" s="116" t="str">
        <f>IF(ISNA(VLOOKUP($C60,'CC MSA MO'!$A$17:$I$96,9,FALSE))=TRUE,"0",VLOOKUP($C60,'CC MSA MO'!$A$17:$I$96,9,FALSE))</f>
        <v>0</v>
      </c>
      <c r="Y60" s="116" t="str">
        <f>IF(ISNA(VLOOKUP($C60,'SrNats MO'!$A$17:$I$96,9,FALSE))=TRUE,"0",VLOOKUP($C60,'SrNats MO'!$A$17:$I$96,9,FALSE))</f>
        <v>0</v>
      </c>
      <c r="Z60" s="116" t="str">
        <f>IF(ISNA(VLOOKUP($C60,'SrNats DM'!$A$17:$I$96,9,FALSE))=TRUE,"0",VLOOKUP($C60,'SrNats DM'!$A$17:$I$96,9,FALSE))</f>
        <v>0</v>
      </c>
      <c r="AA60" s="116" t="str">
        <f>IF(ISNA(VLOOKUP($C60,'JrNats MO'!$A$17:$I$96,9,FALSE))=TRUE,"0",VLOOKUP($C60,'JrNats MO'!$A$17:$I$96,9,FALSE))</f>
        <v>0</v>
      </c>
    </row>
    <row r="61" spans="1:27" ht="18.75" customHeight="1" x14ac:dyDescent="0.15">
      <c r="A61" s="77" t="s">
        <v>98</v>
      </c>
      <c r="B61" s="77" t="s">
        <v>60</v>
      </c>
      <c r="C61" s="79" t="s">
        <v>141</v>
      </c>
      <c r="D61" s="68" t="str">
        <f>IF(ISNA(VLOOKUP($C61,'Ontario Rankings'!$C$6:$K$47,3,FALSE))=TRUE,"0",VLOOKUP($C61,'Ontario Rankings'!$C$6:$K$47,3,FALSE))</f>
        <v>0</v>
      </c>
      <c r="E61" s="116" t="str">
        <f>IF(ISNA(VLOOKUP($C61,'Apex Canada Classic'!$A$17:$I$97,9,FALSE))=TRUE,"0",VLOOKUP($C61,'Apex Canada Classic'!$A$17:$I$97,9,FALSE))</f>
        <v>0</v>
      </c>
      <c r="F61" s="116" t="str">
        <f>IF(ISNA(VLOOKUP($C61,'FIS Apex Canada Classic'!$A$17:$I$96,9,FALSE))=TRUE,"0",VLOOKUP($C61,'FIS Apex Canada Classic'!$A$17:$I$96,9,FALSE))</f>
        <v>0</v>
      </c>
      <c r="G61" s="116" t="str">
        <f>IF(ISNA(VLOOKUP($C61,'CC Red Deer MO'!$A$17:$I$99,9,FALSE))=TRUE,"0",VLOOKUP($C61,'CC Red Deer MO'!$A$17:$I$99,9,FALSE))</f>
        <v>0</v>
      </c>
      <c r="H61" s="116" t="str">
        <f>IF(ISNA(VLOOKUP($C61,'CC Red Deer DM'!$A$17:$I$99,9,FALSE))=TRUE,"0",VLOOKUP($C61,'CC Red Deer DM'!$A$17:$I$99,9,FALSE))</f>
        <v>0</v>
      </c>
      <c r="I61" s="116" t="str">
        <f>IF(ISNA(VLOOKUP($C61,'NorAm DV MO'!$A$17:$I$99,9,FALSE))=TRUE,"0",VLOOKUP($C61,'NorAm DV MO'!$A$17:$I$99,9,FALSE))</f>
        <v>0</v>
      </c>
      <c r="J61" s="116" t="str">
        <f>IF(ISNA(VLOOKUP($C61,'NorAm DV DM'!$A$17:$I$99,9,FALSE))=TRUE,"0",VLOOKUP($C61,'NorAm DV DM'!$A$17:$I$99,9,FALSE))</f>
        <v>0</v>
      </c>
      <c r="K61" s="116" t="str">
        <f>IF(ISNA(VLOOKUP($C61,'TT BVSC -1'!$A$17:$I$99,9,FALSE))=TRUE,"0",VLOOKUP($C61,'TT BVSC -1'!$A$17:$I$99,9,FALSE))</f>
        <v>0</v>
      </c>
      <c r="L61" s="116" t="str">
        <f>IF(ISNA(VLOOKUP($C61,'TT BVSC -2'!$A$17:$I$99,9,FALSE))=TRUE,"0",VLOOKUP($C61,'TT BVSC -2'!$A$17:$I$99,9,FALSE))</f>
        <v>0</v>
      </c>
      <c r="M61" s="116" t="str">
        <f>IF(ISNA(VLOOKUP($C61,'NorAm Apex MO'!$A$17:$I$99,9,FALSE))=TRUE,"0",VLOOKUP($C61,'NorAm Apex MO'!$A$17:$I$99,9,FALSE))</f>
        <v>0</v>
      </c>
      <c r="N61" s="116" t="str">
        <f>IF(ISNA(VLOOKUP($C61,'NorAm Apex DM'!$A$17:$I$99,9,FALSE))=TRUE,"0",VLOOKUP($C61,'NorAm Apex DM'!$A$17:$I$99,9,FALSE))</f>
        <v>0</v>
      </c>
      <c r="O61" s="116" t="str">
        <f>IF(ISNA(VLOOKUP($C61,'NA VSC MO'!$A$17:$I$98,9,FALSE))=TRUE,"0",VLOOKUP($C61,'NA VSC MO'!$A$17:$I$98,9,FALSE))</f>
        <v>0</v>
      </c>
      <c r="P61" s="116" t="str">
        <f>IF(ISNA(VLOOKUP($C61,'NA VSC DM'!$A$17:$I$98,9,FALSE))=TRUE,"0",VLOOKUP($C61,'NA VSC DM'!$A$17:$I$98,9,FALSE))</f>
        <v>0</v>
      </c>
      <c r="Q61" s="116" t="str">
        <f>IF(ISNA(VLOOKUP($C61,'NA Killington MO'!$A$17:$I$98,9,FALSE))=TRUE,"0",VLOOKUP($C61,'NA Killington MO'!$A$17:$I$98,9,FALSE))</f>
        <v>0</v>
      </c>
      <c r="R61" s="116" t="str">
        <f>IF(ISNA(VLOOKUP($C61,'NA Killington DM'!$A$17:$I$98,9,FALSE))=TRUE,"0",VLOOKUP($C61,'NA Killington DM'!$A$17:$I$98,9,FALSE))</f>
        <v>0</v>
      </c>
      <c r="S61" s="116" t="str">
        <f>IF(ISNA(VLOOKUP($C61,'TT CP -1'!$A$17:$I$99,9,FALSE))=TRUE,"0",VLOOKUP($C61,'TT CP -1'!$A$17:$I$99,9,FALSE))</f>
        <v>0</v>
      </c>
      <c r="T61" s="116" t="str">
        <f>IF(ISNA(VLOOKUP($C61,'TT CP -2'!$A$17:$I$99,9,FALSE))=TRUE,"0",VLOOKUP($C61,'TT CP -2'!$A$17:$I$99,9,FALSE))</f>
        <v>0</v>
      </c>
      <c r="U61" s="116">
        <f>IF(ISNA(VLOOKUP($C61,'FzFest CF'!$A$17:$I$99,9,FALSE))=TRUE,"0",VLOOKUP($C61,'FzFest CF'!$A$17:$I$99,9,FALSE))</f>
        <v>0</v>
      </c>
      <c r="V61" s="116" t="str">
        <f>IF(ISNA(VLOOKUP($C61,'TT Prov MO'!$A$17:$I$99,9,FALSE))=TRUE,"0",VLOOKUP($C61,'TT Prov MO'!$A$17:$I$99,9,FALSE))</f>
        <v>0</v>
      </c>
      <c r="W61" s="116" t="str">
        <f>IF(ISNA(VLOOKUP($C61,'TT Prov DM'!$A$17:$I$96,9,FALSE))=TRUE,"0",VLOOKUP($C61,'TT Prov DM'!$A$17:$I$96,9,FALSE))</f>
        <v>0</v>
      </c>
      <c r="X61" s="116" t="str">
        <f>IF(ISNA(VLOOKUP($C61,'CC MSA MO'!$A$17:$I$96,9,FALSE))=TRUE,"0",VLOOKUP($C61,'CC MSA MO'!$A$17:$I$96,9,FALSE))</f>
        <v>0</v>
      </c>
      <c r="Y61" s="116" t="str">
        <f>IF(ISNA(VLOOKUP($C61,'SrNats MO'!$A$17:$I$96,9,FALSE))=TRUE,"0",VLOOKUP($C61,'SrNats MO'!$A$17:$I$96,9,FALSE))</f>
        <v>0</v>
      </c>
      <c r="Z61" s="116" t="str">
        <f>IF(ISNA(VLOOKUP($C61,'SrNats DM'!$A$17:$I$96,9,FALSE))=TRUE,"0",VLOOKUP($C61,'SrNats DM'!$A$17:$I$96,9,FALSE))</f>
        <v>0</v>
      </c>
      <c r="AA61" s="116" t="str">
        <f>IF(ISNA(VLOOKUP($C61,'JrNats MO'!$A$17:$I$96,9,FALSE))=TRUE,"0",VLOOKUP($C61,'JrNats MO'!$A$17:$I$96,9,FALSE))</f>
        <v>0</v>
      </c>
    </row>
    <row r="62" spans="1:27" ht="18.75" customHeight="1" x14ac:dyDescent="0.15">
      <c r="A62" s="77" t="s">
        <v>98</v>
      </c>
      <c r="B62" s="77" t="s">
        <v>103</v>
      </c>
      <c r="C62" s="79" t="s">
        <v>142</v>
      </c>
      <c r="D62" s="68" t="str">
        <f>IF(ISNA(VLOOKUP($C62,'Ontario Rankings'!$C$6:$K$47,3,FALSE))=TRUE,"0",VLOOKUP($C62,'Ontario Rankings'!$C$6:$K$47,3,FALSE))</f>
        <v>0</v>
      </c>
      <c r="E62" s="116" t="str">
        <f>IF(ISNA(VLOOKUP($C62,'Apex Canada Classic'!$A$17:$I$97,9,FALSE))=TRUE,"0",VLOOKUP($C62,'Apex Canada Classic'!$A$17:$I$97,9,FALSE))</f>
        <v>0</v>
      </c>
      <c r="F62" s="116" t="str">
        <f>IF(ISNA(VLOOKUP($C62,'FIS Apex Canada Classic'!$A$17:$I$96,9,FALSE))=TRUE,"0",VLOOKUP($C62,'FIS Apex Canada Classic'!$A$17:$I$96,9,FALSE))</f>
        <v>0</v>
      </c>
      <c r="G62" s="116" t="str">
        <f>IF(ISNA(VLOOKUP($C62,'CC Red Deer MO'!$A$17:$I$99,9,FALSE))=TRUE,"0",VLOOKUP($C62,'CC Red Deer MO'!$A$17:$I$99,9,FALSE))</f>
        <v>0</v>
      </c>
      <c r="H62" s="116" t="str">
        <f>IF(ISNA(VLOOKUP($C62,'CC Red Deer DM'!$A$17:$I$99,9,FALSE))=TRUE,"0",VLOOKUP($C62,'CC Red Deer DM'!$A$17:$I$99,9,FALSE))</f>
        <v>0</v>
      </c>
      <c r="I62" s="116" t="str">
        <f>IF(ISNA(VLOOKUP($C62,'NorAm DV MO'!$A$17:$I$99,9,FALSE))=TRUE,"0",VLOOKUP($C62,'NorAm DV MO'!$A$17:$I$99,9,FALSE))</f>
        <v>0</v>
      </c>
      <c r="J62" s="116" t="str">
        <f>IF(ISNA(VLOOKUP($C62,'NorAm DV DM'!$A$17:$I$99,9,FALSE))=TRUE,"0",VLOOKUP($C62,'NorAm DV DM'!$A$17:$I$99,9,FALSE))</f>
        <v>0</v>
      </c>
      <c r="K62" s="116" t="str">
        <f>IF(ISNA(VLOOKUP($C62,'TT BVSC -1'!$A$17:$I$99,9,FALSE))=TRUE,"0",VLOOKUP($C62,'TT BVSC -1'!$A$17:$I$99,9,FALSE))</f>
        <v>0</v>
      </c>
      <c r="L62" s="116" t="str">
        <f>IF(ISNA(VLOOKUP($C62,'TT BVSC -2'!$A$17:$I$99,9,FALSE))=TRUE,"0",VLOOKUP($C62,'TT BVSC -2'!$A$17:$I$99,9,FALSE))</f>
        <v>0</v>
      </c>
      <c r="M62" s="116" t="str">
        <f>IF(ISNA(VLOOKUP($C62,'NorAm Apex MO'!$A$17:$I$99,9,FALSE))=TRUE,"0",VLOOKUP($C62,'NorAm Apex MO'!$A$17:$I$99,9,FALSE))</f>
        <v>0</v>
      </c>
      <c r="N62" s="116" t="str">
        <f>IF(ISNA(VLOOKUP($C62,'NorAm Apex DM'!$A$17:$I$99,9,FALSE))=TRUE,"0",VLOOKUP($C62,'NorAm Apex DM'!$A$17:$I$99,9,FALSE))</f>
        <v>0</v>
      </c>
      <c r="O62" s="116" t="str">
        <f>IF(ISNA(VLOOKUP($C62,'NA VSC MO'!$A$17:$I$98,9,FALSE))=TRUE,"0",VLOOKUP($C62,'NA VSC MO'!$A$17:$I$98,9,FALSE))</f>
        <v>0</v>
      </c>
      <c r="P62" s="116" t="str">
        <f>IF(ISNA(VLOOKUP($C62,'NA VSC DM'!$A$17:$I$98,9,FALSE))=TRUE,"0",VLOOKUP($C62,'NA VSC DM'!$A$17:$I$98,9,FALSE))</f>
        <v>0</v>
      </c>
      <c r="Q62" s="116" t="str">
        <f>IF(ISNA(VLOOKUP($C62,'NA Killington MO'!$A$17:$I$98,9,FALSE))=TRUE,"0",VLOOKUP($C62,'NA Killington MO'!$A$17:$I$98,9,FALSE))</f>
        <v>0</v>
      </c>
      <c r="R62" s="116" t="str">
        <f>IF(ISNA(VLOOKUP($C62,'NA Killington DM'!$A$17:$I$98,9,FALSE))=TRUE,"0",VLOOKUP($C62,'NA Killington DM'!$A$17:$I$98,9,FALSE))</f>
        <v>0</v>
      </c>
      <c r="S62" s="116" t="str">
        <f>IF(ISNA(VLOOKUP($C62,'TT CP -1'!$A$17:$I$99,9,FALSE))=TRUE,"0",VLOOKUP($C62,'TT CP -1'!$A$17:$I$99,9,FALSE))</f>
        <v>0</v>
      </c>
      <c r="T62" s="116" t="str">
        <f>IF(ISNA(VLOOKUP($C62,'TT CP -2'!$A$17:$I$99,9,FALSE))=TRUE,"0",VLOOKUP($C62,'TT CP -2'!$A$17:$I$99,9,FALSE))</f>
        <v>0</v>
      </c>
      <c r="U62" s="116">
        <f>IF(ISNA(VLOOKUP($C62,'FzFest CF'!$A$17:$I$99,9,FALSE))=TRUE,"0",VLOOKUP($C62,'FzFest CF'!$A$17:$I$99,9,FALSE))</f>
        <v>0</v>
      </c>
      <c r="V62" s="116" t="str">
        <f>IF(ISNA(VLOOKUP($C62,'TT Prov MO'!$A$17:$I$99,9,FALSE))=TRUE,"0",VLOOKUP($C62,'TT Prov MO'!$A$17:$I$99,9,FALSE))</f>
        <v>0</v>
      </c>
      <c r="W62" s="116" t="str">
        <f>IF(ISNA(VLOOKUP($C62,'TT Prov DM'!$A$17:$I$96,9,FALSE))=TRUE,"0",VLOOKUP($C62,'TT Prov DM'!$A$17:$I$96,9,FALSE))</f>
        <v>0</v>
      </c>
      <c r="X62" s="116" t="str">
        <f>IF(ISNA(VLOOKUP($C62,'CC MSA MO'!$A$17:$I$96,9,FALSE))=TRUE,"0",VLOOKUP($C62,'CC MSA MO'!$A$17:$I$96,9,FALSE))</f>
        <v>0</v>
      </c>
      <c r="Y62" s="116" t="str">
        <f>IF(ISNA(VLOOKUP($C62,'SrNats MO'!$A$17:$I$96,9,FALSE))=TRUE,"0",VLOOKUP($C62,'SrNats MO'!$A$17:$I$96,9,FALSE))</f>
        <v>0</v>
      </c>
      <c r="Z62" s="116" t="str">
        <f>IF(ISNA(VLOOKUP($C62,'SrNats DM'!$A$17:$I$96,9,FALSE))=TRUE,"0",VLOOKUP($C62,'SrNats DM'!$A$17:$I$96,9,FALSE))</f>
        <v>0</v>
      </c>
      <c r="AA62" s="116" t="str">
        <f>IF(ISNA(VLOOKUP($C62,'JrNats MO'!$A$17:$I$96,9,FALSE))=TRUE,"0",VLOOKUP($C62,'JrNats MO'!$A$17:$I$96,9,FALSE))</f>
        <v>0</v>
      </c>
    </row>
    <row r="63" spans="1:27" ht="18.75" customHeight="1" x14ac:dyDescent="0.15">
      <c r="A63" s="77" t="s">
        <v>98</v>
      </c>
      <c r="B63" s="77" t="s">
        <v>103</v>
      </c>
      <c r="C63" s="79" t="s">
        <v>143</v>
      </c>
      <c r="D63" s="68" t="str">
        <f>IF(ISNA(VLOOKUP($C63,'Ontario Rankings'!$C$6:$K$47,3,FALSE))=TRUE,"0",VLOOKUP($C63,'Ontario Rankings'!$C$6:$K$47,3,FALSE))</f>
        <v>0</v>
      </c>
      <c r="E63" s="116" t="str">
        <f>IF(ISNA(VLOOKUP($C63,'Apex Canada Classic'!$A$17:$I$97,9,FALSE))=TRUE,"0",VLOOKUP($C63,'Apex Canada Classic'!$A$17:$I$97,9,FALSE))</f>
        <v>0</v>
      </c>
      <c r="F63" s="116" t="str">
        <f>IF(ISNA(VLOOKUP($C63,'FIS Apex Canada Classic'!$A$17:$I$96,9,FALSE))=TRUE,"0",VLOOKUP($C63,'FIS Apex Canada Classic'!$A$17:$I$96,9,FALSE))</f>
        <v>0</v>
      </c>
      <c r="G63" s="116" t="str">
        <f>IF(ISNA(VLOOKUP($C63,'CC Red Deer MO'!$A$17:$I$99,9,FALSE))=TRUE,"0",VLOOKUP($C63,'CC Red Deer MO'!$A$17:$I$99,9,FALSE))</f>
        <v>0</v>
      </c>
      <c r="H63" s="116" t="str">
        <f>IF(ISNA(VLOOKUP($C63,'CC Red Deer DM'!$A$17:$I$99,9,FALSE))=TRUE,"0",VLOOKUP($C63,'CC Red Deer DM'!$A$17:$I$99,9,FALSE))</f>
        <v>0</v>
      </c>
      <c r="I63" s="116" t="str">
        <f>IF(ISNA(VLOOKUP($C63,'NorAm DV MO'!$A$17:$I$99,9,FALSE))=TRUE,"0",VLOOKUP($C63,'NorAm DV MO'!$A$17:$I$99,9,FALSE))</f>
        <v>0</v>
      </c>
      <c r="J63" s="116" t="str">
        <f>IF(ISNA(VLOOKUP($C63,'NorAm DV DM'!$A$17:$I$99,9,FALSE))=TRUE,"0",VLOOKUP($C63,'NorAm DV DM'!$A$17:$I$99,9,FALSE))</f>
        <v>0</v>
      </c>
      <c r="K63" s="116" t="str">
        <f>IF(ISNA(VLOOKUP($C63,'TT BVSC -1'!$A$17:$I$99,9,FALSE))=TRUE,"0",VLOOKUP($C63,'TT BVSC -1'!$A$17:$I$99,9,FALSE))</f>
        <v>0</v>
      </c>
      <c r="L63" s="116" t="str">
        <f>IF(ISNA(VLOOKUP($C63,'TT BVSC -2'!$A$17:$I$99,9,FALSE))=TRUE,"0",VLOOKUP($C63,'TT BVSC -2'!$A$17:$I$99,9,FALSE))</f>
        <v>0</v>
      </c>
      <c r="M63" s="116" t="str">
        <f>IF(ISNA(VLOOKUP($C63,'NorAm Apex MO'!$A$17:$I$99,9,FALSE))=TRUE,"0",VLOOKUP($C63,'NorAm Apex MO'!$A$17:$I$99,9,FALSE))</f>
        <v>0</v>
      </c>
      <c r="N63" s="116" t="str">
        <f>IF(ISNA(VLOOKUP($C63,'NorAm Apex DM'!$A$17:$I$99,9,FALSE))=TRUE,"0",VLOOKUP($C63,'NorAm Apex DM'!$A$17:$I$99,9,FALSE))</f>
        <v>0</v>
      </c>
      <c r="O63" s="116" t="str">
        <f>IF(ISNA(VLOOKUP($C63,'NA VSC MO'!$A$17:$I$98,9,FALSE))=TRUE,"0",VLOOKUP($C63,'NA VSC MO'!$A$17:$I$98,9,FALSE))</f>
        <v>0</v>
      </c>
      <c r="P63" s="116" t="str">
        <f>IF(ISNA(VLOOKUP($C63,'NA VSC DM'!$A$17:$I$98,9,FALSE))=TRUE,"0",VLOOKUP($C63,'NA VSC DM'!$A$17:$I$98,9,FALSE))</f>
        <v>0</v>
      </c>
      <c r="Q63" s="116" t="str">
        <f>IF(ISNA(VLOOKUP($C63,'NA Killington MO'!$A$17:$I$98,9,FALSE))=TRUE,"0",VLOOKUP($C63,'NA Killington MO'!$A$17:$I$98,9,FALSE))</f>
        <v>0</v>
      </c>
      <c r="R63" s="116" t="str">
        <f>IF(ISNA(VLOOKUP($C63,'NA Killington DM'!$A$17:$I$98,9,FALSE))=TRUE,"0",VLOOKUP($C63,'NA Killington DM'!$A$17:$I$98,9,FALSE))</f>
        <v>0</v>
      </c>
      <c r="S63" s="116" t="str">
        <f>IF(ISNA(VLOOKUP($C63,'TT CP -1'!$A$17:$I$99,9,FALSE))=TRUE,"0",VLOOKUP($C63,'TT CP -1'!$A$17:$I$99,9,FALSE))</f>
        <v>0</v>
      </c>
      <c r="T63" s="116" t="str">
        <f>IF(ISNA(VLOOKUP($C63,'TT CP -2'!$A$17:$I$99,9,FALSE))=TRUE,"0",VLOOKUP($C63,'TT CP -2'!$A$17:$I$99,9,FALSE))</f>
        <v>0</v>
      </c>
      <c r="U63" s="116">
        <f>IF(ISNA(VLOOKUP($C63,'FzFest CF'!$A$17:$I$99,9,FALSE))=TRUE,"0",VLOOKUP($C63,'FzFest CF'!$A$17:$I$99,9,FALSE))</f>
        <v>0</v>
      </c>
      <c r="V63" s="116" t="str">
        <f>IF(ISNA(VLOOKUP($C63,'TT Prov MO'!$A$17:$I$99,9,FALSE))=TRUE,"0",VLOOKUP($C63,'TT Prov MO'!$A$17:$I$99,9,FALSE))</f>
        <v>0</v>
      </c>
      <c r="W63" s="116" t="str">
        <f>IF(ISNA(VLOOKUP($C63,'TT Prov DM'!$A$17:$I$96,9,FALSE))=TRUE,"0",VLOOKUP($C63,'TT Prov DM'!$A$17:$I$96,9,FALSE))</f>
        <v>0</v>
      </c>
      <c r="X63" s="116" t="str">
        <f>IF(ISNA(VLOOKUP($C63,'CC MSA MO'!$A$17:$I$96,9,FALSE))=TRUE,"0",VLOOKUP($C63,'CC MSA MO'!$A$17:$I$96,9,FALSE))</f>
        <v>0</v>
      </c>
      <c r="Y63" s="116" t="str">
        <f>IF(ISNA(VLOOKUP($C63,'SrNats MO'!$A$17:$I$96,9,FALSE))=TRUE,"0",VLOOKUP($C63,'SrNats MO'!$A$17:$I$96,9,FALSE))</f>
        <v>0</v>
      </c>
      <c r="Z63" s="116" t="str">
        <f>IF(ISNA(VLOOKUP($C63,'SrNats DM'!$A$17:$I$96,9,FALSE))=TRUE,"0",VLOOKUP($C63,'SrNats DM'!$A$17:$I$96,9,FALSE))</f>
        <v>0</v>
      </c>
      <c r="AA63" s="116" t="str">
        <f>IF(ISNA(VLOOKUP($C63,'JrNats MO'!$A$17:$I$96,9,FALSE))=TRUE,"0",VLOOKUP($C63,'JrNats MO'!$A$17:$I$96,9,FALSE))</f>
        <v>0</v>
      </c>
    </row>
    <row r="64" spans="1:27" ht="18.75" customHeight="1" x14ac:dyDescent="0.15">
      <c r="A64" s="77" t="s">
        <v>98</v>
      </c>
      <c r="B64" s="77" t="s">
        <v>151</v>
      </c>
      <c r="C64" s="79" t="s">
        <v>144</v>
      </c>
      <c r="D64" s="68" t="str">
        <f>IF(ISNA(VLOOKUP($C64,'Ontario Rankings'!$C$6:$K$47,3,FALSE))=TRUE,"0",VLOOKUP($C64,'Ontario Rankings'!$C$6:$K$47,3,FALSE))</f>
        <v>0</v>
      </c>
      <c r="E64" s="116" t="str">
        <f>IF(ISNA(VLOOKUP($C64,'Apex Canada Classic'!$A$17:$I$97,9,FALSE))=TRUE,"0",VLOOKUP($C64,'Apex Canada Classic'!$A$17:$I$97,9,FALSE))</f>
        <v>0</v>
      </c>
      <c r="F64" s="116" t="str">
        <f>IF(ISNA(VLOOKUP($C64,'FIS Apex Canada Classic'!$A$17:$I$96,9,FALSE))=TRUE,"0",VLOOKUP($C64,'FIS Apex Canada Classic'!$A$17:$I$96,9,FALSE))</f>
        <v>0</v>
      </c>
      <c r="G64" s="116" t="str">
        <f>IF(ISNA(VLOOKUP($C64,'CC Red Deer MO'!$A$17:$I$99,9,FALSE))=TRUE,"0",VLOOKUP($C64,'CC Red Deer MO'!$A$17:$I$99,9,FALSE))</f>
        <v>0</v>
      </c>
      <c r="H64" s="116" t="str">
        <f>IF(ISNA(VLOOKUP($C64,'CC Red Deer DM'!$A$17:$I$99,9,FALSE))=TRUE,"0",VLOOKUP($C64,'CC Red Deer DM'!$A$17:$I$99,9,FALSE))</f>
        <v>0</v>
      </c>
      <c r="I64" s="116" t="str">
        <f>IF(ISNA(VLOOKUP($C64,'NorAm DV MO'!$A$17:$I$99,9,FALSE))=TRUE,"0",VLOOKUP($C64,'NorAm DV MO'!$A$17:$I$99,9,FALSE))</f>
        <v>0</v>
      </c>
      <c r="J64" s="116" t="str">
        <f>IF(ISNA(VLOOKUP($C64,'NorAm DV DM'!$A$17:$I$99,9,FALSE))=TRUE,"0",VLOOKUP($C64,'NorAm DV DM'!$A$17:$I$99,9,FALSE))</f>
        <v>0</v>
      </c>
      <c r="K64" s="116" t="str">
        <f>IF(ISNA(VLOOKUP($C64,'TT BVSC -1'!$A$17:$I$99,9,FALSE))=TRUE,"0",VLOOKUP($C64,'TT BVSC -1'!$A$17:$I$99,9,FALSE))</f>
        <v>0</v>
      </c>
      <c r="L64" s="116" t="str">
        <f>IF(ISNA(VLOOKUP($C64,'TT BVSC -2'!$A$17:$I$99,9,FALSE))=TRUE,"0",VLOOKUP($C64,'TT BVSC -2'!$A$17:$I$99,9,FALSE))</f>
        <v>0</v>
      </c>
      <c r="M64" s="116" t="str">
        <f>IF(ISNA(VLOOKUP($C64,'NorAm Apex MO'!$A$17:$I$99,9,FALSE))=TRUE,"0",VLOOKUP($C64,'NorAm Apex MO'!$A$17:$I$99,9,FALSE))</f>
        <v>0</v>
      </c>
      <c r="N64" s="116" t="str">
        <f>IF(ISNA(VLOOKUP($C64,'NorAm Apex DM'!$A$17:$I$99,9,FALSE))=TRUE,"0",VLOOKUP($C64,'NorAm Apex DM'!$A$17:$I$99,9,FALSE))</f>
        <v>0</v>
      </c>
      <c r="O64" s="116" t="str">
        <f>IF(ISNA(VLOOKUP($C64,'NA VSC MO'!$A$17:$I$98,9,FALSE))=TRUE,"0",VLOOKUP($C64,'NA VSC MO'!$A$17:$I$98,9,FALSE))</f>
        <v>0</v>
      </c>
      <c r="P64" s="116" t="str">
        <f>IF(ISNA(VLOOKUP($C64,'NA VSC DM'!$A$17:$I$98,9,FALSE))=TRUE,"0",VLOOKUP($C64,'NA VSC DM'!$A$17:$I$98,9,FALSE))</f>
        <v>0</v>
      </c>
      <c r="Q64" s="116" t="str">
        <f>IF(ISNA(VLOOKUP($C64,'NA Killington MO'!$A$17:$I$98,9,FALSE))=TRUE,"0",VLOOKUP($C64,'NA Killington MO'!$A$17:$I$98,9,FALSE))</f>
        <v>0</v>
      </c>
      <c r="R64" s="116" t="str">
        <f>IF(ISNA(VLOOKUP($C64,'NA Killington DM'!$A$17:$I$98,9,FALSE))=TRUE,"0",VLOOKUP($C64,'NA Killington DM'!$A$17:$I$98,9,FALSE))</f>
        <v>0</v>
      </c>
      <c r="S64" s="116" t="str">
        <f>IF(ISNA(VLOOKUP($C64,'TT CP -1'!$A$17:$I$99,9,FALSE))=TRUE,"0",VLOOKUP($C64,'TT CP -1'!$A$17:$I$99,9,FALSE))</f>
        <v>0</v>
      </c>
      <c r="T64" s="116" t="str">
        <f>IF(ISNA(VLOOKUP($C64,'TT CP -2'!$A$17:$I$99,9,FALSE))=TRUE,"0",VLOOKUP($C64,'TT CP -2'!$A$17:$I$99,9,FALSE))</f>
        <v>0</v>
      </c>
      <c r="U64" s="116">
        <f>IF(ISNA(VLOOKUP($C64,'FzFest CF'!$A$17:$I$99,9,FALSE))=TRUE,"0",VLOOKUP($C64,'FzFest CF'!$A$17:$I$99,9,FALSE))</f>
        <v>0</v>
      </c>
      <c r="V64" s="116" t="str">
        <f>IF(ISNA(VLOOKUP($C64,'TT Prov MO'!$A$17:$I$99,9,FALSE))=TRUE,"0",VLOOKUP($C64,'TT Prov MO'!$A$17:$I$99,9,FALSE))</f>
        <v>0</v>
      </c>
      <c r="W64" s="116" t="str">
        <f>IF(ISNA(VLOOKUP($C64,'TT Prov DM'!$A$17:$I$96,9,FALSE))=TRUE,"0",VLOOKUP($C64,'TT Prov DM'!$A$17:$I$96,9,FALSE))</f>
        <v>0</v>
      </c>
      <c r="X64" s="116" t="str">
        <f>IF(ISNA(VLOOKUP($C64,'CC MSA MO'!$A$17:$I$96,9,FALSE))=TRUE,"0",VLOOKUP($C64,'CC MSA MO'!$A$17:$I$96,9,FALSE))</f>
        <v>0</v>
      </c>
      <c r="Y64" s="116" t="str">
        <f>IF(ISNA(VLOOKUP($C64,'SrNats MO'!$A$17:$I$96,9,FALSE))=TRUE,"0",VLOOKUP($C64,'SrNats MO'!$A$17:$I$96,9,FALSE))</f>
        <v>0</v>
      </c>
      <c r="Z64" s="116" t="str">
        <f>IF(ISNA(VLOOKUP($C64,'SrNats DM'!$A$17:$I$96,9,FALSE))=TRUE,"0",VLOOKUP($C64,'SrNats DM'!$A$17:$I$96,9,FALSE))</f>
        <v>0</v>
      </c>
      <c r="AA64" s="116" t="str">
        <f>IF(ISNA(VLOOKUP($C64,'JrNats MO'!$A$17:$I$96,9,FALSE))=TRUE,"0",VLOOKUP($C64,'JrNats MO'!$A$17:$I$96,9,FALSE))</f>
        <v>0</v>
      </c>
    </row>
    <row r="65" spans="1:27" ht="18.75" customHeight="1" x14ac:dyDescent="0.15">
      <c r="A65" s="77" t="s">
        <v>98</v>
      </c>
      <c r="B65" s="77" t="s">
        <v>46</v>
      </c>
      <c r="C65" s="79" t="s">
        <v>145</v>
      </c>
      <c r="D65" s="68" t="str">
        <f>IF(ISNA(VLOOKUP($C65,'Ontario Rankings'!$C$6:$K$47,3,FALSE))=TRUE,"0",VLOOKUP($C65,'Ontario Rankings'!$C$6:$K$47,3,FALSE))</f>
        <v>0</v>
      </c>
      <c r="E65" s="116" t="str">
        <f>IF(ISNA(VLOOKUP($C65,'Apex Canada Classic'!$A$17:$I$97,9,FALSE))=TRUE,"0",VLOOKUP($C65,'Apex Canada Classic'!$A$17:$I$97,9,FALSE))</f>
        <v>0</v>
      </c>
      <c r="F65" s="116" t="str">
        <f>IF(ISNA(VLOOKUP($C65,'FIS Apex Canada Classic'!$A$17:$I$96,9,FALSE))=TRUE,"0",VLOOKUP($C65,'FIS Apex Canada Classic'!$A$17:$I$96,9,FALSE))</f>
        <v>0</v>
      </c>
      <c r="G65" s="116" t="str">
        <f>IF(ISNA(VLOOKUP($C65,'CC Red Deer MO'!$A$17:$I$99,9,FALSE))=TRUE,"0",VLOOKUP($C65,'CC Red Deer MO'!$A$17:$I$99,9,FALSE))</f>
        <v>0</v>
      </c>
      <c r="H65" s="116" t="str">
        <f>IF(ISNA(VLOOKUP($C65,'CC Red Deer DM'!$A$17:$I$99,9,FALSE))=TRUE,"0",VLOOKUP($C65,'CC Red Deer DM'!$A$17:$I$99,9,FALSE))</f>
        <v>0</v>
      </c>
      <c r="I65" s="116" t="str">
        <f>IF(ISNA(VLOOKUP($C65,'NorAm DV MO'!$A$17:$I$99,9,FALSE))=TRUE,"0",VLOOKUP($C65,'NorAm DV MO'!$A$17:$I$99,9,FALSE))</f>
        <v>0</v>
      </c>
      <c r="J65" s="116" t="str">
        <f>IF(ISNA(VLOOKUP($C65,'NorAm DV DM'!$A$17:$I$99,9,FALSE))=TRUE,"0",VLOOKUP($C65,'NorAm DV DM'!$A$17:$I$99,9,FALSE))</f>
        <v>0</v>
      </c>
      <c r="K65" s="116" t="str">
        <f>IF(ISNA(VLOOKUP($C65,'TT BVSC -1'!$A$17:$I$99,9,FALSE))=TRUE,"0",VLOOKUP($C65,'TT BVSC -1'!$A$17:$I$99,9,FALSE))</f>
        <v>0</v>
      </c>
      <c r="L65" s="116" t="str">
        <f>IF(ISNA(VLOOKUP($C65,'TT BVSC -2'!$A$17:$I$99,9,FALSE))=TRUE,"0",VLOOKUP($C65,'TT BVSC -2'!$A$17:$I$99,9,FALSE))</f>
        <v>0</v>
      </c>
      <c r="M65" s="116" t="str">
        <f>IF(ISNA(VLOOKUP($C65,'NorAm Apex MO'!$A$17:$I$99,9,FALSE))=TRUE,"0",VLOOKUP($C65,'NorAm Apex MO'!$A$17:$I$99,9,FALSE))</f>
        <v>0</v>
      </c>
      <c r="N65" s="116" t="str">
        <f>IF(ISNA(VLOOKUP($C65,'NorAm Apex DM'!$A$17:$I$99,9,FALSE))=TRUE,"0",VLOOKUP($C65,'NorAm Apex DM'!$A$17:$I$99,9,FALSE))</f>
        <v>0</v>
      </c>
      <c r="O65" s="116" t="str">
        <f>IF(ISNA(VLOOKUP($C65,'NA VSC MO'!$A$17:$I$98,9,FALSE))=TRUE,"0",VLOOKUP($C65,'NA VSC MO'!$A$17:$I$98,9,FALSE))</f>
        <v>0</v>
      </c>
      <c r="P65" s="116" t="str">
        <f>IF(ISNA(VLOOKUP($C65,'NA VSC DM'!$A$17:$I$98,9,FALSE))=TRUE,"0",VLOOKUP($C65,'NA VSC DM'!$A$17:$I$98,9,FALSE))</f>
        <v>0</v>
      </c>
      <c r="Q65" s="116" t="str">
        <f>IF(ISNA(VLOOKUP($C65,'NA Killington MO'!$A$17:$I$98,9,FALSE))=TRUE,"0",VLOOKUP($C65,'NA Killington MO'!$A$17:$I$98,9,FALSE))</f>
        <v>0</v>
      </c>
      <c r="R65" s="116" t="str">
        <f>IF(ISNA(VLOOKUP($C65,'NA Killington DM'!$A$17:$I$98,9,FALSE))=TRUE,"0",VLOOKUP($C65,'NA Killington DM'!$A$17:$I$98,9,FALSE))</f>
        <v>0</v>
      </c>
      <c r="S65" s="116" t="str">
        <f>IF(ISNA(VLOOKUP($C65,'TT CP -1'!$A$17:$I$99,9,FALSE))=TRUE,"0",VLOOKUP($C65,'TT CP -1'!$A$17:$I$99,9,FALSE))</f>
        <v>0</v>
      </c>
      <c r="T65" s="116" t="str">
        <f>IF(ISNA(VLOOKUP($C65,'TT CP -2'!$A$17:$I$99,9,FALSE))=TRUE,"0",VLOOKUP($C65,'TT CP -2'!$A$17:$I$99,9,FALSE))</f>
        <v>0</v>
      </c>
      <c r="U65" s="116">
        <f>IF(ISNA(VLOOKUP($C65,'FzFest CF'!$A$17:$I$99,9,FALSE))=TRUE,"0",VLOOKUP($C65,'FzFest CF'!$A$17:$I$99,9,FALSE))</f>
        <v>0</v>
      </c>
      <c r="V65" s="116" t="str">
        <f>IF(ISNA(VLOOKUP($C65,'TT Prov MO'!$A$17:$I$99,9,FALSE))=TRUE,"0",VLOOKUP($C65,'TT Prov MO'!$A$17:$I$99,9,FALSE))</f>
        <v>0</v>
      </c>
      <c r="W65" s="116" t="str">
        <f>IF(ISNA(VLOOKUP($C65,'TT Prov DM'!$A$17:$I$96,9,FALSE))=TRUE,"0",VLOOKUP($C65,'TT Prov DM'!$A$17:$I$96,9,FALSE))</f>
        <v>0</v>
      </c>
      <c r="X65" s="116" t="str">
        <f>IF(ISNA(VLOOKUP($C65,'CC MSA MO'!$A$17:$I$96,9,FALSE))=TRUE,"0",VLOOKUP($C65,'CC MSA MO'!$A$17:$I$96,9,FALSE))</f>
        <v>0</v>
      </c>
      <c r="Y65" s="116" t="str">
        <f>IF(ISNA(VLOOKUP($C65,'SrNats MO'!$A$17:$I$96,9,FALSE))=TRUE,"0",VLOOKUP($C65,'SrNats MO'!$A$17:$I$96,9,FALSE))</f>
        <v>0</v>
      </c>
      <c r="Z65" s="116" t="str">
        <f>IF(ISNA(VLOOKUP($C65,'SrNats DM'!$A$17:$I$96,9,FALSE))=TRUE,"0",VLOOKUP($C65,'SrNats DM'!$A$17:$I$96,9,FALSE))</f>
        <v>0</v>
      </c>
      <c r="AA65" s="116" t="str">
        <f>IF(ISNA(VLOOKUP($C65,'JrNats MO'!$A$17:$I$96,9,FALSE))=TRUE,"0",VLOOKUP($C65,'JrNats MO'!$A$17:$I$96,9,FALSE))</f>
        <v>0</v>
      </c>
    </row>
    <row r="66" spans="1:27" ht="18.75" customHeight="1" x14ac:dyDescent="0.15">
      <c r="A66" s="77" t="s">
        <v>98</v>
      </c>
      <c r="B66" s="77" t="s">
        <v>46</v>
      </c>
      <c r="C66" s="79" t="s">
        <v>146</v>
      </c>
      <c r="D66" s="68" t="str">
        <f>IF(ISNA(VLOOKUP($C66,'Ontario Rankings'!$C$6:$K$47,3,FALSE))=TRUE,"0",VLOOKUP($C66,'Ontario Rankings'!$C$6:$K$47,3,FALSE))</f>
        <v>0</v>
      </c>
      <c r="E66" s="116" t="str">
        <f>IF(ISNA(VLOOKUP($C66,'Apex Canada Classic'!$A$17:$I$97,9,FALSE))=TRUE,"0",VLOOKUP($C66,'Apex Canada Classic'!$A$17:$I$97,9,FALSE))</f>
        <v>0</v>
      </c>
      <c r="F66" s="116" t="str">
        <f>IF(ISNA(VLOOKUP($C66,'FIS Apex Canada Classic'!$A$17:$I$96,9,FALSE))=TRUE,"0",VLOOKUP($C66,'FIS Apex Canada Classic'!$A$17:$I$96,9,FALSE))</f>
        <v>0</v>
      </c>
      <c r="G66" s="116" t="str">
        <f>IF(ISNA(VLOOKUP($C66,'CC Red Deer MO'!$A$17:$I$99,9,FALSE))=TRUE,"0",VLOOKUP($C66,'CC Red Deer MO'!$A$17:$I$99,9,FALSE))</f>
        <v>0</v>
      </c>
      <c r="H66" s="116" t="str">
        <f>IF(ISNA(VLOOKUP($C66,'CC Red Deer DM'!$A$17:$I$99,9,FALSE))=TRUE,"0",VLOOKUP($C66,'CC Red Deer DM'!$A$17:$I$99,9,FALSE))</f>
        <v>0</v>
      </c>
      <c r="I66" s="116" t="str">
        <f>IF(ISNA(VLOOKUP($C66,'NorAm DV MO'!$A$17:$I$99,9,FALSE))=TRUE,"0",VLOOKUP($C66,'NorAm DV MO'!$A$17:$I$99,9,FALSE))</f>
        <v>0</v>
      </c>
      <c r="J66" s="116" t="str">
        <f>IF(ISNA(VLOOKUP($C66,'NorAm DV DM'!$A$17:$I$99,9,FALSE))=TRUE,"0",VLOOKUP($C66,'NorAm DV DM'!$A$17:$I$99,9,FALSE))</f>
        <v>0</v>
      </c>
      <c r="K66" s="116" t="str">
        <f>IF(ISNA(VLOOKUP($C66,'TT BVSC -1'!$A$17:$I$99,9,FALSE))=TRUE,"0",VLOOKUP($C66,'TT BVSC -1'!$A$17:$I$99,9,FALSE))</f>
        <v>0</v>
      </c>
      <c r="L66" s="116" t="str">
        <f>IF(ISNA(VLOOKUP($C66,'TT BVSC -2'!$A$17:$I$99,9,FALSE))=TRUE,"0",VLOOKUP($C66,'TT BVSC -2'!$A$17:$I$99,9,FALSE))</f>
        <v>0</v>
      </c>
      <c r="M66" s="116" t="str">
        <f>IF(ISNA(VLOOKUP($C66,'NorAm Apex MO'!$A$17:$I$99,9,FALSE))=TRUE,"0",VLOOKUP($C66,'NorAm Apex MO'!$A$17:$I$99,9,FALSE))</f>
        <v>0</v>
      </c>
      <c r="N66" s="116" t="str">
        <f>IF(ISNA(VLOOKUP($C66,'NorAm Apex DM'!$A$17:$I$99,9,FALSE))=TRUE,"0",VLOOKUP($C66,'NorAm Apex DM'!$A$17:$I$99,9,FALSE))</f>
        <v>0</v>
      </c>
      <c r="O66" s="116" t="str">
        <f>IF(ISNA(VLOOKUP($C66,'NA VSC MO'!$A$17:$I$98,9,FALSE))=TRUE,"0",VLOOKUP($C66,'NA VSC MO'!$A$17:$I$98,9,FALSE))</f>
        <v>0</v>
      </c>
      <c r="P66" s="116" t="str">
        <f>IF(ISNA(VLOOKUP($C66,'NA VSC DM'!$A$17:$I$98,9,FALSE))=TRUE,"0",VLOOKUP($C66,'NA VSC DM'!$A$17:$I$98,9,FALSE))</f>
        <v>0</v>
      </c>
      <c r="Q66" s="116" t="str">
        <f>IF(ISNA(VLOOKUP($C66,'NA Killington MO'!$A$17:$I$98,9,FALSE))=TRUE,"0",VLOOKUP($C66,'NA Killington MO'!$A$17:$I$98,9,FALSE))</f>
        <v>0</v>
      </c>
      <c r="R66" s="116" t="str">
        <f>IF(ISNA(VLOOKUP($C66,'NA Killington DM'!$A$17:$I$98,9,FALSE))=TRUE,"0",VLOOKUP($C66,'NA Killington DM'!$A$17:$I$98,9,FALSE))</f>
        <v>0</v>
      </c>
      <c r="S66" s="116" t="str">
        <f>IF(ISNA(VLOOKUP($C66,'TT CP -1'!$A$17:$I$99,9,FALSE))=TRUE,"0",VLOOKUP($C66,'TT CP -1'!$A$17:$I$99,9,FALSE))</f>
        <v>0</v>
      </c>
      <c r="T66" s="116" t="str">
        <f>IF(ISNA(VLOOKUP($C66,'TT CP -2'!$A$17:$I$99,9,FALSE))=TRUE,"0",VLOOKUP($C66,'TT CP -2'!$A$17:$I$99,9,FALSE))</f>
        <v>0</v>
      </c>
      <c r="U66" s="116">
        <f>IF(ISNA(VLOOKUP($C66,'FzFest CF'!$A$17:$I$99,9,FALSE))=TRUE,"0",VLOOKUP($C66,'FzFest CF'!$A$17:$I$99,9,FALSE))</f>
        <v>0</v>
      </c>
      <c r="V66" s="116" t="str">
        <f>IF(ISNA(VLOOKUP($C66,'TT Prov MO'!$A$17:$I$99,9,FALSE))=TRUE,"0",VLOOKUP($C66,'TT Prov MO'!$A$17:$I$99,9,FALSE))</f>
        <v>0</v>
      </c>
      <c r="W66" s="116" t="str">
        <f>IF(ISNA(VLOOKUP($C66,'TT Prov DM'!$A$17:$I$96,9,FALSE))=TRUE,"0",VLOOKUP($C66,'TT Prov DM'!$A$17:$I$96,9,FALSE))</f>
        <v>0</v>
      </c>
      <c r="X66" s="116" t="str">
        <f>IF(ISNA(VLOOKUP($C66,'CC MSA MO'!$A$17:$I$96,9,FALSE))=TRUE,"0",VLOOKUP($C66,'CC MSA MO'!$A$17:$I$96,9,FALSE))</f>
        <v>0</v>
      </c>
      <c r="Y66" s="116" t="str">
        <f>IF(ISNA(VLOOKUP($C66,'SrNats MO'!$A$17:$I$96,9,FALSE))=TRUE,"0",VLOOKUP($C66,'SrNats MO'!$A$17:$I$96,9,FALSE))</f>
        <v>0</v>
      </c>
      <c r="Z66" s="116" t="str">
        <f>IF(ISNA(VLOOKUP($C66,'SrNats DM'!$A$17:$I$96,9,FALSE))=TRUE,"0",VLOOKUP($C66,'SrNats DM'!$A$17:$I$96,9,FALSE))</f>
        <v>0</v>
      </c>
      <c r="AA66" s="116" t="str">
        <f>IF(ISNA(VLOOKUP($C66,'JrNats MO'!$A$17:$I$96,9,FALSE))=TRUE,"0",VLOOKUP($C66,'JrNats MO'!$A$17:$I$96,9,FALSE))</f>
        <v>0</v>
      </c>
    </row>
    <row r="67" spans="1:27" ht="18.75" customHeight="1" x14ac:dyDescent="0.15">
      <c r="A67" s="77" t="s">
        <v>98</v>
      </c>
      <c r="B67" s="77" t="s">
        <v>60</v>
      </c>
      <c r="C67" s="79" t="s">
        <v>147</v>
      </c>
      <c r="D67" s="68" t="str">
        <f>IF(ISNA(VLOOKUP($C67,'Ontario Rankings'!$C$6:$K$47,3,FALSE))=TRUE,"0",VLOOKUP($C67,'Ontario Rankings'!$C$6:$K$47,3,FALSE))</f>
        <v>0</v>
      </c>
      <c r="E67" s="116" t="str">
        <f>IF(ISNA(VLOOKUP($C67,'Apex Canada Classic'!$A$17:$I$97,9,FALSE))=TRUE,"0",VLOOKUP($C67,'Apex Canada Classic'!$A$17:$I$97,9,FALSE))</f>
        <v>0</v>
      </c>
      <c r="F67" s="116" t="str">
        <f>IF(ISNA(VLOOKUP($C67,'FIS Apex Canada Classic'!$A$17:$I$96,9,FALSE))=TRUE,"0",VLOOKUP($C67,'FIS Apex Canada Classic'!$A$17:$I$96,9,FALSE))</f>
        <v>0</v>
      </c>
      <c r="G67" s="116" t="str">
        <f>IF(ISNA(VLOOKUP($C67,'CC Red Deer MO'!$A$17:$I$99,9,FALSE))=TRUE,"0",VLOOKUP($C67,'CC Red Deer MO'!$A$17:$I$99,9,FALSE))</f>
        <v>0</v>
      </c>
      <c r="H67" s="116" t="str">
        <f>IF(ISNA(VLOOKUP($C67,'CC Red Deer DM'!$A$17:$I$99,9,FALSE))=TRUE,"0",VLOOKUP($C67,'CC Red Deer DM'!$A$17:$I$99,9,FALSE))</f>
        <v>0</v>
      </c>
      <c r="I67" s="116" t="str">
        <f>IF(ISNA(VLOOKUP($C67,'NorAm DV MO'!$A$17:$I$99,9,FALSE))=TRUE,"0",VLOOKUP($C67,'NorAm DV MO'!$A$17:$I$99,9,FALSE))</f>
        <v>0</v>
      </c>
      <c r="J67" s="116" t="str">
        <f>IF(ISNA(VLOOKUP($C67,'NorAm DV DM'!$A$17:$I$99,9,FALSE))=TRUE,"0",VLOOKUP($C67,'NorAm DV DM'!$A$17:$I$99,9,FALSE))</f>
        <v>0</v>
      </c>
      <c r="K67" s="116" t="str">
        <f>IF(ISNA(VLOOKUP($C67,'TT BVSC -1'!$A$17:$I$99,9,FALSE))=TRUE,"0",VLOOKUP($C67,'TT BVSC -1'!$A$17:$I$99,9,FALSE))</f>
        <v>0</v>
      </c>
      <c r="L67" s="116" t="str">
        <f>IF(ISNA(VLOOKUP($C67,'TT BVSC -2'!$A$17:$I$99,9,FALSE))=TRUE,"0",VLOOKUP($C67,'TT BVSC -2'!$A$17:$I$99,9,FALSE))</f>
        <v>0</v>
      </c>
      <c r="M67" s="116" t="str">
        <f>IF(ISNA(VLOOKUP($C67,'NorAm Apex MO'!$A$17:$I$99,9,FALSE))=TRUE,"0",VLOOKUP($C67,'NorAm Apex MO'!$A$17:$I$99,9,FALSE))</f>
        <v>0</v>
      </c>
      <c r="N67" s="116" t="str">
        <f>IF(ISNA(VLOOKUP($C67,'NorAm Apex DM'!$A$17:$I$99,9,FALSE))=TRUE,"0",VLOOKUP($C67,'NorAm Apex DM'!$A$17:$I$99,9,FALSE))</f>
        <v>0</v>
      </c>
      <c r="O67" s="116" t="str">
        <f>IF(ISNA(VLOOKUP($C67,'NA VSC MO'!$A$17:$I$98,9,FALSE))=TRUE,"0",VLOOKUP($C67,'NA VSC MO'!$A$17:$I$98,9,FALSE))</f>
        <v>0</v>
      </c>
      <c r="P67" s="116" t="str">
        <f>IF(ISNA(VLOOKUP($C67,'NA VSC DM'!$A$17:$I$98,9,FALSE))=TRUE,"0",VLOOKUP($C67,'NA VSC DM'!$A$17:$I$98,9,FALSE))</f>
        <v>0</v>
      </c>
      <c r="Q67" s="116" t="str">
        <f>IF(ISNA(VLOOKUP($C67,'NA Killington MO'!$A$17:$I$98,9,FALSE))=TRUE,"0",VLOOKUP($C67,'NA Killington MO'!$A$17:$I$98,9,FALSE))</f>
        <v>0</v>
      </c>
      <c r="R67" s="116" t="str">
        <f>IF(ISNA(VLOOKUP($C67,'NA Killington DM'!$A$17:$I$98,9,FALSE))=TRUE,"0",VLOOKUP($C67,'NA Killington DM'!$A$17:$I$98,9,FALSE))</f>
        <v>0</v>
      </c>
      <c r="S67" s="116" t="str">
        <f>IF(ISNA(VLOOKUP($C67,'TT CP -1'!$A$17:$I$99,9,FALSE))=TRUE,"0",VLOOKUP($C67,'TT CP -1'!$A$17:$I$99,9,FALSE))</f>
        <v>0</v>
      </c>
      <c r="T67" s="116" t="str">
        <f>IF(ISNA(VLOOKUP($C67,'TT CP -2'!$A$17:$I$99,9,FALSE))=TRUE,"0",VLOOKUP($C67,'TT CP -2'!$A$17:$I$99,9,FALSE))</f>
        <v>0</v>
      </c>
      <c r="U67" s="116">
        <f>IF(ISNA(VLOOKUP($C67,'FzFest CF'!$A$17:$I$99,9,FALSE))=TRUE,"0",VLOOKUP($C67,'FzFest CF'!$A$17:$I$99,9,FALSE))</f>
        <v>0</v>
      </c>
      <c r="V67" s="116" t="str">
        <f>IF(ISNA(VLOOKUP($C67,'TT Prov MO'!$A$17:$I$99,9,FALSE))=TRUE,"0",VLOOKUP($C67,'TT Prov MO'!$A$17:$I$99,9,FALSE))</f>
        <v>0</v>
      </c>
      <c r="W67" s="116" t="str">
        <f>IF(ISNA(VLOOKUP($C67,'TT Prov DM'!$A$17:$I$96,9,FALSE))=TRUE,"0",VLOOKUP($C67,'TT Prov DM'!$A$17:$I$96,9,FALSE))</f>
        <v>0</v>
      </c>
      <c r="X67" s="116" t="str">
        <f>IF(ISNA(VLOOKUP($C67,'CC MSA MO'!$A$17:$I$96,9,FALSE))=TRUE,"0",VLOOKUP($C67,'CC MSA MO'!$A$17:$I$96,9,FALSE))</f>
        <v>0</v>
      </c>
      <c r="Y67" s="116" t="str">
        <f>IF(ISNA(VLOOKUP($C67,'SrNats MO'!$A$17:$I$96,9,FALSE))=TRUE,"0",VLOOKUP($C67,'SrNats MO'!$A$17:$I$96,9,FALSE))</f>
        <v>0</v>
      </c>
      <c r="Z67" s="116" t="str">
        <f>IF(ISNA(VLOOKUP($C67,'SrNats DM'!$A$17:$I$96,9,FALSE))=TRUE,"0",VLOOKUP($C67,'SrNats DM'!$A$17:$I$96,9,FALSE))</f>
        <v>0</v>
      </c>
      <c r="AA67" s="116" t="str">
        <f>IF(ISNA(VLOOKUP($C67,'JrNats MO'!$A$17:$I$96,9,FALSE))=TRUE,"0",VLOOKUP($C67,'JrNats MO'!$A$17:$I$96,9,FALSE))</f>
        <v>0</v>
      </c>
    </row>
    <row r="68" spans="1:27" ht="18.75" customHeight="1" x14ac:dyDescent="0.15">
      <c r="A68" s="77" t="s">
        <v>98</v>
      </c>
      <c r="B68" s="77" t="s">
        <v>60</v>
      </c>
      <c r="C68" s="79" t="s">
        <v>148</v>
      </c>
      <c r="D68" s="68" t="str">
        <f>IF(ISNA(VLOOKUP($C68,'Ontario Rankings'!$C$6:$K$47,3,FALSE))=TRUE,"0",VLOOKUP($C68,'Ontario Rankings'!$C$6:$K$47,3,FALSE))</f>
        <v>0</v>
      </c>
      <c r="E68" s="116" t="str">
        <f>IF(ISNA(VLOOKUP($C68,'Apex Canada Classic'!$A$17:$I$97,9,FALSE))=TRUE,"0",VLOOKUP($C68,'Apex Canada Classic'!$A$17:$I$97,9,FALSE))</f>
        <v>0</v>
      </c>
      <c r="F68" s="116" t="str">
        <f>IF(ISNA(VLOOKUP($C68,'FIS Apex Canada Classic'!$A$17:$I$96,9,FALSE))=TRUE,"0",VLOOKUP($C68,'FIS Apex Canada Classic'!$A$17:$I$96,9,FALSE))</f>
        <v>0</v>
      </c>
      <c r="G68" s="116" t="str">
        <f>IF(ISNA(VLOOKUP($C68,'CC Red Deer MO'!$A$17:$I$99,9,FALSE))=TRUE,"0",VLOOKUP($C68,'CC Red Deer MO'!$A$17:$I$99,9,FALSE))</f>
        <v>0</v>
      </c>
      <c r="H68" s="116" t="str">
        <f>IF(ISNA(VLOOKUP($C68,'CC Red Deer DM'!$A$17:$I$99,9,FALSE))=TRUE,"0",VLOOKUP($C68,'CC Red Deer DM'!$A$17:$I$99,9,FALSE))</f>
        <v>0</v>
      </c>
      <c r="I68" s="116" t="str">
        <f>IF(ISNA(VLOOKUP($C68,'NorAm DV MO'!$A$17:$I$99,9,FALSE))=TRUE,"0",VLOOKUP($C68,'NorAm DV MO'!$A$17:$I$99,9,FALSE))</f>
        <v>0</v>
      </c>
      <c r="J68" s="116" t="str">
        <f>IF(ISNA(VLOOKUP($C68,'NorAm DV DM'!$A$17:$I$99,9,FALSE))=TRUE,"0",VLOOKUP($C68,'NorAm DV DM'!$A$17:$I$99,9,FALSE))</f>
        <v>0</v>
      </c>
      <c r="K68" s="116" t="str">
        <f>IF(ISNA(VLOOKUP($C68,'TT BVSC -1'!$A$17:$I$99,9,FALSE))=TRUE,"0",VLOOKUP($C68,'TT BVSC -1'!$A$17:$I$99,9,FALSE))</f>
        <v>0</v>
      </c>
      <c r="L68" s="116" t="str">
        <f>IF(ISNA(VLOOKUP($C68,'TT BVSC -2'!$A$17:$I$99,9,FALSE))=TRUE,"0",VLOOKUP($C68,'TT BVSC -2'!$A$17:$I$99,9,FALSE))</f>
        <v>0</v>
      </c>
      <c r="M68" s="116" t="str">
        <f>IF(ISNA(VLOOKUP($C68,'NorAm Apex MO'!$A$17:$I$99,9,FALSE))=TRUE,"0",VLOOKUP($C68,'NorAm Apex MO'!$A$17:$I$99,9,FALSE))</f>
        <v>0</v>
      </c>
      <c r="N68" s="116" t="str">
        <f>IF(ISNA(VLOOKUP($C68,'NorAm Apex DM'!$A$17:$I$99,9,FALSE))=TRUE,"0",VLOOKUP($C68,'NorAm Apex DM'!$A$17:$I$99,9,FALSE))</f>
        <v>0</v>
      </c>
      <c r="O68" s="116" t="str">
        <f>IF(ISNA(VLOOKUP($C68,'NA VSC MO'!$A$17:$I$98,9,FALSE))=TRUE,"0",VLOOKUP($C68,'NA VSC MO'!$A$17:$I$98,9,FALSE))</f>
        <v>0</v>
      </c>
      <c r="P68" s="116" t="str">
        <f>IF(ISNA(VLOOKUP($C68,'NA VSC DM'!$A$17:$I$98,9,FALSE))=TRUE,"0",VLOOKUP($C68,'NA VSC DM'!$A$17:$I$98,9,FALSE))</f>
        <v>0</v>
      </c>
      <c r="Q68" s="116" t="str">
        <f>IF(ISNA(VLOOKUP($C68,'NA Killington MO'!$A$17:$I$98,9,FALSE))=TRUE,"0",VLOOKUP($C68,'NA Killington MO'!$A$17:$I$98,9,FALSE))</f>
        <v>0</v>
      </c>
      <c r="R68" s="116" t="str">
        <f>IF(ISNA(VLOOKUP($C68,'NA Killington DM'!$A$17:$I$98,9,FALSE))=TRUE,"0",VLOOKUP($C68,'NA Killington DM'!$A$17:$I$98,9,FALSE))</f>
        <v>0</v>
      </c>
      <c r="S68" s="116" t="str">
        <f>IF(ISNA(VLOOKUP($C68,'TT CP -1'!$A$17:$I$99,9,FALSE))=TRUE,"0",VLOOKUP($C68,'TT CP -1'!$A$17:$I$99,9,FALSE))</f>
        <v>0</v>
      </c>
      <c r="T68" s="116" t="str">
        <f>IF(ISNA(VLOOKUP($C68,'TT CP -2'!$A$17:$I$99,9,FALSE))=TRUE,"0",VLOOKUP($C68,'TT CP -2'!$A$17:$I$99,9,FALSE))</f>
        <v>0</v>
      </c>
      <c r="U68" s="116">
        <f>IF(ISNA(VLOOKUP($C68,'FzFest CF'!$A$17:$I$99,9,FALSE))=TRUE,"0",VLOOKUP($C68,'FzFest CF'!$A$17:$I$99,9,FALSE))</f>
        <v>0</v>
      </c>
      <c r="V68" s="116" t="str">
        <f>IF(ISNA(VLOOKUP($C68,'TT Prov MO'!$A$17:$I$99,9,FALSE))=TRUE,"0",VLOOKUP($C68,'TT Prov MO'!$A$17:$I$99,9,FALSE))</f>
        <v>0</v>
      </c>
      <c r="W68" s="116" t="str">
        <f>IF(ISNA(VLOOKUP($C68,'TT Prov DM'!$A$17:$I$96,9,FALSE))=TRUE,"0",VLOOKUP($C68,'TT Prov DM'!$A$17:$I$96,9,FALSE))</f>
        <v>0</v>
      </c>
      <c r="X68" s="116" t="str">
        <f>IF(ISNA(VLOOKUP($C68,'CC MSA MO'!$A$17:$I$96,9,FALSE))=TRUE,"0",VLOOKUP($C68,'CC MSA MO'!$A$17:$I$96,9,FALSE))</f>
        <v>0</v>
      </c>
      <c r="Y68" s="116" t="str">
        <f>IF(ISNA(VLOOKUP($C68,'SrNats MO'!$A$17:$I$96,9,FALSE))=TRUE,"0",VLOOKUP($C68,'SrNats MO'!$A$17:$I$96,9,FALSE))</f>
        <v>0</v>
      </c>
      <c r="Z68" s="116" t="str">
        <f>IF(ISNA(VLOOKUP($C68,'SrNats DM'!$A$17:$I$96,9,FALSE))=TRUE,"0",VLOOKUP($C68,'SrNats DM'!$A$17:$I$96,9,FALSE))</f>
        <v>0</v>
      </c>
      <c r="AA68" s="116" t="str">
        <f>IF(ISNA(VLOOKUP($C68,'JrNats MO'!$A$17:$I$96,9,FALSE))=TRUE,"0",VLOOKUP($C68,'JrNats MO'!$A$17:$I$96,9,FALSE))</f>
        <v>0</v>
      </c>
    </row>
    <row r="69" spans="1:27" ht="18.75" customHeight="1" x14ac:dyDescent="0.15">
      <c r="A69" s="77" t="s">
        <v>98</v>
      </c>
      <c r="B69" s="77" t="s">
        <v>60</v>
      </c>
      <c r="C69" s="79" t="s">
        <v>152</v>
      </c>
      <c r="D69" s="68" t="str">
        <f>IF(ISNA(VLOOKUP($C69,'Ontario Rankings'!$C$6:$K$47,3,FALSE))=TRUE,"0",VLOOKUP($C69,'Ontario Rankings'!$C$6:$K$47,3,FALSE))</f>
        <v>0</v>
      </c>
      <c r="E69" s="116" t="str">
        <f>IF(ISNA(VLOOKUP($C69,'Apex Canada Classic'!$A$17:$I$97,9,FALSE))=TRUE,"0",VLOOKUP($C69,'Apex Canada Classic'!$A$17:$I$97,9,FALSE))</f>
        <v>0</v>
      </c>
      <c r="F69" s="116" t="str">
        <f>IF(ISNA(VLOOKUP($C69,'FIS Apex Canada Classic'!$A$17:$I$96,9,FALSE))=TRUE,"0",VLOOKUP($C69,'FIS Apex Canada Classic'!$A$17:$I$96,9,FALSE))</f>
        <v>0</v>
      </c>
      <c r="G69" s="116" t="str">
        <f>IF(ISNA(VLOOKUP($C69,'CC Red Deer MO'!$A$17:$I$99,9,FALSE))=TRUE,"0",VLOOKUP($C69,'CC Red Deer MO'!$A$17:$I$99,9,FALSE))</f>
        <v>0</v>
      </c>
      <c r="H69" s="116" t="str">
        <f>IF(ISNA(VLOOKUP($C69,'CC Red Deer DM'!$A$17:$I$99,9,FALSE))=TRUE,"0",VLOOKUP($C69,'CC Red Deer DM'!$A$17:$I$99,9,FALSE))</f>
        <v>0</v>
      </c>
      <c r="I69" s="116" t="str">
        <f>IF(ISNA(VLOOKUP($C69,'NorAm DV MO'!$A$17:$I$99,9,FALSE))=TRUE,"0",VLOOKUP($C69,'NorAm DV MO'!$A$17:$I$99,9,FALSE))</f>
        <v>0</v>
      </c>
      <c r="J69" s="116" t="str">
        <f>IF(ISNA(VLOOKUP($C69,'NorAm DV DM'!$A$17:$I$99,9,FALSE))=TRUE,"0",VLOOKUP($C69,'NorAm DV DM'!$A$17:$I$99,9,FALSE))</f>
        <v>0</v>
      </c>
      <c r="K69" s="116" t="str">
        <f>IF(ISNA(VLOOKUP($C69,'TT BVSC -1'!$A$17:$I$99,9,FALSE))=TRUE,"0",VLOOKUP($C69,'TT BVSC -1'!$A$17:$I$99,9,FALSE))</f>
        <v>0</v>
      </c>
      <c r="L69" s="116" t="str">
        <f>IF(ISNA(VLOOKUP($C69,'TT BVSC -2'!$A$17:$I$99,9,FALSE))=TRUE,"0",VLOOKUP($C69,'TT BVSC -2'!$A$17:$I$99,9,FALSE))</f>
        <v>0</v>
      </c>
      <c r="M69" s="116" t="str">
        <f>IF(ISNA(VLOOKUP($C69,'NorAm Apex MO'!$A$17:$I$99,9,FALSE))=TRUE,"0",VLOOKUP($C69,'NorAm Apex MO'!$A$17:$I$99,9,FALSE))</f>
        <v>0</v>
      </c>
      <c r="N69" s="116" t="str">
        <f>IF(ISNA(VLOOKUP($C69,'NorAm Apex DM'!$A$17:$I$99,9,FALSE))=TRUE,"0",VLOOKUP($C69,'NorAm Apex DM'!$A$17:$I$99,9,FALSE))</f>
        <v>0</v>
      </c>
      <c r="O69" s="116" t="str">
        <f>IF(ISNA(VLOOKUP($C69,'NA VSC MO'!$A$17:$I$98,9,FALSE))=TRUE,"0",VLOOKUP($C69,'NA VSC MO'!$A$17:$I$98,9,FALSE))</f>
        <v>0</v>
      </c>
      <c r="P69" s="116" t="str">
        <f>IF(ISNA(VLOOKUP($C69,'NA VSC DM'!$A$17:$I$98,9,FALSE))=TRUE,"0",VLOOKUP($C69,'NA VSC DM'!$A$17:$I$98,9,FALSE))</f>
        <v>0</v>
      </c>
      <c r="Q69" s="116" t="str">
        <f>IF(ISNA(VLOOKUP($C69,'NA Killington MO'!$A$17:$I$98,9,FALSE))=TRUE,"0",VLOOKUP($C69,'NA Killington MO'!$A$17:$I$98,9,FALSE))</f>
        <v>0</v>
      </c>
      <c r="R69" s="116" t="str">
        <f>IF(ISNA(VLOOKUP($C69,'NA Killington DM'!$A$17:$I$98,9,FALSE))=TRUE,"0",VLOOKUP($C69,'NA Killington DM'!$A$17:$I$98,9,FALSE))</f>
        <v>0</v>
      </c>
      <c r="S69" s="116" t="str">
        <f>IF(ISNA(VLOOKUP($C69,'TT CP -1'!$A$17:$I$99,9,FALSE))=TRUE,"0",VLOOKUP($C69,'TT CP -1'!$A$17:$I$99,9,FALSE))</f>
        <v>0</v>
      </c>
      <c r="T69" s="116" t="str">
        <f>IF(ISNA(VLOOKUP($C69,'TT CP -2'!$A$17:$I$99,9,FALSE))=TRUE,"0",VLOOKUP($C69,'TT CP -2'!$A$17:$I$99,9,FALSE))</f>
        <v>0</v>
      </c>
      <c r="U69" s="116">
        <f>IF(ISNA(VLOOKUP($C69,'FzFest CF'!$A$17:$I$99,9,FALSE))=TRUE,"0",VLOOKUP($C69,'FzFest CF'!$A$17:$I$99,9,FALSE))</f>
        <v>0</v>
      </c>
      <c r="V69" s="116" t="str">
        <f>IF(ISNA(VLOOKUP($C69,'TT Prov MO'!$A$17:$I$99,9,FALSE))=TRUE,"0",VLOOKUP($C69,'TT Prov MO'!$A$17:$I$99,9,FALSE))</f>
        <v>0</v>
      </c>
      <c r="W69" s="116" t="str">
        <f>IF(ISNA(VLOOKUP($C69,'TT Prov DM'!$A$17:$I$96,9,FALSE))=TRUE,"0",VLOOKUP($C69,'TT Prov DM'!$A$17:$I$96,9,FALSE))</f>
        <v>0</v>
      </c>
      <c r="X69" s="116" t="str">
        <f>IF(ISNA(VLOOKUP($C69,'CC MSA MO'!$A$17:$I$96,9,FALSE))=TRUE,"0",VLOOKUP($C69,'CC MSA MO'!$A$17:$I$96,9,FALSE))</f>
        <v>0</v>
      </c>
      <c r="Y69" s="116" t="str">
        <f>IF(ISNA(VLOOKUP($C69,'SrNats MO'!$A$17:$I$96,9,FALSE))=TRUE,"0",VLOOKUP($C69,'SrNats MO'!$A$17:$I$96,9,FALSE))</f>
        <v>0</v>
      </c>
      <c r="Z69" s="116" t="str">
        <f>IF(ISNA(VLOOKUP($C69,'SrNats DM'!$A$17:$I$96,9,FALSE))=TRUE,"0",VLOOKUP($C69,'SrNats DM'!$A$17:$I$96,9,FALSE))</f>
        <v>0</v>
      </c>
      <c r="AA69" s="116" t="str">
        <f>IF(ISNA(VLOOKUP($C69,'JrNats MO'!$A$17:$I$96,9,FALSE))=TRUE,"0",VLOOKUP($C69,'JrNats MO'!$A$17:$I$96,9,FALSE))</f>
        <v>0</v>
      </c>
    </row>
    <row r="70" spans="1:27" ht="18.75" customHeight="1" x14ac:dyDescent="0.15">
      <c r="A70" s="77" t="s">
        <v>98</v>
      </c>
      <c r="B70" s="77" t="s">
        <v>151</v>
      </c>
      <c r="C70" s="79" t="s">
        <v>149</v>
      </c>
      <c r="D70" s="68" t="str">
        <f>IF(ISNA(VLOOKUP($C70,'Ontario Rankings'!$C$6:$K$47,3,FALSE))=TRUE,"0",VLOOKUP($C70,'Ontario Rankings'!$C$6:$K$47,3,FALSE))</f>
        <v>0</v>
      </c>
      <c r="E70" s="116" t="str">
        <f>IF(ISNA(VLOOKUP($C70,'Apex Canada Classic'!$A$17:$I$97,9,FALSE))=TRUE,"0",VLOOKUP($C70,'Apex Canada Classic'!$A$17:$I$97,9,FALSE))</f>
        <v>0</v>
      </c>
      <c r="F70" s="116" t="str">
        <f>IF(ISNA(VLOOKUP($C70,'FIS Apex Canada Classic'!$A$17:$I$96,9,FALSE))=TRUE,"0",VLOOKUP($C70,'FIS Apex Canada Classic'!$A$17:$I$96,9,FALSE))</f>
        <v>0</v>
      </c>
      <c r="G70" s="116" t="str">
        <f>IF(ISNA(VLOOKUP($C70,'CC Red Deer MO'!$A$17:$I$99,9,FALSE))=TRUE,"0",VLOOKUP($C70,'CC Red Deer MO'!$A$17:$I$99,9,FALSE))</f>
        <v>0</v>
      </c>
      <c r="H70" s="116" t="str">
        <f>IF(ISNA(VLOOKUP($C70,'CC Red Deer DM'!$A$17:$I$99,9,FALSE))=TRUE,"0",VLOOKUP($C70,'CC Red Deer DM'!$A$17:$I$99,9,FALSE))</f>
        <v>0</v>
      </c>
      <c r="I70" s="116" t="str">
        <f>IF(ISNA(VLOOKUP($C70,'NorAm DV MO'!$A$17:$I$99,9,FALSE))=TRUE,"0",VLOOKUP($C70,'NorAm DV MO'!$A$17:$I$99,9,FALSE))</f>
        <v>0</v>
      </c>
      <c r="J70" s="116" t="str">
        <f>IF(ISNA(VLOOKUP($C70,'NorAm DV DM'!$A$17:$I$99,9,FALSE))=TRUE,"0",VLOOKUP($C70,'NorAm DV DM'!$A$17:$I$99,9,FALSE))</f>
        <v>0</v>
      </c>
      <c r="K70" s="116" t="str">
        <f>IF(ISNA(VLOOKUP($C70,'TT BVSC -1'!$A$17:$I$99,9,FALSE))=TRUE,"0",VLOOKUP($C70,'TT BVSC -1'!$A$17:$I$99,9,FALSE))</f>
        <v>0</v>
      </c>
      <c r="L70" s="116" t="str">
        <f>IF(ISNA(VLOOKUP($C70,'TT BVSC -2'!$A$17:$I$99,9,FALSE))=TRUE,"0",VLOOKUP($C70,'TT BVSC -2'!$A$17:$I$99,9,FALSE))</f>
        <v>0</v>
      </c>
      <c r="M70" s="116" t="str">
        <f>IF(ISNA(VLOOKUP($C70,'NorAm Apex MO'!$A$17:$I$99,9,FALSE))=TRUE,"0",VLOOKUP($C70,'NorAm Apex MO'!$A$17:$I$99,9,FALSE))</f>
        <v>0</v>
      </c>
      <c r="N70" s="116" t="str">
        <f>IF(ISNA(VLOOKUP($C70,'NorAm Apex DM'!$A$17:$I$99,9,FALSE))=TRUE,"0",VLOOKUP($C70,'NorAm Apex DM'!$A$17:$I$99,9,FALSE))</f>
        <v>0</v>
      </c>
      <c r="O70" s="116" t="str">
        <f>IF(ISNA(VLOOKUP($C70,'NA VSC MO'!$A$17:$I$98,9,FALSE))=TRUE,"0",VLOOKUP($C70,'NA VSC MO'!$A$17:$I$98,9,FALSE))</f>
        <v>0</v>
      </c>
      <c r="P70" s="116" t="str">
        <f>IF(ISNA(VLOOKUP($C70,'NA VSC DM'!$A$17:$I$98,9,FALSE))=TRUE,"0",VLOOKUP($C70,'NA VSC DM'!$A$17:$I$98,9,FALSE))</f>
        <v>0</v>
      </c>
      <c r="Q70" s="116" t="str">
        <f>IF(ISNA(VLOOKUP($C70,'NA Killington MO'!$A$17:$I$98,9,FALSE))=TRUE,"0",VLOOKUP($C70,'NA Killington MO'!$A$17:$I$98,9,FALSE))</f>
        <v>0</v>
      </c>
      <c r="R70" s="116" t="str">
        <f>IF(ISNA(VLOOKUP($C70,'NA Killington DM'!$A$17:$I$98,9,FALSE))=TRUE,"0",VLOOKUP($C70,'NA Killington DM'!$A$17:$I$98,9,FALSE))</f>
        <v>0</v>
      </c>
      <c r="S70" s="116" t="str">
        <f>IF(ISNA(VLOOKUP($C70,'TT CP -1'!$A$17:$I$99,9,FALSE))=TRUE,"0",VLOOKUP($C70,'TT CP -1'!$A$17:$I$99,9,FALSE))</f>
        <v>0</v>
      </c>
      <c r="T70" s="116" t="str">
        <f>IF(ISNA(VLOOKUP($C70,'TT CP -2'!$A$17:$I$99,9,FALSE))=TRUE,"0",VLOOKUP($C70,'TT CP -2'!$A$17:$I$99,9,FALSE))</f>
        <v>0</v>
      </c>
      <c r="U70" s="116">
        <f>IF(ISNA(VLOOKUP($C70,'FzFest CF'!$A$17:$I$99,9,FALSE))=TRUE,"0",VLOOKUP($C70,'FzFest CF'!$A$17:$I$99,9,FALSE))</f>
        <v>0</v>
      </c>
      <c r="V70" s="116" t="str">
        <f>IF(ISNA(VLOOKUP($C70,'TT Prov MO'!$A$17:$I$99,9,FALSE))=TRUE,"0",VLOOKUP($C70,'TT Prov MO'!$A$17:$I$99,9,FALSE))</f>
        <v>0</v>
      </c>
      <c r="W70" s="116" t="str">
        <f>IF(ISNA(VLOOKUP($C70,'TT Prov DM'!$A$17:$I$96,9,FALSE))=TRUE,"0",VLOOKUP($C70,'TT Prov DM'!$A$17:$I$96,9,FALSE))</f>
        <v>0</v>
      </c>
      <c r="X70" s="116" t="str">
        <f>IF(ISNA(VLOOKUP($C70,'CC MSA MO'!$A$17:$I$96,9,FALSE))=TRUE,"0",VLOOKUP($C70,'CC MSA MO'!$A$17:$I$96,9,FALSE))</f>
        <v>0</v>
      </c>
      <c r="Y70" s="116" t="str">
        <f>IF(ISNA(VLOOKUP($C70,'SrNats MO'!$A$17:$I$96,9,FALSE))=TRUE,"0",VLOOKUP($C70,'SrNats MO'!$A$17:$I$96,9,FALSE))</f>
        <v>0</v>
      </c>
      <c r="Z70" s="116" t="str">
        <f>IF(ISNA(VLOOKUP($C70,'SrNats DM'!$A$17:$I$96,9,FALSE))=TRUE,"0",VLOOKUP($C70,'SrNats DM'!$A$17:$I$96,9,FALSE))</f>
        <v>0</v>
      </c>
      <c r="AA70" s="116" t="str">
        <f>IF(ISNA(VLOOKUP($C70,'JrNats MO'!$A$17:$I$96,9,FALSE))=TRUE,"0",VLOOKUP($C70,'JrNats MO'!$A$17:$I$96,9,FALSE))</f>
        <v>0</v>
      </c>
    </row>
  </sheetData>
  <sortState xmlns:xlrd2="http://schemas.microsoft.com/office/spreadsheetml/2017/richdata2" ref="A12:E50">
    <sortCondition ref="D12:D50"/>
  </sortState>
  <phoneticPr fontId="1" type="noConversion"/>
  <conditionalFormatting sqref="C12">
    <cfRule type="duplicateValues" dxfId="26" priority="1"/>
  </conditionalFormatting>
  <pageMargins left="0.7" right="0.7" top="0.75" bottom="0.75" header="0.5" footer="0.5"/>
  <pageSetup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F55C-A156-0648-80F9-4411ADD3D22B}">
  <dimension ref="A1:J35"/>
  <sheetViews>
    <sheetView workbookViewId="0">
      <selection activeCell="L24" sqref="L24"/>
    </sheetView>
  </sheetViews>
  <sheetFormatPr baseColWidth="10" defaultRowHeight="14" x14ac:dyDescent="0.15"/>
  <cols>
    <col min="1" max="1" width="16" customWidth="1"/>
  </cols>
  <sheetData>
    <row r="1" spans="1:9" x14ac:dyDescent="0.15">
      <c r="A1" s="160"/>
      <c r="B1" s="123"/>
      <c r="C1" s="123"/>
      <c r="D1" s="123"/>
      <c r="E1" s="123"/>
      <c r="F1" s="123"/>
      <c r="G1" s="123"/>
      <c r="H1" s="123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23"/>
      <c r="H2" s="123"/>
      <c r="I2" s="43"/>
    </row>
    <row r="3" spans="1:9" x14ac:dyDescent="0.15">
      <c r="A3" s="160"/>
      <c r="B3" s="123"/>
      <c r="C3" s="123"/>
      <c r="D3" s="123"/>
      <c r="E3" s="123"/>
      <c r="F3" s="123"/>
      <c r="G3" s="123"/>
      <c r="H3" s="123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23"/>
      <c r="H4" s="123"/>
      <c r="I4" s="43"/>
    </row>
    <row r="5" spans="1:9" x14ac:dyDescent="0.15">
      <c r="A5" s="160"/>
      <c r="B5" s="123"/>
      <c r="C5" s="123"/>
      <c r="D5" s="123"/>
      <c r="E5" s="123"/>
      <c r="F5" s="123"/>
      <c r="G5" s="123"/>
      <c r="H5" s="123"/>
      <c r="I5" s="43"/>
    </row>
    <row r="6" spans="1:9" x14ac:dyDescent="0.15">
      <c r="A6" s="160"/>
      <c r="B6" s="161"/>
      <c r="C6" s="161"/>
      <c r="D6" s="123"/>
      <c r="E6" s="123"/>
      <c r="F6" s="123"/>
      <c r="G6" s="123"/>
      <c r="H6" s="123"/>
      <c r="I6" s="43"/>
    </row>
    <row r="7" spans="1:9" x14ac:dyDescent="0.15">
      <c r="A7" s="160"/>
      <c r="B7" s="123"/>
      <c r="C7" s="123"/>
      <c r="D7" s="123"/>
      <c r="E7" s="123"/>
      <c r="F7" s="123"/>
      <c r="G7" s="123"/>
      <c r="H7" s="123"/>
      <c r="I7" s="43"/>
    </row>
    <row r="8" spans="1:9" x14ac:dyDescent="0.15">
      <c r="A8" s="44" t="s">
        <v>11</v>
      </c>
      <c r="B8" s="45" t="s">
        <v>130</v>
      </c>
      <c r="C8" s="45"/>
      <c r="D8" s="45"/>
      <c r="E8" s="45"/>
      <c r="F8" s="122"/>
      <c r="G8" s="122"/>
      <c r="H8" s="122"/>
      <c r="I8" s="43"/>
    </row>
    <row r="9" spans="1:9" x14ac:dyDescent="0.15">
      <c r="A9" s="44" t="s">
        <v>0</v>
      </c>
      <c r="B9" s="45" t="s">
        <v>131</v>
      </c>
      <c r="C9" s="45"/>
      <c r="D9" s="45"/>
      <c r="E9" s="45"/>
      <c r="F9" s="122"/>
      <c r="G9" s="122"/>
      <c r="H9" s="122"/>
      <c r="I9" s="43"/>
    </row>
    <row r="10" spans="1:9" x14ac:dyDescent="0.15">
      <c r="A10" s="44" t="s">
        <v>13</v>
      </c>
      <c r="B10" s="163">
        <v>43142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23"/>
      <c r="E11" s="123"/>
      <c r="F11" s="123"/>
      <c r="G11" s="123"/>
      <c r="H11" s="123"/>
      <c r="I11" s="43"/>
    </row>
    <row r="12" spans="1:9" x14ac:dyDescent="0.15">
      <c r="A12" s="44" t="s">
        <v>16</v>
      </c>
      <c r="B12" s="122" t="s">
        <v>40</v>
      </c>
      <c r="C12" s="123"/>
      <c r="D12" s="123"/>
      <c r="E12" s="123"/>
      <c r="F12" s="123"/>
      <c r="G12" s="123"/>
      <c r="H12" s="123"/>
      <c r="I12" s="43"/>
    </row>
    <row r="13" spans="1:9" x14ac:dyDescent="0.15">
      <c r="A13" s="122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22" t="s">
        <v>15</v>
      </c>
      <c r="B14" s="53">
        <v>0</v>
      </c>
      <c r="C14" s="54"/>
      <c r="D14" s="55">
        <v>0</v>
      </c>
      <c r="E14" s="54"/>
      <c r="F14" s="55">
        <v>0.1</v>
      </c>
      <c r="G14" s="54"/>
      <c r="H14" s="56" t="s">
        <v>18</v>
      </c>
      <c r="I14" s="57" t="s">
        <v>25</v>
      </c>
    </row>
    <row r="15" spans="1:9" x14ac:dyDescent="0.15">
      <c r="A15" s="122" t="s">
        <v>14</v>
      </c>
      <c r="B15" s="58">
        <v>1</v>
      </c>
      <c r="C15" s="59"/>
      <c r="D15" s="60">
        <v>1</v>
      </c>
      <c r="E15" s="59"/>
      <c r="F15" s="60">
        <v>100</v>
      </c>
      <c r="G15" s="59"/>
      <c r="H15" s="56" t="s">
        <v>19</v>
      </c>
      <c r="I15" s="57" t="s">
        <v>26</v>
      </c>
    </row>
    <row r="16" spans="1:9" x14ac:dyDescent="0.15">
      <c r="A16" s="122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19</v>
      </c>
    </row>
    <row r="17" spans="1:10" x14ac:dyDescent="0.15">
      <c r="A17" s="79" t="s">
        <v>132</v>
      </c>
      <c r="B17" s="99">
        <v>0</v>
      </c>
      <c r="C17" s="100">
        <v>0</v>
      </c>
      <c r="D17" s="101">
        <v>0</v>
      </c>
      <c r="E17" s="100">
        <v>0</v>
      </c>
      <c r="F17" s="101">
        <v>100</v>
      </c>
      <c r="G17" s="83">
        <f t="shared" ref="G17:G35" si="0">F17/F$15*1000*F$14</f>
        <v>100</v>
      </c>
      <c r="H17" s="86">
        <f>LARGE((C17,E17,G17),1)</f>
        <v>100</v>
      </c>
      <c r="I17" s="103"/>
      <c r="J17" s="105"/>
    </row>
    <row r="18" spans="1:10" x14ac:dyDescent="0.15">
      <c r="A18" s="79" t="s">
        <v>133</v>
      </c>
      <c r="B18" s="101">
        <v>0</v>
      </c>
      <c r="C18" s="100">
        <v>0</v>
      </c>
      <c r="D18" s="101">
        <v>0</v>
      </c>
      <c r="E18" s="100">
        <v>0</v>
      </c>
      <c r="F18" s="101">
        <v>100</v>
      </c>
      <c r="G18" s="83">
        <f t="shared" si="0"/>
        <v>100</v>
      </c>
      <c r="H18" s="86">
        <f>LARGE((C18,E18,G18),1)</f>
        <v>100</v>
      </c>
      <c r="I18" s="103"/>
      <c r="J18" s="105"/>
    </row>
    <row r="19" spans="1:10" x14ac:dyDescent="0.15">
      <c r="A19" s="79" t="s">
        <v>134</v>
      </c>
      <c r="B19" s="101">
        <v>0</v>
      </c>
      <c r="C19" s="100">
        <v>0</v>
      </c>
      <c r="D19" s="101">
        <v>0</v>
      </c>
      <c r="E19" s="100">
        <v>0</v>
      </c>
      <c r="F19" s="101">
        <v>100</v>
      </c>
      <c r="G19" s="83">
        <f t="shared" si="0"/>
        <v>100</v>
      </c>
      <c r="H19" s="86">
        <f>LARGE((C19,E19,G19),1)</f>
        <v>100</v>
      </c>
      <c r="I19" s="103"/>
    </row>
    <row r="20" spans="1:10" x14ac:dyDescent="0.15">
      <c r="A20" s="79" t="s">
        <v>135</v>
      </c>
      <c r="B20" s="101">
        <v>0</v>
      </c>
      <c r="C20" s="100">
        <v>0</v>
      </c>
      <c r="D20" s="101">
        <v>0</v>
      </c>
      <c r="E20" s="100">
        <v>0</v>
      </c>
      <c r="F20" s="101">
        <v>100</v>
      </c>
      <c r="G20" s="83">
        <f t="shared" si="0"/>
        <v>100</v>
      </c>
      <c r="H20" s="86">
        <f>LARGE((C20,E20,G20),1)</f>
        <v>100</v>
      </c>
      <c r="I20" s="103"/>
    </row>
    <row r="21" spans="1:10" x14ac:dyDescent="0.15">
      <c r="A21" s="79" t="s">
        <v>136</v>
      </c>
      <c r="B21" s="101">
        <v>0</v>
      </c>
      <c r="C21" s="100">
        <v>0</v>
      </c>
      <c r="D21" s="101">
        <v>0</v>
      </c>
      <c r="E21" s="100">
        <v>0</v>
      </c>
      <c r="F21" s="101">
        <v>100</v>
      </c>
      <c r="G21" s="83">
        <f t="shared" si="0"/>
        <v>100</v>
      </c>
      <c r="H21" s="86">
        <f>LARGE((C21,E21,G21),1)</f>
        <v>100</v>
      </c>
      <c r="I21" s="103"/>
    </row>
    <row r="22" spans="1:10" x14ac:dyDescent="0.15">
      <c r="A22" s="79" t="s">
        <v>137</v>
      </c>
      <c r="B22" s="101">
        <v>0</v>
      </c>
      <c r="C22" s="100">
        <v>0</v>
      </c>
      <c r="D22" s="101">
        <v>0</v>
      </c>
      <c r="E22" s="100">
        <v>0</v>
      </c>
      <c r="F22" s="101">
        <v>100</v>
      </c>
      <c r="G22" s="83">
        <f t="shared" si="0"/>
        <v>100</v>
      </c>
      <c r="H22" s="86">
        <f>LARGE((C22,E22,G22),1)</f>
        <v>100</v>
      </c>
      <c r="I22" s="103"/>
    </row>
    <row r="23" spans="1:10" x14ac:dyDescent="0.15">
      <c r="A23" s="79" t="s">
        <v>138</v>
      </c>
      <c r="B23" s="101">
        <v>0</v>
      </c>
      <c r="C23" s="100">
        <v>0</v>
      </c>
      <c r="D23" s="101">
        <v>0</v>
      </c>
      <c r="E23" s="100">
        <v>0</v>
      </c>
      <c r="F23" s="101">
        <v>100</v>
      </c>
      <c r="G23" s="83">
        <f t="shared" si="0"/>
        <v>100</v>
      </c>
      <c r="H23" s="86">
        <f>LARGE((C23,E23,G23),1)</f>
        <v>100</v>
      </c>
      <c r="I23" s="103"/>
    </row>
    <row r="24" spans="1:10" x14ac:dyDescent="0.15">
      <c r="A24" s="79" t="s">
        <v>139</v>
      </c>
      <c r="B24" s="101">
        <v>0</v>
      </c>
      <c r="C24" s="100">
        <v>0</v>
      </c>
      <c r="D24" s="101">
        <v>0</v>
      </c>
      <c r="E24" s="100">
        <v>0</v>
      </c>
      <c r="F24" s="101">
        <v>100</v>
      </c>
      <c r="G24" s="83">
        <f t="shared" si="0"/>
        <v>100</v>
      </c>
      <c r="H24" s="86">
        <f>LARGE((C24,E24,G24),1)</f>
        <v>100</v>
      </c>
      <c r="I24" s="103"/>
    </row>
    <row r="25" spans="1:10" x14ac:dyDescent="0.15">
      <c r="A25" s="79" t="s">
        <v>140</v>
      </c>
      <c r="B25" s="101">
        <v>0</v>
      </c>
      <c r="C25" s="100">
        <v>0</v>
      </c>
      <c r="D25" s="101">
        <v>0</v>
      </c>
      <c r="E25" s="100">
        <v>0</v>
      </c>
      <c r="F25" s="101">
        <v>100</v>
      </c>
      <c r="G25" s="83">
        <f t="shared" si="0"/>
        <v>100</v>
      </c>
      <c r="H25" s="86">
        <f>LARGE((C25,E25,G25),1)</f>
        <v>100</v>
      </c>
      <c r="I25" s="103"/>
    </row>
    <row r="26" spans="1:10" x14ac:dyDescent="0.15">
      <c r="A26" s="79" t="s">
        <v>141</v>
      </c>
      <c r="B26" s="99">
        <v>0</v>
      </c>
      <c r="C26" s="100">
        <v>0</v>
      </c>
      <c r="D26" s="101">
        <v>0</v>
      </c>
      <c r="E26" s="100">
        <v>0</v>
      </c>
      <c r="F26" s="101">
        <v>100</v>
      </c>
      <c r="G26" s="83">
        <f t="shared" si="0"/>
        <v>100</v>
      </c>
      <c r="H26" s="86">
        <f>LARGE((C26,E26,G26),1)</f>
        <v>100</v>
      </c>
      <c r="I26" s="103"/>
    </row>
    <row r="27" spans="1:10" x14ac:dyDescent="0.15">
      <c r="A27" s="79" t="s">
        <v>142</v>
      </c>
      <c r="B27" s="101">
        <v>0</v>
      </c>
      <c r="C27" s="100">
        <v>0</v>
      </c>
      <c r="D27" s="101">
        <v>0</v>
      </c>
      <c r="E27" s="100">
        <v>0</v>
      </c>
      <c r="F27" s="101">
        <v>100</v>
      </c>
      <c r="G27" s="83">
        <f t="shared" si="0"/>
        <v>100</v>
      </c>
      <c r="H27" s="86">
        <f>LARGE((C27,E27,G27),1)</f>
        <v>100</v>
      </c>
      <c r="I27" s="103"/>
    </row>
    <row r="28" spans="1:10" x14ac:dyDescent="0.15">
      <c r="A28" s="79" t="s">
        <v>143</v>
      </c>
      <c r="B28" s="101">
        <v>0</v>
      </c>
      <c r="C28" s="100">
        <v>0</v>
      </c>
      <c r="D28" s="101">
        <v>0</v>
      </c>
      <c r="E28" s="100">
        <v>0</v>
      </c>
      <c r="F28" s="101">
        <v>100</v>
      </c>
      <c r="G28" s="83">
        <f t="shared" si="0"/>
        <v>100</v>
      </c>
      <c r="H28" s="86">
        <f>LARGE((C28,E28,G28),1)</f>
        <v>100</v>
      </c>
      <c r="I28" s="103"/>
    </row>
    <row r="29" spans="1:10" x14ac:dyDescent="0.15">
      <c r="A29" s="79" t="s">
        <v>144</v>
      </c>
      <c r="B29" s="101">
        <v>0</v>
      </c>
      <c r="C29" s="100">
        <v>0</v>
      </c>
      <c r="D29" s="101">
        <v>0</v>
      </c>
      <c r="E29" s="100">
        <v>0</v>
      </c>
      <c r="F29" s="101">
        <v>100</v>
      </c>
      <c r="G29" s="83">
        <f t="shared" si="0"/>
        <v>100</v>
      </c>
      <c r="H29" s="86">
        <f>LARGE((C29,E29,G29),1)</f>
        <v>100</v>
      </c>
      <c r="I29" s="103"/>
    </row>
    <row r="30" spans="1:10" x14ac:dyDescent="0.15">
      <c r="A30" s="79" t="s">
        <v>145</v>
      </c>
      <c r="B30" s="101">
        <v>0</v>
      </c>
      <c r="C30" s="100">
        <v>0</v>
      </c>
      <c r="D30" s="101">
        <v>0</v>
      </c>
      <c r="E30" s="100">
        <v>0</v>
      </c>
      <c r="F30" s="101">
        <v>100</v>
      </c>
      <c r="G30" s="83">
        <f t="shared" si="0"/>
        <v>100</v>
      </c>
      <c r="H30" s="86">
        <f>LARGE((C30,E30,G30),1)</f>
        <v>100</v>
      </c>
      <c r="I30" s="103"/>
    </row>
    <row r="31" spans="1:10" x14ac:dyDescent="0.15">
      <c r="A31" s="79" t="s">
        <v>146</v>
      </c>
      <c r="B31" s="101">
        <v>0</v>
      </c>
      <c r="C31" s="100">
        <v>0</v>
      </c>
      <c r="D31" s="101">
        <v>0</v>
      </c>
      <c r="E31" s="100">
        <v>0</v>
      </c>
      <c r="F31" s="101">
        <v>100</v>
      </c>
      <c r="G31" s="83">
        <f t="shared" si="0"/>
        <v>100</v>
      </c>
      <c r="H31" s="86">
        <f>LARGE((C31,E31,G31),1)</f>
        <v>100</v>
      </c>
      <c r="I31" s="103"/>
    </row>
    <row r="32" spans="1:10" x14ac:dyDescent="0.15">
      <c r="A32" s="79" t="s">
        <v>147</v>
      </c>
      <c r="B32" s="101">
        <v>0</v>
      </c>
      <c r="C32" s="100">
        <v>0</v>
      </c>
      <c r="D32" s="101">
        <v>0</v>
      </c>
      <c r="E32" s="100">
        <v>0</v>
      </c>
      <c r="F32" s="101">
        <v>100</v>
      </c>
      <c r="G32" s="83">
        <f t="shared" si="0"/>
        <v>100</v>
      </c>
      <c r="H32" s="86">
        <f>LARGE((C32,E32,G32),1)</f>
        <v>100</v>
      </c>
      <c r="I32" s="103"/>
    </row>
    <row r="33" spans="1:9" x14ac:dyDescent="0.15">
      <c r="A33" s="79" t="s">
        <v>148</v>
      </c>
      <c r="B33" s="101">
        <v>0</v>
      </c>
      <c r="C33" s="100">
        <v>0</v>
      </c>
      <c r="D33" s="101">
        <v>0</v>
      </c>
      <c r="E33" s="100">
        <v>0</v>
      </c>
      <c r="F33" s="101">
        <v>100</v>
      </c>
      <c r="G33" s="83">
        <f t="shared" si="0"/>
        <v>100</v>
      </c>
      <c r="H33" s="86">
        <f>LARGE((C33,E33,G33),1)</f>
        <v>100</v>
      </c>
      <c r="I33" s="103"/>
    </row>
    <row r="34" spans="1:9" x14ac:dyDescent="0.15">
      <c r="A34" s="79" t="s">
        <v>152</v>
      </c>
      <c r="B34" s="99">
        <v>0</v>
      </c>
      <c r="C34" s="100">
        <v>0</v>
      </c>
      <c r="D34" s="101">
        <v>0</v>
      </c>
      <c r="E34" s="100">
        <v>0</v>
      </c>
      <c r="F34" s="101">
        <v>100</v>
      </c>
      <c r="G34" s="83">
        <f t="shared" si="0"/>
        <v>100</v>
      </c>
      <c r="H34" s="86">
        <f>LARGE((C34,E34,G34),1)</f>
        <v>100</v>
      </c>
      <c r="I34" s="103"/>
    </row>
    <row r="35" spans="1:9" x14ac:dyDescent="0.15">
      <c r="A35" s="79" t="s">
        <v>149</v>
      </c>
      <c r="B35" s="101">
        <v>0</v>
      </c>
      <c r="C35" s="100">
        <v>0</v>
      </c>
      <c r="D35" s="101">
        <v>0</v>
      </c>
      <c r="E35" s="100">
        <v>0</v>
      </c>
      <c r="F35" s="101">
        <v>100</v>
      </c>
      <c r="G35" s="83">
        <f t="shared" si="0"/>
        <v>100</v>
      </c>
      <c r="H35" s="86">
        <f>LARGE((C35,E35,G35),1)</f>
        <v>100</v>
      </c>
      <c r="I35" s="103"/>
    </row>
  </sheetData>
  <mergeCells count="5">
    <mergeCell ref="A1:A7"/>
    <mergeCell ref="B2:F2"/>
    <mergeCell ref="B4:F4"/>
    <mergeCell ref="B6:C6"/>
    <mergeCell ref="B10:C10"/>
  </mergeCells>
  <conditionalFormatting sqref="A30">
    <cfRule type="duplicateValues" dxfId="9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2805F-C2BB-254E-86D7-7EDB7D875F00}">
  <dimension ref="A1:J48"/>
  <sheetViews>
    <sheetView topLeftCell="A32" zoomScale="150" workbookViewId="0">
      <selection activeCell="A47" sqref="A47"/>
    </sheetView>
  </sheetViews>
  <sheetFormatPr baseColWidth="10" defaultRowHeight="14" x14ac:dyDescent="0.15"/>
  <cols>
    <col min="1" max="1" width="16" customWidth="1"/>
  </cols>
  <sheetData>
    <row r="1" spans="1:9" x14ac:dyDescent="0.15">
      <c r="A1" s="160"/>
      <c r="B1" s="137"/>
      <c r="C1" s="137"/>
      <c r="D1" s="137"/>
      <c r="E1" s="137"/>
      <c r="F1" s="137"/>
      <c r="G1" s="137"/>
      <c r="H1" s="137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37"/>
      <c r="H2" s="137"/>
      <c r="I2" s="43"/>
    </row>
    <row r="3" spans="1:9" x14ac:dyDescent="0.15">
      <c r="A3" s="160"/>
      <c r="B3" s="137"/>
      <c r="C3" s="137"/>
      <c r="D3" s="137"/>
      <c r="E3" s="137"/>
      <c r="F3" s="137"/>
      <c r="G3" s="137"/>
      <c r="H3" s="137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37"/>
      <c r="H4" s="137"/>
      <c r="I4" s="43"/>
    </row>
    <row r="5" spans="1:9" x14ac:dyDescent="0.15">
      <c r="A5" s="160"/>
      <c r="B5" s="137"/>
      <c r="C5" s="137"/>
      <c r="D5" s="137"/>
      <c r="E5" s="137"/>
      <c r="F5" s="137"/>
      <c r="G5" s="137"/>
      <c r="H5" s="137"/>
      <c r="I5" s="43"/>
    </row>
    <row r="6" spans="1:9" x14ac:dyDescent="0.15">
      <c r="A6" s="160"/>
      <c r="B6" s="161"/>
      <c r="C6" s="161"/>
      <c r="D6" s="137"/>
      <c r="E6" s="137"/>
      <c r="F6" s="137"/>
      <c r="G6" s="137"/>
      <c r="H6" s="137"/>
      <c r="I6" s="43"/>
    </row>
    <row r="7" spans="1:9" x14ac:dyDescent="0.15">
      <c r="A7" s="160"/>
      <c r="B7" s="137"/>
      <c r="C7" s="137"/>
      <c r="D7" s="137"/>
      <c r="E7" s="137"/>
      <c r="F7" s="137"/>
      <c r="G7" s="137"/>
      <c r="H7" s="137"/>
      <c r="I7" s="43"/>
    </row>
    <row r="8" spans="1:9" x14ac:dyDescent="0.15">
      <c r="A8" s="44" t="s">
        <v>11</v>
      </c>
      <c r="B8" s="45" t="s">
        <v>155</v>
      </c>
      <c r="C8" s="45"/>
      <c r="D8" s="45"/>
      <c r="E8" s="45"/>
      <c r="F8" s="136"/>
      <c r="G8" s="136"/>
      <c r="H8" s="136"/>
      <c r="I8" s="43"/>
    </row>
    <row r="9" spans="1:9" x14ac:dyDescent="0.15">
      <c r="A9" s="44" t="s">
        <v>0</v>
      </c>
      <c r="B9" s="45" t="s">
        <v>113</v>
      </c>
      <c r="C9" s="45"/>
      <c r="D9" s="45"/>
      <c r="E9" s="45"/>
      <c r="F9" s="136"/>
      <c r="G9" s="136"/>
      <c r="H9" s="136"/>
      <c r="I9" s="43"/>
    </row>
    <row r="10" spans="1:9" x14ac:dyDescent="0.15">
      <c r="A10" s="44" t="s">
        <v>13</v>
      </c>
      <c r="B10" s="163">
        <v>43163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37"/>
      <c r="E11" s="137"/>
      <c r="F11" s="137"/>
      <c r="G11" s="137"/>
      <c r="H11" s="137"/>
      <c r="I11" s="43"/>
    </row>
    <row r="12" spans="1:9" x14ac:dyDescent="0.15">
      <c r="A12" s="44" t="s">
        <v>16</v>
      </c>
      <c r="B12" s="136" t="s">
        <v>40</v>
      </c>
      <c r="C12" s="137"/>
      <c r="D12" s="137"/>
      <c r="E12" s="137"/>
      <c r="F12" s="137"/>
      <c r="G12" s="137"/>
      <c r="H12" s="137"/>
      <c r="I12" s="43"/>
    </row>
    <row r="13" spans="1:9" x14ac:dyDescent="0.15">
      <c r="A13" s="136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36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x14ac:dyDescent="0.15">
      <c r="A15" s="136" t="s">
        <v>14</v>
      </c>
      <c r="B15" s="58">
        <v>1</v>
      </c>
      <c r="C15" s="59"/>
      <c r="D15" s="60">
        <v>1</v>
      </c>
      <c r="E15" s="59"/>
      <c r="F15" s="60">
        <v>70.13</v>
      </c>
      <c r="G15" s="59"/>
      <c r="H15" s="56" t="s">
        <v>19</v>
      </c>
      <c r="I15" s="57" t="s">
        <v>26</v>
      </c>
    </row>
    <row r="16" spans="1:9" x14ac:dyDescent="0.15">
      <c r="A16" s="136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31</v>
      </c>
    </row>
    <row r="17" spans="1:10" x14ac:dyDescent="0.15">
      <c r="A17" s="79" t="s">
        <v>51</v>
      </c>
      <c r="B17" s="99">
        <v>0</v>
      </c>
      <c r="C17" s="100">
        <v>0</v>
      </c>
      <c r="D17" s="101">
        <v>0</v>
      </c>
      <c r="E17" s="100">
        <v>0</v>
      </c>
      <c r="F17" s="101">
        <v>70.13</v>
      </c>
      <c r="G17" s="83">
        <f t="shared" ref="G17:G46" si="0">F17/F$15*1000*F$14</f>
        <v>550</v>
      </c>
      <c r="H17" s="86">
        <f>LARGE((C17,E17,G17),1)</f>
        <v>550</v>
      </c>
      <c r="I17" s="103">
        <v>1</v>
      </c>
      <c r="J17" s="105"/>
    </row>
    <row r="18" spans="1:10" x14ac:dyDescent="0.15">
      <c r="A18" s="79" t="s">
        <v>52</v>
      </c>
      <c r="B18" s="101">
        <v>0</v>
      </c>
      <c r="C18" s="100">
        <v>0</v>
      </c>
      <c r="D18" s="101">
        <v>0</v>
      </c>
      <c r="E18" s="100">
        <v>0</v>
      </c>
      <c r="F18" s="101">
        <v>65.58</v>
      </c>
      <c r="G18" s="83">
        <f t="shared" si="0"/>
        <v>514.31626978468569</v>
      </c>
      <c r="H18" s="86">
        <f>LARGE((C18,E18,G18),1)</f>
        <v>514.31626978468569</v>
      </c>
      <c r="I18" s="103">
        <f>I17+1</f>
        <v>2</v>
      </c>
      <c r="J18" s="105"/>
    </row>
    <row r="19" spans="1:10" x14ac:dyDescent="0.15">
      <c r="A19" s="79" t="s">
        <v>59</v>
      </c>
      <c r="B19" s="101">
        <v>0</v>
      </c>
      <c r="C19" s="100">
        <v>0</v>
      </c>
      <c r="D19" s="101">
        <v>0</v>
      </c>
      <c r="E19" s="100">
        <v>0</v>
      </c>
      <c r="F19" s="101">
        <v>65.09</v>
      </c>
      <c r="G19" s="83">
        <f t="shared" si="0"/>
        <v>510.47340653072877</v>
      </c>
      <c r="H19" s="86">
        <f>LARGE((C19,E19,G19),1)</f>
        <v>510.47340653072877</v>
      </c>
      <c r="I19" s="103">
        <f t="shared" ref="I19:I47" si="1">I18+1</f>
        <v>3</v>
      </c>
    </row>
    <row r="20" spans="1:10" x14ac:dyDescent="0.15">
      <c r="A20" s="79" t="s">
        <v>61</v>
      </c>
      <c r="B20" s="101">
        <v>0</v>
      </c>
      <c r="C20" s="100">
        <v>0</v>
      </c>
      <c r="D20" s="101">
        <v>0</v>
      </c>
      <c r="E20" s="100">
        <v>0</v>
      </c>
      <c r="F20" s="101">
        <v>59.78</v>
      </c>
      <c r="G20" s="83">
        <f t="shared" si="0"/>
        <v>468.82931698274643</v>
      </c>
      <c r="H20" s="86">
        <f>LARGE((C20,E20,G20),1)</f>
        <v>468.82931698274643</v>
      </c>
      <c r="I20" s="103">
        <f t="shared" si="1"/>
        <v>4</v>
      </c>
    </row>
    <row r="21" spans="1:10" x14ac:dyDescent="0.15">
      <c r="A21" s="79" t="s">
        <v>69</v>
      </c>
      <c r="B21" s="101">
        <v>0</v>
      </c>
      <c r="C21" s="100">
        <v>0</v>
      </c>
      <c r="D21" s="101">
        <v>0</v>
      </c>
      <c r="E21" s="100">
        <v>0</v>
      </c>
      <c r="F21" s="148">
        <v>54.57</v>
      </c>
      <c r="G21" s="83">
        <f t="shared" si="0"/>
        <v>427.96948524169409</v>
      </c>
      <c r="H21" s="86">
        <f>LARGE((C21,E21,G21),1)</f>
        <v>427.96948524169409</v>
      </c>
      <c r="I21" s="103">
        <f t="shared" si="1"/>
        <v>5</v>
      </c>
    </row>
    <row r="22" spans="1:10" x14ac:dyDescent="0.15">
      <c r="A22" s="79" t="s">
        <v>49</v>
      </c>
      <c r="B22" s="101">
        <v>0</v>
      </c>
      <c r="C22" s="100">
        <v>0</v>
      </c>
      <c r="D22" s="101">
        <v>0</v>
      </c>
      <c r="E22" s="100">
        <v>0</v>
      </c>
      <c r="F22" s="101">
        <v>53.57</v>
      </c>
      <c r="G22" s="83">
        <f t="shared" si="0"/>
        <v>420.12690717239417</v>
      </c>
      <c r="H22" s="86">
        <f>LARGE((C22,E22,G22),1)</f>
        <v>420.12690717239417</v>
      </c>
      <c r="I22" s="103">
        <f t="shared" si="1"/>
        <v>6</v>
      </c>
    </row>
    <row r="23" spans="1:10" x14ac:dyDescent="0.15">
      <c r="A23" s="79" t="s">
        <v>78</v>
      </c>
      <c r="B23" s="101">
        <v>0</v>
      </c>
      <c r="C23" s="100">
        <v>0</v>
      </c>
      <c r="D23" s="101">
        <v>0</v>
      </c>
      <c r="E23" s="100">
        <v>0</v>
      </c>
      <c r="F23" s="101">
        <v>52.38</v>
      </c>
      <c r="G23" s="83">
        <f t="shared" si="0"/>
        <v>410.79423926992735</v>
      </c>
      <c r="H23" s="86">
        <f>LARGE((C23,E23,G23),1)</f>
        <v>410.79423926992735</v>
      </c>
      <c r="I23" s="103">
        <f t="shared" si="1"/>
        <v>7</v>
      </c>
    </row>
    <row r="24" spans="1:10" x14ac:dyDescent="0.15">
      <c r="A24" s="79" t="s">
        <v>80</v>
      </c>
      <c r="B24" s="101">
        <v>0</v>
      </c>
      <c r="C24" s="100">
        <v>0</v>
      </c>
      <c r="D24" s="101">
        <v>0</v>
      </c>
      <c r="E24" s="100">
        <v>0</v>
      </c>
      <c r="F24" s="101">
        <v>52.2</v>
      </c>
      <c r="G24" s="83">
        <f t="shared" si="0"/>
        <v>409.38257521745339</v>
      </c>
      <c r="H24" s="86">
        <f>LARGE((C24,E24,G24),1)</f>
        <v>409.38257521745339</v>
      </c>
      <c r="I24" s="103">
        <f t="shared" si="1"/>
        <v>8</v>
      </c>
    </row>
    <row r="25" spans="1:10" x14ac:dyDescent="0.15">
      <c r="A25" s="79" t="s">
        <v>85</v>
      </c>
      <c r="B25" s="101">
        <v>0</v>
      </c>
      <c r="C25" s="100">
        <v>0</v>
      </c>
      <c r="D25" s="101">
        <v>0</v>
      </c>
      <c r="E25" s="100">
        <v>0</v>
      </c>
      <c r="F25" s="101">
        <v>51.79</v>
      </c>
      <c r="G25" s="83">
        <f t="shared" si="0"/>
        <v>406.16711820904038</v>
      </c>
      <c r="H25" s="86">
        <f>LARGE((C25,E25,G25),1)</f>
        <v>406.16711820904038</v>
      </c>
      <c r="I25" s="103">
        <f t="shared" si="1"/>
        <v>9</v>
      </c>
    </row>
    <row r="26" spans="1:10" x14ac:dyDescent="0.15">
      <c r="A26" s="79" t="s">
        <v>79</v>
      </c>
      <c r="B26" s="99">
        <v>0</v>
      </c>
      <c r="C26" s="100">
        <v>0</v>
      </c>
      <c r="D26" s="101">
        <v>0</v>
      </c>
      <c r="E26" s="100">
        <v>0</v>
      </c>
      <c r="F26" s="101">
        <v>48.78</v>
      </c>
      <c r="G26" s="83">
        <f t="shared" si="0"/>
        <v>382.56095822044779</v>
      </c>
      <c r="H26" s="86">
        <f>LARGE((C26,E26,G26),1)</f>
        <v>382.56095822044779</v>
      </c>
      <c r="I26" s="103">
        <f t="shared" si="1"/>
        <v>10</v>
      </c>
    </row>
    <row r="27" spans="1:10" x14ac:dyDescent="0.15">
      <c r="A27" s="79" t="s">
        <v>88</v>
      </c>
      <c r="B27" s="101">
        <v>0</v>
      </c>
      <c r="C27" s="100">
        <v>0</v>
      </c>
      <c r="D27" s="101">
        <v>0</v>
      </c>
      <c r="E27" s="100">
        <v>0</v>
      </c>
      <c r="F27" s="101">
        <v>48.73</v>
      </c>
      <c r="G27" s="83">
        <f t="shared" si="0"/>
        <v>382.16882931698274</v>
      </c>
      <c r="H27" s="86">
        <f>LARGE((C27,E27,G27),1)</f>
        <v>382.16882931698274</v>
      </c>
      <c r="I27" s="103">
        <f t="shared" si="1"/>
        <v>11</v>
      </c>
    </row>
    <row r="28" spans="1:10" x14ac:dyDescent="0.15">
      <c r="A28" s="79" t="s">
        <v>114</v>
      </c>
      <c r="B28" s="101">
        <v>0</v>
      </c>
      <c r="C28" s="100">
        <v>0</v>
      </c>
      <c r="D28" s="101">
        <v>0</v>
      </c>
      <c r="E28" s="100">
        <v>0</v>
      </c>
      <c r="F28" s="101">
        <v>47.03</v>
      </c>
      <c r="G28" s="83">
        <f t="shared" si="0"/>
        <v>368.83644659917303</v>
      </c>
      <c r="H28" s="86">
        <f>LARGE((C28,E28,G28),1)</f>
        <v>368.83644659917303</v>
      </c>
      <c r="I28" s="103">
        <f t="shared" si="1"/>
        <v>12</v>
      </c>
    </row>
    <row r="29" spans="1:10" x14ac:dyDescent="0.15">
      <c r="A29" s="79" t="s">
        <v>71</v>
      </c>
      <c r="B29" s="101">
        <v>0</v>
      </c>
      <c r="C29" s="100">
        <v>0</v>
      </c>
      <c r="D29" s="101">
        <v>0</v>
      </c>
      <c r="E29" s="100">
        <v>0</v>
      </c>
      <c r="F29" s="101">
        <v>45.88</v>
      </c>
      <c r="G29" s="83">
        <f t="shared" si="0"/>
        <v>359.81748181947825</v>
      </c>
      <c r="H29" s="86">
        <f>LARGE((C29,E29,G29),1)</f>
        <v>359.81748181947825</v>
      </c>
      <c r="I29" s="103">
        <f t="shared" si="1"/>
        <v>13</v>
      </c>
    </row>
    <row r="30" spans="1:10" x14ac:dyDescent="0.15">
      <c r="A30" s="79" t="s">
        <v>116</v>
      </c>
      <c r="B30" s="101">
        <v>0</v>
      </c>
      <c r="C30" s="100">
        <v>0</v>
      </c>
      <c r="D30" s="101">
        <v>0</v>
      </c>
      <c r="E30" s="100">
        <v>0</v>
      </c>
      <c r="F30" s="101">
        <v>45.77</v>
      </c>
      <c r="G30" s="83">
        <f t="shared" si="0"/>
        <v>358.95479823185519</v>
      </c>
      <c r="H30" s="86">
        <f>LARGE((C30,E30,G30),1)</f>
        <v>358.95479823185519</v>
      </c>
      <c r="I30" s="103">
        <f t="shared" si="1"/>
        <v>14</v>
      </c>
    </row>
    <row r="31" spans="1:10" x14ac:dyDescent="0.15">
      <c r="A31" s="79" t="s">
        <v>81</v>
      </c>
      <c r="B31" s="101">
        <v>0</v>
      </c>
      <c r="C31" s="100">
        <v>0</v>
      </c>
      <c r="D31" s="101">
        <v>0</v>
      </c>
      <c r="E31" s="100">
        <v>0</v>
      </c>
      <c r="F31" s="101">
        <v>45.45</v>
      </c>
      <c r="G31" s="83">
        <f t="shared" si="0"/>
        <v>356.44517324967927</v>
      </c>
      <c r="H31" s="86">
        <f>LARGE((C31,E31,G31),1)</f>
        <v>356.44517324967927</v>
      </c>
      <c r="I31" s="103">
        <f t="shared" si="1"/>
        <v>15</v>
      </c>
    </row>
    <row r="32" spans="1:10" x14ac:dyDescent="0.15">
      <c r="A32" s="79" t="s">
        <v>84</v>
      </c>
      <c r="B32" s="101">
        <v>0</v>
      </c>
      <c r="C32" s="100">
        <v>0</v>
      </c>
      <c r="D32" s="101">
        <v>0</v>
      </c>
      <c r="E32" s="100">
        <v>0</v>
      </c>
      <c r="F32" s="82">
        <v>45.1</v>
      </c>
      <c r="G32" s="83">
        <f t="shared" si="0"/>
        <v>353.70027092542426</v>
      </c>
      <c r="H32" s="86">
        <f>LARGE((C32,E32,G32),1)</f>
        <v>353.70027092542426</v>
      </c>
      <c r="I32" s="103">
        <f t="shared" si="1"/>
        <v>16</v>
      </c>
    </row>
    <row r="33" spans="1:10" x14ac:dyDescent="0.15">
      <c r="A33" s="79" t="s">
        <v>83</v>
      </c>
      <c r="B33" s="101">
        <v>0</v>
      </c>
      <c r="C33" s="100">
        <v>0</v>
      </c>
      <c r="D33" s="101">
        <v>0</v>
      </c>
      <c r="E33" s="100">
        <v>0</v>
      </c>
      <c r="F33" s="82">
        <v>43.22</v>
      </c>
      <c r="G33" s="83">
        <f t="shared" si="0"/>
        <v>338.95622415514049</v>
      </c>
      <c r="H33" s="86">
        <f>LARGE((C33,E33,G33),1)</f>
        <v>338.95622415514049</v>
      </c>
      <c r="I33" s="103">
        <f t="shared" si="1"/>
        <v>17</v>
      </c>
    </row>
    <row r="34" spans="1:10" x14ac:dyDescent="0.15">
      <c r="A34" s="79" t="s">
        <v>73</v>
      </c>
      <c r="B34" s="101">
        <v>0</v>
      </c>
      <c r="C34" s="100">
        <v>0</v>
      </c>
      <c r="D34" s="101">
        <v>0</v>
      </c>
      <c r="E34" s="100">
        <v>0</v>
      </c>
      <c r="F34" s="82">
        <v>40.72</v>
      </c>
      <c r="G34" s="83">
        <f t="shared" si="0"/>
        <v>319.34977898189084</v>
      </c>
      <c r="H34" s="86">
        <f>LARGE((C34,E34,G34),1)</f>
        <v>319.34977898189084</v>
      </c>
      <c r="I34" s="103">
        <f t="shared" si="1"/>
        <v>18</v>
      </c>
    </row>
    <row r="35" spans="1:10" x14ac:dyDescent="0.15">
      <c r="A35" s="79" t="s">
        <v>70</v>
      </c>
      <c r="B35" s="99">
        <v>0</v>
      </c>
      <c r="C35" s="100">
        <v>0</v>
      </c>
      <c r="D35" s="101">
        <v>0</v>
      </c>
      <c r="E35" s="100">
        <v>0</v>
      </c>
      <c r="F35" s="82">
        <v>38.25</v>
      </c>
      <c r="G35" s="83">
        <f t="shared" si="0"/>
        <v>299.9786111507201</v>
      </c>
      <c r="H35" s="86">
        <f>LARGE((C35,E35,G35),1)</f>
        <v>299.9786111507201</v>
      </c>
      <c r="I35" s="103">
        <f t="shared" si="1"/>
        <v>19</v>
      </c>
    </row>
    <row r="36" spans="1:10" x14ac:dyDescent="0.15">
      <c r="A36" s="79" t="s">
        <v>82</v>
      </c>
      <c r="B36" s="101">
        <v>0</v>
      </c>
      <c r="C36" s="100">
        <v>0</v>
      </c>
      <c r="D36" s="101">
        <v>0</v>
      </c>
      <c r="E36" s="100">
        <v>0</v>
      </c>
      <c r="F36" s="82">
        <v>37.43</v>
      </c>
      <c r="G36" s="83">
        <f t="shared" si="0"/>
        <v>293.54769713389419</v>
      </c>
      <c r="H36" s="86">
        <f>LARGE((C36,E36,G36),1)</f>
        <v>293.54769713389419</v>
      </c>
      <c r="I36" s="103">
        <f t="shared" si="1"/>
        <v>20</v>
      </c>
    </row>
    <row r="37" spans="1:10" x14ac:dyDescent="0.15">
      <c r="A37" s="79" t="s">
        <v>87</v>
      </c>
      <c r="B37" s="101">
        <v>0</v>
      </c>
      <c r="C37" s="100">
        <v>0</v>
      </c>
      <c r="D37" s="101">
        <v>0</v>
      </c>
      <c r="E37" s="100">
        <v>0</v>
      </c>
      <c r="F37" s="82">
        <v>37.369999999999997</v>
      </c>
      <c r="G37" s="83">
        <f t="shared" si="0"/>
        <v>293.07714244973624</v>
      </c>
      <c r="H37" s="86">
        <f>LARGE((C37,E37,G37),1)</f>
        <v>293.07714244973624</v>
      </c>
      <c r="I37" s="103">
        <f t="shared" si="1"/>
        <v>21</v>
      </c>
    </row>
    <row r="38" spans="1:10" x14ac:dyDescent="0.15">
      <c r="A38" s="79" t="s">
        <v>97</v>
      </c>
      <c r="B38" s="101">
        <v>0</v>
      </c>
      <c r="C38" s="100">
        <v>0</v>
      </c>
      <c r="D38" s="101">
        <v>0</v>
      </c>
      <c r="E38" s="100">
        <v>0</v>
      </c>
      <c r="F38" s="82">
        <v>36.950000000000003</v>
      </c>
      <c r="G38" s="83">
        <f t="shared" si="0"/>
        <v>289.78325966063028</v>
      </c>
      <c r="H38" s="86">
        <f>LARGE((C38,E38,G38),1)</f>
        <v>289.78325966063028</v>
      </c>
      <c r="I38" s="103">
        <f t="shared" si="1"/>
        <v>22</v>
      </c>
    </row>
    <row r="39" spans="1:10" x14ac:dyDescent="0.15">
      <c r="A39" s="79" t="s">
        <v>89</v>
      </c>
      <c r="B39" s="101">
        <v>0</v>
      </c>
      <c r="C39" s="100">
        <v>0</v>
      </c>
      <c r="D39" s="101">
        <v>0</v>
      </c>
      <c r="E39" s="100">
        <v>0</v>
      </c>
      <c r="F39" s="82">
        <v>36.68</v>
      </c>
      <c r="G39" s="83">
        <f t="shared" si="0"/>
        <v>287.66576358191935</v>
      </c>
      <c r="H39" s="86">
        <f>LARGE((C39,E39,G39),1)</f>
        <v>287.66576358191935</v>
      </c>
      <c r="I39" s="103">
        <f t="shared" si="1"/>
        <v>23</v>
      </c>
    </row>
    <row r="40" spans="1:10" x14ac:dyDescent="0.15">
      <c r="A40" s="79" t="s">
        <v>72</v>
      </c>
      <c r="B40" s="101">
        <v>0</v>
      </c>
      <c r="C40" s="100">
        <v>0</v>
      </c>
      <c r="D40" s="101">
        <v>0</v>
      </c>
      <c r="E40" s="100">
        <v>0</v>
      </c>
      <c r="F40" s="101">
        <v>36.47</v>
      </c>
      <c r="G40" s="83">
        <f t="shared" si="0"/>
        <v>286.01882218736637</v>
      </c>
      <c r="H40" s="86">
        <f>LARGE((C40,E40,G40),1)</f>
        <v>286.01882218736637</v>
      </c>
      <c r="I40" s="103">
        <f t="shared" si="1"/>
        <v>24</v>
      </c>
    </row>
    <row r="41" spans="1:10" x14ac:dyDescent="0.15">
      <c r="A41" s="79" t="s">
        <v>93</v>
      </c>
      <c r="B41" s="101">
        <v>0</v>
      </c>
      <c r="C41" s="100">
        <v>0</v>
      </c>
      <c r="D41" s="101">
        <v>0</v>
      </c>
      <c r="E41" s="100">
        <v>0</v>
      </c>
      <c r="F41" s="101">
        <v>36.1</v>
      </c>
      <c r="G41" s="83">
        <f t="shared" si="0"/>
        <v>283.11706830172545</v>
      </c>
      <c r="H41" s="86">
        <f>LARGE((C41,E41,G41),1)</f>
        <v>283.11706830172545</v>
      </c>
      <c r="I41" s="103">
        <f t="shared" si="1"/>
        <v>25</v>
      </c>
    </row>
    <row r="42" spans="1:10" x14ac:dyDescent="0.15">
      <c r="A42" s="79" t="s">
        <v>119</v>
      </c>
      <c r="B42" s="101">
        <v>0</v>
      </c>
      <c r="C42" s="100">
        <v>0</v>
      </c>
      <c r="D42" s="101">
        <v>0</v>
      </c>
      <c r="E42" s="100">
        <v>0</v>
      </c>
      <c r="F42" s="101">
        <v>32.58</v>
      </c>
      <c r="G42" s="83">
        <f t="shared" si="0"/>
        <v>255.51119349778983</v>
      </c>
      <c r="H42" s="86">
        <f>LARGE((C42,E42,G42),1)</f>
        <v>255.51119349778983</v>
      </c>
      <c r="I42" s="103">
        <f t="shared" si="1"/>
        <v>26</v>
      </c>
    </row>
    <row r="43" spans="1:10" x14ac:dyDescent="0.15">
      <c r="A43" s="79" t="s">
        <v>76</v>
      </c>
      <c r="B43" s="99">
        <v>0</v>
      </c>
      <c r="C43" s="100">
        <v>0</v>
      </c>
      <c r="D43" s="101">
        <v>0</v>
      </c>
      <c r="E43" s="100">
        <v>0</v>
      </c>
      <c r="F43" s="101">
        <v>30.25</v>
      </c>
      <c r="G43" s="83">
        <f t="shared" si="0"/>
        <v>237.23798659632115</v>
      </c>
      <c r="H43" s="86">
        <f>LARGE((C43,E43,G43),1)</f>
        <v>237.23798659632115</v>
      </c>
      <c r="I43" s="103">
        <f t="shared" si="1"/>
        <v>27</v>
      </c>
    </row>
    <row r="44" spans="1:10" x14ac:dyDescent="0.15">
      <c r="A44" s="79" t="s">
        <v>74</v>
      </c>
      <c r="B44" s="101">
        <v>0</v>
      </c>
      <c r="C44" s="100">
        <v>0</v>
      </c>
      <c r="D44" s="101">
        <v>0</v>
      </c>
      <c r="E44" s="100">
        <v>0</v>
      </c>
      <c r="F44" s="101">
        <v>29.49</v>
      </c>
      <c r="G44" s="83">
        <f t="shared" si="0"/>
        <v>231.27762726365324</v>
      </c>
      <c r="H44" s="86">
        <f>LARGE((C44,E44,G44),1)</f>
        <v>231.27762726365324</v>
      </c>
      <c r="I44" s="103">
        <f t="shared" si="1"/>
        <v>28</v>
      </c>
    </row>
    <row r="45" spans="1:10" x14ac:dyDescent="0.15">
      <c r="A45" s="79" t="s">
        <v>77</v>
      </c>
      <c r="B45" s="101">
        <v>0</v>
      </c>
      <c r="C45" s="100">
        <v>0</v>
      </c>
      <c r="D45" s="101">
        <v>0</v>
      </c>
      <c r="E45" s="100">
        <v>0</v>
      </c>
      <c r="F45" s="148">
        <v>29.08</v>
      </c>
      <c r="G45" s="83">
        <f t="shared" si="0"/>
        <v>228.06217025524029</v>
      </c>
      <c r="H45" s="86">
        <f>LARGE((C45,E45,G45),1)</f>
        <v>228.06217025524029</v>
      </c>
      <c r="I45" s="103">
        <f t="shared" si="1"/>
        <v>29</v>
      </c>
    </row>
    <row r="46" spans="1:10" x14ac:dyDescent="0.15">
      <c r="A46" s="79" t="s">
        <v>75</v>
      </c>
      <c r="B46" s="101">
        <v>0</v>
      </c>
      <c r="C46" s="100">
        <v>0</v>
      </c>
      <c r="D46" s="101">
        <v>0</v>
      </c>
      <c r="E46" s="100">
        <v>0</v>
      </c>
      <c r="F46" s="101">
        <v>27.05</v>
      </c>
      <c r="G46" s="83">
        <f t="shared" si="0"/>
        <v>212.14173677456156</v>
      </c>
      <c r="H46" s="86">
        <f>LARGE((C46,E46,G46),1)</f>
        <v>212.14173677456156</v>
      </c>
      <c r="I46" s="103">
        <f t="shared" si="1"/>
        <v>30</v>
      </c>
    </row>
    <row r="47" spans="1:10" x14ac:dyDescent="0.15">
      <c r="A47" s="79" t="s">
        <v>156</v>
      </c>
      <c r="B47" s="101">
        <v>0</v>
      </c>
      <c r="C47" s="100">
        <v>0</v>
      </c>
      <c r="D47" s="101">
        <v>0</v>
      </c>
      <c r="E47" s="100">
        <v>0</v>
      </c>
      <c r="F47" s="148">
        <v>25.84</v>
      </c>
      <c r="G47" s="83">
        <v>100</v>
      </c>
      <c r="H47" s="86">
        <f>LARGE((C47,E47,G47),1)</f>
        <v>100</v>
      </c>
      <c r="I47" s="103">
        <f t="shared" si="1"/>
        <v>31</v>
      </c>
      <c r="J47" s="37" t="s">
        <v>158</v>
      </c>
    </row>
    <row r="48" spans="1:10" x14ac:dyDescent="0.15">
      <c r="A48" s="79" t="s">
        <v>91</v>
      </c>
      <c r="B48" s="101">
        <v>0</v>
      </c>
      <c r="C48" s="100">
        <v>0</v>
      </c>
      <c r="D48" s="101">
        <v>0</v>
      </c>
      <c r="E48" s="100">
        <v>0</v>
      </c>
      <c r="F48" s="101" t="s">
        <v>117</v>
      </c>
      <c r="G48" s="83"/>
      <c r="H48" s="86" t="s">
        <v>117</v>
      </c>
      <c r="I48" s="103"/>
    </row>
  </sheetData>
  <mergeCells count="5">
    <mergeCell ref="A1:A7"/>
    <mergeCell ref="B2:F2"/>
    <mergeCell ref="B4:F4"/>
    <mergeCell ref="B6:C6"/>
    <mergeCell ref="B10:C10"/>
  </mergeCells>
  <conditionalFormatting sqref="A34">
    <cfRule type="duplicateValues" dxfId="8" priority="3"/>
  </conditionalFormatting>
  <conditionalFormatting sqref="A33">
    <cfRule type="duplicateValues" dxfId="7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CA8A-452E-DA4A-8EED-1305E5A3A501}">
  <dimension ref="A1:L48"/>
  <sheetViews>
    <sheetView topLeftCell="A4" zoomScale="120" zoomScaleNormal="120" workbookViewId="0">
      <selection activeCell="J47" sqref="J47"/>
    </sheetView>
  </sheetViews>
  <sheetFormatPr baseColWidth="10" defaultRowHeight="14" x14ac:dyDescent="0.15"/>
  <cols>
    <col min="1" max="1" width="16" customWidth="1"/>
  </cols>
  <sheetData>
    <row r="1" spans="1:9" x14ac:dyDescent="0.15">
      <c r="A1" s="160"/>
      <c r="B1" s="137"/>
      <c r="C1" s="137"/>
      <c r="D1" s="137"/>
      <c r="E1" s="137"/>
      <c r="F1" s="137"/>
      <c r="G1" s="137"/>
      <c r="H1" s="137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37"/>
      <c r="H2" s="137"/>
      <c r="I2" s="43"/>
    </row>
    <row r="3" spans="1:9" x14ac:dyDescent="0.15">
      <c r="A3" s="160"/>
      <c r="B3" s="137"/>
      <c r="C3" s="137"/>
      <c r="D3" s="137"/>
      <c r="E3" s="137"/>
      <c r="F3" s="137"/>
      <c r="G3" s="137"/>
      <c r="H3" s="137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37"/>
      <c r="H4" s="137"/>
      <c r="I4" s="43"/>
    </row>
    <row r="5" spans="1:9" x14ac:dyDescent="0.15">
      <c r="A5" s="160"/>
      <c r="B5" s="137"/>
      <c r="C5" s="137"/>
      <c r="D5" s="137"/>
      <c r="E5" s="137"/>
      <c r="F5" s="137"/>
      <c r="G5" s="137"/>
      <c r="H5" s="137"/>
      <c r="I5" s="43"/>
    </row>
    <row r="6" spans="1:9" x14ac:dyDescent="0.15">
      <c r="A6" s="160"/>
      <c r="B6" s="161"/>
      <c r="C6" s="161"/>
      <c r="D6" s="137"/>
      <c r="E6" s="137"/>
      <c r="F6" s="137"/>
      <c r="G6" s="137"/>
      <c r="H6" s="137"/>
      <c r="I6" s="43"/>
    </row>
    <row r="7" spans="1:9" x14ac:dyDescent="0.15">
      <c r="A7" s="160"/>
      <c r="B7" s="137"/>
      <c r="C7" s="137"/>
      <c r="D7" s="137"/>
      <c r="E7" s="137"/>
      <c r="F7" s="137"/>
      <c r="G7" s="137"/>
      <c r="H7" s="137"/>
      <c r="I7" s="43"/>
    </row>
    <row r="8" spans="1:9" x14ac:dyDescent="0.15">
      <c r="A8" s="44" t="s">
        <v>11</v>
      </c>
      <c r="B8" s="45" t="s">
        <v>155</v>
      </c>
      <c r="C8" s="45"/>
      <c r="D8" s="45"/>
      <c r="E8" s="45"/>
      <c r="F8" s="136"/>
      <c r="G8" s="136"/>
      <c r="H8" s="136"/>
      <c r="I8" s="43"/>
    </row>
    <row r="9" spans="1:9" x14ac:dyDescent="0.15">
      <c r="A9" s="44" t="s">
        <v>0</v>
      </c>
      <c r="B9" s="45" t="s">
        <v>113</v>
      </c>
      <c r="C9" s="45"/>
      <c r="D9" s="45"/>
      <c r="E9" s="45"/>
      <c r="F9" s="136"/>
      <c r="G9" s="136"/>
      <c r="H9" s="136"/>
      <c r="I9" s="43"/>
    </row>
    <row r="10" spans="1:9" x14ac:dyDescent="0.15">
      <c r="A10" s="44" t="s">
        <v>13</v>
      </c>
      <c r="B10" s="163">
        <v>43164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62</v>
      </c>
      <c r="C11" s="46"/>
      <c r="D11" s="137"/>
      <c r="E11" s="137"/>
      <c r="F11" s="137"/>
      <c r="G11" s="137"/>
      <c r="H11" s="137"/>
      <c r="I11" s="43"/>
    </row>
    <row r="12" spans="1:9" x14ac:dyDescent="0.15">
      <c r="A12" s="44" t="s">
        <v>16</v>
      </c>
      <c r="B12" s="136" t="s">
        <v>40</v>
      </c>
      <c r="C12" s="137"/>
      <c r="D12" s="137"/>
      <c r="E12" s="137"/>
      <c r="F12" s="137"/>
      <c r="G12" s="137"/>
      <c r="H12" s="137"/>
      <c r="I12" s="43"/>
    </row>
    <row r="13" spans="1:9" x14ac:dyDescent="0.15">
      <c r="A13" s="136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36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x14ac:dyDescent="0.15">
      <c r="A15" s="136" t="s">
        <v>14</v>
      </c>
      <c r="B15" s="58">
        <v>1</v>
      </c>
      <c r="C15" s="59"/>
      <c r="D15" s="60">
        <v>1</v>
      </c>
      <c r="E15" s="59"/>
      <c r="F15" s="60">
        <v>1</v>
      </c>
      <c r="G15" s="59"/>
      <c r="H15" s="56" t="s">
        <v>19</v>
      </c>
      <c r="I15" s="57" t="s">
        <v>26</v>
      </c>
    </row>
    <row r="16" spans="1:9" x14ac:dyDescent="0.15">
      <c r="A16" s="136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31</v>
      </c>
    </row>
    <row r="17" spans="1:10" x14ac:dyDescent="0.15">
      <c r="A17" s="79" t="s">
        <v>51</v>
      </c>
      <c r="B17" s="99">
        <v>0</v>
      </c>
      <c r="C17" s="100">
        <v>0</v>
      </c>
      <c r="D17" s="101">
        <v>0</v>
      </c>
      <c r="E17" s="100">
        <v>0</v>
      </c>
      <c r="F17" s="101"/>
      <c r="G17" s="83">
        <v>550</v>
      </c>
      <c r="H17" s="86">
        <f>LARGE((C17,E17,G17),1)</f>
        <v>550</v>
      </c>
      <c r="I17" s="103">
        <v>1</v>
      </c>
      <c r="J17" s="105"/>
    </row>
    <row r="18" spans="1:10" x14ac:dyDescent="0.15">
      <c r="A18" s="79" t="s">
        <v>61</v>
      </c>
      <c r="B18" s="101">
        <v>0</v>
      </c>
      <c r="C18" s="100">
        <v>0</v>
      </c>
      <c r="D18" s="101">
        <v>0</v>
      </c>
      <c r="E18" s="100">
        <v>0</v>
      </c>
      <c r="F18" s="101"/>
      <c r="G18" s="83">
        <v>525</v>
      </c>
      <c r="H18" s="86">
        <f>LARGE((C18,E18,G18),1)</f>
        <v>525</v>
      </c>
      <c r="I18" s="103">
        <f>I17+1</f>
        <v>2</v>
      </c>
      <c r="J18" s="105"/>
    </row>
    <row r="19" spans="1:10" x14ac:dyDescent="0.15">
      <c r="A19" s="79" t="s">
        <v>59</v>
      </c>
      <c r="B19" s="101">
        <v>0</v>
      </c>
      <c r="C19" s="100">
        <v>0</v>
      </c>
      <c r="D19" s="101">
        <v>0</v>
      </c>
      <c r="E19" s="100">
        <v>0</v>
      </c>
      <c r="F19" s="101"/>
      <c r="G19" s="83">
        <v>500</v>
      </c>
      <c r="H19" s="86">
        <f>LARGE((C19,E19,G19),1)</f>
        <v>500</v>
      </c>
      <c r="I19" s="103">
        <f t="shared" ref="I19:I47" si="0">I18+1</f>
        <v>3</v>
      </c>
    </row>
    <row r="20" spans="1:10" x14ac:dyDescent="0.15">
      <c r="A20" s="79" t="s">
        <v>80</v>
      </c>
      <c r="B20" s="101">
        <v>0</v>
      </c>
      <c r="C20" s="100">
        <v>0</v>
      </c>
      <c r="D20" s="101">
        <v>0</v>
      </c>
      <c r="E20" s="100">
        <v>0</v>
      </c>
      <c r="F20" s="101"/>
      <c r="G20" s="83">
        <v>475</v>
      </c>
      <c r="H20" s="86">
        <f>LARGE((C20,E20,G20),1)</f>
        <v>475</v>
      </c>
      <c r="I20" s="103">
        <f t="shared" si="0"/>
        <v>4</v>
      </c>
    </row>
    <row r="21" spans="1:10" x14ac:dyDescent="0.15">
      <c r="A21" s="79" t="s">
        <v>114</v>
      </c>
      <c r="B21" s="101">
        <v>0</v>
      </c>
      <c r="C21" s="100">
        <v>0</v>
      </c>
      <c r="D21" s="101">
        <v>0</v>
      </c>
      <c r="E21" s="100">
        <v>0</v>
      </c>
      <c r="F21" s="101"/>
      <c r="G21" s="83">
        <v>450</v>
      </c>
      <c r="H21" s="86">
        <f>LARGE((C21,E21,G21),1)</f>
        <v>450</v>
      </c>
      <c r="I21" s="103">
        <f t="shared" si="0"/>
        <v>5</v>
      </c>
    </row>
    <row r="22" spans="1:10" x14ac:dyDescent="0.15">
      <c r="A22" s="79" t="s">
        <v>78</v>
      </c>
      <c r="B22" s="101">
        <v>0</v>
      </c>
      <c r="C22" s="100">
        <v>0</v>
      </c>
      <c r="D22" s="101">
        <v>0</v>
      </c>
      <c r="E22" s="100">
        <v>0</v>
      </c>
      <c r="F22" s="101"/>
      <c r="G22" s="83">
        <v>440</v>
      </c>
      <c r="H22" s="86">
        <f>LARGE((C22,E22,G22),1)</f>
        <v>440</v>
      </c>
      <c r="I22" s="103">
        <f t="shared" si="0"/>
        <v>6</v>
      </c>
    </row>
    <row r="23" spans="1:10" x14ac:dyDescent="0.15">
      <c r="A23" s="79" t="s">
        <v>69</v>
      </c>
      <c r="B23" s="101">
        <v>0</v>
      </c>
      <c r="C23" s="100">
        <v>0</v>
      </c>
      <c r="D23" s="101">
        <v>0</v>
      </c>
      <c r="E23" s="100">
        <v>0</v>
      </c>
      <c r="F23" s="101"/>
      <c r="G23" s="83">
        <v>430</v>
      </c>
      <c r="H23" s="86">
        <f>LARGE((C23,E23,G23),1)</f>
        <v>430</v>
      </c>
      <c r="I23" s="103">
        <f t="shared" si="0"/>
        <v>7</v>
      </c>
    </row>
    <row r="24" spans="1:10" x14ac:dyDescent="0.15">
      <c r="A24" s="79" t="s">
        <v>70</v>
      </c>
      <c r="B24" s="101">
        <v>0</v>
      </c>
      <c r="C24" s="100">
        <v>0</v>
      </c>
      <c r="D24" s="101">
        <v>0</v>
      </c>
      <c r="E24" s="100">
        <v>0</v>
      </c>
      <c r="F24" s="101"/>
      <c r="G24" s="83">
        <v>420</v>
      </c>
      <c r="H24" s="86">
        <f>LARGE((C24,E24,G24),1)</f>
        <v>420</v>
      </c>
      <c r="I24" s="103">
        <f t="shared" si="0"/>
        <v>8</v>
      </c>
    </row>
    <row r="25" spans="1:10" x14ac:dyDescent="0.15">
      <c r="A25" s="79" t="s">
        <v>88</v>
      </c>
      <c r="B25" s="101">
        <v>0</v>
      </c>
      <c r="C25" s="100">
        <v>0</v>
      </c>
      <c r="D25" s="101">
        <v>0</v>
      </c>
      <c r="E25" s="100">
        <v>0</v>
      </c>
      <c r="F25" s="101"/>
      <c r="G25" s="83">
        <v>400</v>
      </c>
      <c r="H25" s="86">
        <f>LARGE((C25,E25,G25),1)</f>
        <v>400</v>
      </c>
      <c r="I25" s="103">
        <f t="shared" si="0"/>
        <v>9</v>
      </c>
    </row>
    <row r="26" spans="1:10" x14ac:dyDescent="0.15">
      <c r="A26" s="79" t="s">
        <v>85</v>
      </c>
      <c r="B26" s="99">
        <v>0</v>
      </c>
      <c r="C26" s="100">
        <v>0</v>
      </c>
      <c r="D26" s="101">
        <v>0</v>
      </c>
      <c r="E26" s="100">
        <v>0</v>
      </c>
      <c r="F26" s="101"/>
      <c r="G26" s="83">
        <v>400</v>
      </c>
      <c r="H26" s="86">
        <f>LARGE((C26,E26,G26),1)</f>
        <v>400</v>
      </c>
      <c r="I26" s="103">
        <f t="shared" si="0"/>
        <v>10</v>
      </c>
    </row>
    <row r="27" spans="1:10" x14ac:dyDescent="0.15">
      <c r="A27" s="79" t="s">
        <v>52</v>
      </c>
      <c r="B27" s="101">
        <v>0</v>
      </c>
      <c r="C27" s="100">
        <v>0</v>
      </c>
      <c r="D27" s="101">
        <v>0</v>
      </c>
      <c r="E27" s="100">
        <v>0</v>
      </c>
      <c r="F27" s="101"/>
      <c r="G27" s="83">
        <v>400</v>
      </c>
      <c r="H27" s="86">
        <f>LARGE((C27,E27,G27),1)</f>
        <v>400</v>
      </c>
      <c r="I27" s="103">
        <f t="shared" si="0"/>
        <v>11</v>
      </c>
    </row>
    <row r="28" spans="1:10" x14ac:dyDescent="0.15">
      <c r="A28" s="79" t="s">
        <v>79</v>
      </c>
      <c r="B28" s="101">
        <v>0</v>
      </c>
      <c r="C28" s="100">
        <v>0</v>
      </c>
      <c r="D28" s="101">
        <v>0</v>
      </c>
      <c r="E28" s="100">
        <v>0</v>
      </c>
      <c r="F28" s="101"/>
      <c r="G28" s="83">
        <v>400</v>
      </c>
      <c r="H28" s="86">
        <f>LARGE((C28,E28,G28),1)</f>
        <v>400</v>
      </c>
      <c r="I28" s="103">
        <f t="shared" si="0"/>
        <v>12</v>
      </c>
    </row>
    <row r="29" spans="1:10" x14ac:dyDescent="0.15">
      <c r="A29" s="79" t="s">
        <v>81</v>
      </c>
      <c r="B29" s="101">
        <v>0</v>
      </c>
      <c r="C29" s="100">
        <v>0</v>
      </c>
      <c r="D29" s="101">
        <v>0</v>
      </c>
      <c r="E29" s="100">
        <v>0</v>
      </c>
      <c r="F29" s="101"/>
      <c r="G29" s="83">
        <v>350</v>
      </c>
      <c r="H29" s="86">
        <f>LARGE((C29,E29,G29),1)</f>
        <v>350</v>
      </c>
      <c r="I29" s="103">
        <f t="shared" si="0"/>
        <v>13</v>
      </c>
    </row>
    <row r="30" spans="1:10" x14ac:dyDescent="0.15">
      <c r="A30" s="79" t="s">
        <v>77</v>
      </c>
      <c r="B30" s="101">
        <v>0</v>
      </c>
      <c r="C30" s="100">
        <v>0</v>
      </c>
      <c r="D30" s="101">
        <v>0</v>
      </c>
      <c r="E30" s="100">
        <v>0</v>
      </c>
      <c r="F30" s="101"/>
      <c r="G30" s="83">
        <v>350</v>
      </c>
      <c r="H30" s="86">
        <f>LARGE((C30,E30,G30),1)</f>
        <v>350</v>
      </c>
      <c r="I30" s="103">
        <f t="shared" si="0"/>
        <v>14</v>
      </c>
    </row>
    <row r="31" spans="1:10" x14ac:dyDescent="0.15">
      <c r="A31" s="79" t="s">
        <v>83</v>
      </c>
      <c r="B31" s="101">
        <v>0</v>
      </c>
      <c r="C31" s="100">
        <v>0</v>
      </c>
      <c r="D31" s="101">
        <v>0</v>
      </c>
      <c r="E31" s="100">
        <v>0</v>
      </c>
      <c r="F31" s="101"/>
      <c r="G31" s="83">
        <v>350</v>
      </c>
      <c r="H31" s="86">
        <f>LARGE((C31,E31,G31),1)</f>
        <v>350</v>
      </c>
      <c r="I31" s="103">
        <f t="shared" si="0"/>
        <v>15</v>
      </c>
    </row>
    <row r="32" spans="1:10" x14ac:dyDescent="0.15">
      <c r="A32" s="79" t="s">
        <v>97</v>
      </c>
      <c r="B32" s="101">
        <v>0</v>
      </c>
      <c r="C32" s="100">
        <v>0</v>
      </c>
      <c r="D32" s="101">
        <v>0</v>
      </c>
      <c r="E32" s="100">
        <v>0</v>
      </c>
      <c r="F32" s="82"/>
      <c r="G32" s="83">
        <v>350</v>
      </c>
      <c r="H32" s="86">
        <f>LARGE((C32,E32,G32),1)</f>
        <v>350</v>
      </c>
      <c r="I32" s="103">
        <f t="shared" si="0"/>
        <v>16</v>
      </c>
    </row>
    <row r="33" spans="1:12" x14ac:dyDescent="0.15">
      <c r="A33" s="79" t="s">
        <v>84</v>
      </c>
      <c r="B33" s="101">
        <v>0</v>
      </c>
      <c r="C33" s="100">
        <v>0</v>
      </c>
      <c r="D33" s="101">
        <v>0</v>
      </c>
      <c r="E33" s="100">
        <v>0</v>
      </c>
      <c r="F33" s="82"/>
      <c r="G33" s="83">
        <v>330</v>
      </c>
      <c r="H33" s="86">
        <f>LARGE((C33,E33,G33),1)</f>
        <v>330</v>
      </c>
      <c r="I33" s="103">
        <f t="shared" si="0"/>
        <v>17</v>
      </c>
    </row>
    <row r="34" spans="1:12" x14ac:dyDescent="0.15">
      <c r="A34" s="79" t="s">
        <v>93</v>
      </c>
      <c r="B34" s="101">
        <v>0</v>
      </c>
      <c r="C34" s="100">
        <v>0</v>
      </c>
      <c r="D34" s="101">
        <v>0</v>
      </c>
      <c r="E34" s="100">
        <v>0</v>
      </c>
      <c r="F34" s="82"/>
      <c r="G34" s="83">
        <v>320</v>
      </c>
      <c r="H34" s="86">
        <f>LARGE((C34,E34,G34),1)</f>
        <v>320</v>
      </c>
      <c r="I34" s="103">
        <f t="shared" si="0"/>
        <v>18</v>
      </c>
    </row>
    <row r="35" spans="1:12" x14ac:dyDescent="0.15">
      <c r="A35" s="79" t="s">
        <v>87</v>
      </c>
      <c r="B35" s="99">
        <v>0</v>
      </c>
      <c r="C35" s="100">
        <v>0</v>
      </c>
      <c r="D35" s="101">
        <v>0</v>
      </c>
      <c r="E35" s="100">
        <v>0</v>
      </c>
      <c r="F35" s="82"/>
      <c r="G35" s="83">
        <v>310</v>
      </c>
      <c r="H35" s="86">
        <f>LARGE((C35,E35,G35),1)</f>
        <v>310</v>
      </c>
      <c r="I35" s="103">
        <f t="shared" si="0"/>
        <v>19</v>
      </c>
    </row>
    <row r="36" spans="1:12" x14ac:dyDescent="0.15">
      <c r="A36" s="79" t="s">
        <v>75</v>
      </c>
      <c r="B36" s="101">
        <v>0</v>
      </c>
      <c r="C36" s="100">
        <v>0</v>
      </c>
      <c r="D36" s="101">
        <v>0</v>
      </c>
      <c r="E36" s="100">
        <v>0</v>
      </c>
      <c r="F36" s="82"/>
      <c r="G36" s="83">
        <v>300</v>
      </c>
      <c r="H36" s="86">
        <f>LARGE((C36,E36,G36),1)</f>
        <v>300</v>
      </c>
      <c r="I36" s="103">
        <f t="shared" si="0"/>
        <v>20</v>
      </c>
    </row>
    <row r="37" spans="1:12" x14ac:dyDescent="0.15">
      <c r="A37" s="79" t="s">
        <v>89</v>
      </c>
      <c r="B37" s="101">
        <v>0</v>
      </c>
      <c r="C37" s="100">
        <v>0</v>
      </c>
      <c r="D37" s="101">
        <v>0</v>
      </c>
      <c r="E37" s="100">
        <v>0</v>
      </c>
      <c r="F37" s="82"/>
      <c r="G37" s="83">
        <v>275</v>
      </c>
      <c r="H37" s="86">
        <f>LARGE((C37,E37,G37),1)</f>
        <v>275</v>
      </c>
      <c r="I37" s="103">
        <f t="shared" si="0"/>
        <v>21</v>
      </c>
    </row>
    <row r="38" spans="1:12" x14ac:dyDescent="0.15">
      <c r="A38" s="79" t="s">
        <v>71</v>
      </c>
      <c r="B38" s="101">
        <v>0</v>
      </c>
      <c r="C38" s="100">
        <v>0</v>
      </c>
      <c r="D38" s="101">
        <v>0</v>
      </c>
      <c r="E38" s="100">
        <v>0</v>
      </c>
      <c r="F38" s="82"/>
      <c r="G38" s="83">
        <v>275</v>
      </c>
      <c r="H38" s="86">
        <f>LARGE((C38,E38,G38),1)</f>
        <v>275</v>
      </c>
      <c r="I38" s="103">
        <f t="shared" si="0"/>
        <v>22</v>
      </c>
    </row>
    <row r="39" spans="1:12" x14ac:dyDescent="0.15">
      <c r="A39" s="79" t="s">
        <v>119</v>
      </c>
      <c r="B39" s="101">
        <v>0</v>
      </c>
      <c r="C39" s="100">
        <v>0</v>
      </c>
      <c r="D39" s="101">
        <v>0</v>
      </c>
      <c r="E39" s="100">
        <v>0</v>
      </c>
      <c r="F39" s="82"/>
      <c r="G39" s="83">
        <v>275</v>
      </c>
      <c r="H39" s="86">
        <f>LARGE((C39,E39,G39),1)</f>
        <v>275</v>
      </c>
      <c r="I39" s="103">
        <f t="shared" si="0"/>
        <v>23</v>
      </c>
    </row>
    <row r="40" spans="1:12" x14ac:dyDescent="0.15">
      <c r="A40" s="79" t="s">
        <v>73</v>
      </c>
      <c r="B40" s="101">
        <v>0</v>
      </c>
      <c r="C40" s="100">
        <v>0</v>
      </c>
      <c r="D40" s="101">
        <v>0</v>
      </c>
      <c r="E40" s="100">
        <v>0</v>
      </c>
      <c r="F40" s="101"/>
      <c r="G40" s="83">
        <v>275</v>
      </c>
      <c r="H40" s="86">
        <f>LARGE((C40,E40,G40),1)</f>
        <v>275</v>
      </c>
      <c r="I40" s="103">
        <f t="shared" si="0"/>
        <v>24</v>
      </c>
    </row>
    <row r="41" spans="1:12" x14ac:dyDescent="0.15">
      <c r="A41" s="79" t="s">
        <v>82</v>
      </c>
      <c r="B41" s="101">
        <v>0</v>
      </c>
      <c r="C41" s="100">
        <v>0</v>
      </c>
      <c r="D41" s="101">
        <v>0</v>
      </c>
      <c r="E41" s="100">
        <v>0</v>
      </c>
      <c r="F41" s="101"/>
      <c r="G41" s="83">
        <v>250</v>
      </c>
      <c r="H41" s="86">
        <f>LARGE((C41,E41,G41),1)</f>
        <v>250</v>
      </c>
      <c r="I41" s="103">
        <f t="shared" si="0"/>
        <v>25</v>
      </c>
    </row>
    <row r="42" spans="1:12" x14ac:dyDescent="0.15">
      <c r="A42" s="79" t="s">
        <v>76</v>
      </c>
      <c r="B42" s="101">
        <v>0</v>
      </c>
      <c r="C42" s="100">
        <v>0</v>
      </c>
      <c r="D42" s="101">
        <v>0</v>
      </c>
      <c r="E42" s="100">
        <v>0</v>
      </c>
      <c r="F42" s="101"/>
      <c r="G42" s="83">
        <v>250</v>
      </c>
      <c r="H42" s="86">
        <f>LARGE((C42,E42,G42),1)</f>
        <v>250</v>
      </c>
      <c r="I42" s="103">
        <f t="shared" si="0"/>
        <v>26</v>
      </c>
    </row>
    <row r="43" spans="1:12" x14ac:dyDescent="0.15">
      <c r="A43" s="79" t="s">
        <v>116</v>
      </c>
      <c r="B43" s="99">
        <v>0</v>
      </c>
      <c r="C43" s="100">
        <v>0</v>
      </c>
      <c r="D43" s="101">
        <v>0</v>
      </c>
      <c r="E43" s="100">
        <v>0</v>
      </c>
      <c r="F43" s="101"/>
      <c r="G43" s="83">
        <v>250</v>
      </c>
      <c r="H43" s="86">
        <f>LARGE((C43,E43,G43),1)</f>
        <v>250</v>
      </c>
      <c r="I43" s="103">
        <f t="shared" si="0"/>
        <v>27</v>
      </c>
    </row>
    <row r="44" spans="1:12" x14ac:dyDescent="0.15">
      <c r="A44" s="79" t="s">
        <v>72</v>
      </c>
      <c r="B44" s="101">
        <v>0</v>
      </c>
      <c r="C44" s="100">
        <v>0</v>
      </c>
      <c r="D44" s="101">
        <v>0</v>
      </c>
      <c r="E44" s="100">
        <v>0</v>
      </c>
      <c r="F44" s="101"/>
      <c r="G44" s="83">
        <v>250</v>
      </c>
      <c r="H44" s="86">
        <f>LARGE((C44,E44,G44),1)</f>
        <v>250</v>
      </c>
      <c r="I44" s="103">
        <f t="shared" si="0"/>
        <v>28</v>
      </c>
    </row>
    <row r="45" spans="1:12" x14ac:dyDescent="0.15">
      <c r="A45" s="79" t="s">
        <v>115</v>
      </c>
      <c r="B45" s="101">
        <v>0</v>
      </c>
      <c r="C45" s="100">
        <v>0</v>
      </c>
      <c r="D45" s="101">
        <v>0</v>
      </c>
      <c r="E45" s="100">
        <v>0</v>
      </c>
      <c r="F45" s="101"/>
      <c r="G45" s="83">
        <v>150</v>
      </c>
      <c r="H45" s="86">
        <f>LARGE((C45,E45,G45),1)</f>
        <v>150</v>
      </c>
      <c r="I45" s="103">
        <f t="shared" si="0"/>
        <v>29</v>
      </c>
    </row>
    <row r="46" spans="1:12" x14ac:dyDescent="0.15">
      <c r="A46" s="79" t="s">
        <v>74</v>
      </c>
      <c r="B46" s="101">
        <v>0</v>
      </c>
      <c r="C46" s="100">
        <v>0</v>
      </c>
      <c r="D46" s="101">
        <v>0</v>
      </c>
      <c r="E46" s="100">
        <v>0</v>
      </c>
      <c r="F46" s="101"/>
      <c r="G46" s="83">
        <v>150</v>
      </c>
      <c r="H46" s="86">
        <f>LARGE((C46,E46,G46),1)</f>
        <v>150</v>
      </c>
      <c r="I46" s="103">
        <f t="shared" si="0"/>
        <v>30</v>
      </c>
    </row>
    <row r="47" spans="1:12" x14ac:dyDescent="0.15">
      <c r="A47" s="140" t="s">
        <v>156</v>
      </c>
      <c r="B47" s="138">
        <v>0</v>
      </c>
      <c r="C47" s="142">
        <v>0</v>
      </c>
      <c r="D47" s="138">
        <v>0</v>
      </c>
      <c r="E47" s="142">
        <v>0</v>
      </c>
      <c r="F47" s="138"/>
      <c r="G47" s="144">
        <v>150</v>
      </c>
      <c r="H47" s="145">
        <f>LARGE((C47,E47,G47),1)</f>
        <v>150</v>
      </c>
      <c r="I47" s="146">
        <f t="shared" si="0"/>
        <v>31</v>
      </c>
      <c r="J47" s="147"/>
      <c r="K47" s="147"/>
      <c r="L47" s="147"/>
    </row>
    <row r="48" spans="1:12" x14ac:dyDescent="0.15">
      <c r="A48" s="79" t="s">
        <v>49</v>
      </c>
      <c r="B48" s="101">
        <v>0</v>
      </c>
      <c r="C48" s="100">
        <v>0</v>
      </c>
      <c r="D48" s="101">
        <v>0</v>
      </c>
      <c r="E48" s="100">
        <v>0</v>
      </c>
      <c r="F48" s="101"/>
      <c r="G48" s="83">
        <v>0</v>
      </c>
      <c r="H48" s="86">
        <v>0</v>
      </c>
      <c r="I48" s="103" t="s">
        <v>117</v>
      </c>
    </row>
  </sheetData>
  <mergeCells count="5">
    <mergeCell ref="A1:A7"/>
    <mergeCell ref="B2:F2"/>
    <mergeCell ref="B4:F4"/>
    <mergeCell ref="B6:C6"/>
    <mergeCell ref="B10:C10"/>
  </mergeCells>
  <conditionalFormatting sqref="A40">
    <cfRule type="duplicateValues" dxfId="6" priority="2"/>
  </conditionalFormatting>
  <conditionalFormatting sqref="A31">
    <cfRule type="duplicateValues" dxfId="5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F4A3-E6C2-A041-A96A-4B2B8E771685}">
  <dimension ref="A1:I36"/>
  <sheetViews>
    <sheetView workbookViewId="0">
      <selection sqref="A1:XFD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7" customWidth="1"/>
    <col min="4" max="4" width="8.6640625" customWidth="1"/>
    <col min="5" max="5" width="8.6640625" style="94" customWidth="1"/>
    <col min="6" max="8" width="8.6640625" customWidth="1"/>
    <col min="9" max="9" width="9.1640625" customWidth="1"/>
  </cols>
  <sheetData>
    <row r="1" spans="1:9" x14ac:dyDescent="0.15">
      <c r="A1" s="160"/>
      <c r="B1" s="150"/>
      <c r="C1" s="150"/>
      <c r="D1" s="150"/>
      <c r="E1" s="87"/>
      <c r="F1" s="150"/>
      <c r="G1" s="150"/>
      <c r="H1" s="150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50"/>
      <c r="H2" s="150"/>
      <c r="I2" s="43"/>
    </row>
    <row r="3" spans="1:9" x14ac:dyDescent="0.15">
      <c r="A3" s="160"/>
      <c r="B3" s="150"/>
      <c r="C3" s="150"/>
      <c r="D3" s="150"/>
      <c r="E3" s="87"/>
      <c r="F3" s="150"/>
      <c r="G3" s="150"/>
      <c r="H3" s="150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50"/>
      <c r="H4" s="150"/>
      <c r="I4" s="43"/>
    </row>
    <row r="5" spans="1:9" x14ac:dyDescent="0.15">
      <c r="A5" s="160"/>
      <c r="B5" s="150"/>
      <c r="C5" s="150"/>
      <c r="D5" s="150"/>
      <c r="E5" s="87"/>
      <c r="F5" s="150"/>
      <c r="G5" s="150"/>
      <c r="H5" s="150"/>
      <c r="I5" s="43"/>
    </row>
    <row r="6" spans="1:9" x14ac:dyDescent="0.15">
      <c r="A6" s="160"/>
      <c r="B6" s="161"/>
      <c r="C6" s="161"/>
      <c r="D6" s="150"/>
      <c r="E6" s="87"/>
      <c r="F6" s="150"/>
      <c r="G6" s="150"/>
      <c r="H6" s="150"/>
      <c r="I6" s="43"/>
    </row>
    <row r="7" spans="1:9" x14ac:dyDescent="0.15">
      <c r="A7" s="160"/>
      <c r="B7" s="150"/>
      <c r="C7" s="150"/>
      <c r="D7" s="150"/>
      <c r="E7" s="87"/>
      <c r="F7" s="150"/>
      <c r="G7" s="150"/>
      <c r="H7" s="150"/>
      <c r="I7" s="43"/>
    </row>
    <row r="8" spans="1:9" x14ac:dyDescent="0.15">
      <c r="A8" s="44" t="s">
        <v>11</v>
      </c>
      <c r="B8" s="45" t="s">
        <v>159</v>
      </c>
      <c r="C8" s="45"/>
      <c r="D8" s="45"/>
      <c r="E8" s="88"/>
      <c r="F8" s="149"/>
      <c r="G8" s="149"/>
      <c r="H8" s="149"/>
      <c r="I8" s="43"/>
    </row>
    <row r="9" spans="1:9" x14ac:dyDescent="0.15">
      <c r="A9" s="44" t="s">
        <v>0</v>
      </c>
      <c r="B9" s="45" t="s">
        <v>160</v>
      </c>
      <c r="C9" s="45"/>
      <c r="D9" s="45"/>
      <c r="E9" s="88"/>
      <c r="F9" s="149"/>
      <c r="G9" s="149"/>
      <c r="H9" s="149"/>
      <c r="I9" s="43"/>
    </row>
    <row r="10" spans="1:9" x14ac:dyDescent="0.15">
      <c r="A10" s="44" t="s">
        <v>13</v>
      </c>
      <c r="B10" s="163">
        <v>43177</v>
      </c>
      <c r="C10" s="163"/>
      <c r="D10" s="46"/>
      <c r="E10" s="89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50"/>
      <c r="E11" s="87"/>
      <c r="F11" s="150"/>
      <c r="G11" s="150"/>
      <c r="H11" s="150"/>
      <c r="I11" s="43"/>
    </row>
    <row r="12" spans="1:9" x14ac:dyDescent="0.15">
      <c r="A12" s="44" t="s">
        <v>16</v>
      </c>
      <c r="B12" s="149" t="s">
        <v>40</v>
      </c>
      <c r="C12" s="150"/>
      <c r="D12" s="150"/>
      <c r="E12" s="87"/>
      <c r="F12" s="150"/>
      <c r="G12" s="150"/>
      <c r="H12" s="150"/>
      <c r="I12" s="43"/>
    </row>
    <row r="13" spans="1:9" x14ac:dyDescent="0.15">
      <c r="A13" s="149" t="s">
        <v>12</v>
      </c>
      <c r="B13" s="48" t="s">
        <v>2</v>
      </c>
      <c r="C13" s="49"/>
      <c r="D13" s="50" t="s">
        <v>17</v>
      </c>
      <c r="E13" s="90"/>
      <c r="F13" s="50" t="s">
        <v>1</v>
      </c>
      <c r="G13" s="49"/>
      <c r="H13" s="51"/>
      <c r="I13" s="52" t="s">
        <v>24</v>
      </c>
    </row>
    <row r="14" spans="1:9" x14ac:dyDescent="0.15">
      <c r="A14" s="149" t="s">
        <v>15</v>
      </c>
      <c r="B14" s="53">
        <v>0.75</v>
      </c>
      <c r="C14" s="54"/>
      <c r="D14" s="55">
        <v>0</v>
      </c>
      <c r="E14" s="91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149" t="s">
        <v>14</v>
      </c>
      <c r="B15" s="58">
        <v>75.56</v>
      </c>
      <c r="C15" s="59"/>
      <c r="D15" s="60">
        <v>1</v>
      </c>
      <c r="E15" s="92"/>
      <c r="F15" s="60">
        <v>78.849999999999994</v>
      </c>
      <c r="G15" s="59"/>
      <c r="H15" s="56" t="s">
        <v>19</v>
      </c>
      <c r="I15" s="57" t="s">
        <v>26</v>
      </c>
    </row>
    <row r="16" spans="1:9" x14ac:dyDescent="0.15">
      <c r="A16" s="149"/>
      <c r="B16" s="61" t="s">
        <v>5</v>
      </c>
      <c r="C16" s="62" t="s">
        <v>4</v>
      </c>
      <c r="D16" s="62" t="s">
        <v>5</v>
      </c>
      <c r="E16" s="93" t="s">
        <v>4</v>
      </c>
      <c r="F16" s="62" t="s">
        <v>5</v>
      </c>
      <c r="G16" s="62" t="s">
        <v>4</v>
      </c>
      <c r="H16" s="63" t="s">
        <v>4</v>
      </c>
      <c r="I16" s="64">
        <v>57</v>
      </c>
    </row>
    <row r="17" spans="1:9" x14ac:dyDescent="0.15">
      <c r="A17" s="85" t="s">
        <v>48</v>
      </c>
      <c r="B17" s="82">
        <v>72.27</v>
      </c>
      <c r="C17" s="83">
        <f t="shared" ref="C17:C23" si="0">B17/B$15*1000*B$14</f>
        <v>717.34383271572256</v>
      </c>
      <c r="D17" s="82"/>
      <c r="E17" s="82"/>
      <c r="F17" s="82">
        <v>74.459999999999994</v>
      </c>
      <c r="G17" s="83">
        <f t="shared" ref="G17:G24" si="1">F17/F$15*1000*F$14</f>
        <v>755.45973367152828</v>
      </c>
      <c r="H17" s="86">
        <f>LARGE((C17,E17,G17),1)</f>
        <v>755.45973367152828</v>
      </c>
      <c r="I17" s="76">
        <v>4</v>
      </c>
    </row>
    <row r="18" spans="1:9" x14ac:dyDescent="0.15">
      <c r="A18" s="84" t="s">
        <v>51</v>
      </c>
      <c r="B18" s="82">
        <v>55.28</v>
      </c>
      <c r="C18" s="83">
        <f t="shared" si="0"/>
        <v>548.70301746956056</v>
      </c>
      <c r="D18" s="82"/>
      <c r="E18" s="82"/>
      <c r="F18" s="82"/>
      <c r="G18" s="83">
        <f t="shared" si="1"/>
        <v>0</v>
      </c>
      <c r="H18" s="86">
        <f>LARGE((C18,E18,G18),1)</f>
        <v>548.70301746956056</v>
      </c>
      <c r="I18" s="76">
        <v>41</v>
      </c>
    </row>
    <row r="19" spans="1:9" x14ac:dyDescent="0.15">
      <c r="A19" s="85" t="s">
        <v>61</v>
      </c>
      <c r="B19" s="82">
        <v>53.78</v>
      </c>
      <c r="C19" s="83">
        <f t="shared" si="0"/>
        <v>533.81418740074116</v>
      </c>
      <c r="D19" s="82"/>
      <c r="E19" s="82"/>
      <c r="F19" s="82"/>
      <c r="G19" s="83">
        <f t="shared" si="1"/>
        <v>0</v>
      </c>
      <c r="H19" s="86">
        <f>LARGE((C19,E19,G19),1)</f>
        <v>533.81418740074116</v>
      </c>
      <c r="I19" s="76">
        <v>44</v>
      </c>
    </row>
    <row r="20" spans="1:9" x14ac:dyDescent="0.15">
      <c r="A20" s="85" t="s">
        <v>47</v>
      </c>
      <c r="B20" s="82">
        <v>33.82</v>
      </c>
      <c r="C20" s="83">
        <f t="shared" si="0"/>
        <v>335.69348861831656</v>
      </c>
      <c r="D20" s="82"/>
      <c r="E20" s="82"/>
      <c r="F20" s="82"/>
      <c r="G20" s="83">
        <f t="shared" si="1"/>
        <v>0</v>
      </c>
      <c r="H20" s="86">
        <f>LARGE((C20,E20,G20),1)</f>
        <v>335.69348861831656</v>
      </c>
      <c r="I20" s="76">
        <v>51</v>
      </c>
    </row>
    <row r="21" spans="1:9" x14ac:dyDescent="0.15">
      <c r="A21" s="85" t="s">
        <v>59</v>
      </c>
      <c r="B21" s="82">
        <v>32.74</v>
      </c>
      <c r="C21" s="83">
        <f t="shared" si="0"/>
        <v>324.97353096876657</v>
      </c>
      <c r="D21" s="82"/>
      <c r="E21" s="82"/>
      <c r="F21" s="82"/>
      <c r="G21" s="83">
        <f t="shared" si="1"/>
        <v>0</v>
      </c>
      <c r="H21" s="86">
        <f>LARGE((C21,E21,G21),1)</f>
        <v>324.97353096876657</v>
      </c>
      <c r="I21" s="76">
        <v>52</v>
      </c>
    </row>
    <row r="22" spans="1:9" x14ac:dyDescent="0.15">
      <c r="A22" s="85" t="s">
        <v>49</v>
      </c>
      <c r="B22" s="82">
        <v>30.27</v>
      </c>
      <c r="C22" s="83">
        <f t="shared" si="0"/>
        <v>300.45659078877713</v>
      </c>
      <c r="D22" s="82"/>
      <c r="E22" s="82"/>
      <c r="F22" s="82"/>
      <c r="G22" s="83">
        <f t="shared" si="1"/>
        <v>0</v>
      </c>
      <c r="H22" s="86">
        <f>LARGE((C22,E22,G22),1)</f>
        <v>300.45659078877713</v>
      </c>
      <c r="I22" s="76">
        <v>53</v>
      </c>
    </row>
    <row r="23" spans="1:9" x14ac:dyDescent="0.15">
      <c r="A23" s="85" t="s">
        <v>52</v>
      </c>
      <c r="B23" s="82">
        <v>25.81</v>
      </c>
      <c r="C23" s="83">
        <f t="shared" si="0"/>
        <v>256.18713605082053</v>
      </c>
      <c r="D23" s="82"/>
      <c r="E23" s="82"/>
      <c r="F23" s="82"/>
      <c r="G23" s="83">
        <f t="shared" si="1"/>
        <v>0</v>
      </c>
      <c r="H23" s="86">
        <f>LARGE((C23,E23,G23),1)</f>
        <v>256.18713605082053</v>
      </c>
      <c r="I23" s="76">
        <v>54</v>
      </c>
    </row>
    <row r="24" spans="1:9" x14ac:dyDescent="0.15">
      <c r="A24" s="85"/>
      <c r="B24" s="82"/>
      <c r="C24" s="83"/>
      <c r="D24" s="82"/>
      <c r="E24" s="82"/>
      <c r="F24" s="82"/>
      <c r="G24" s="83">
        <f t="shared" si="1"/>
        <v>0</v>
      </c>
      <c r="H24" s="86">
        <f>LARGE((C24,E24,G24),1)</f>
        <v>0</v>
      </c>
      <c r="I24" s="76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</sheetData>
  <sortState xmlns:xlrd2="http://schemas.microsoft.com/office/spreadsheetml/2017/richdata2" ref="A17:I24">
    <sortCondition descending="1" ref="B17:B24"/>
  </sortState>
  <mergeCells count="5">
    <mergeCell ref="A1:A7"/>
    <mergeCell ref="B2:F2"/>
    <mergeCell ref="B4:F4"/>
    <mergeCell ref="B6:C6"/>
    <mergeCell ref="B10:C10"/>
  </mergeCells>
  <conditionalFormatting sqref="A22:A24">
    <cfRule type="duplicateValues" dxfId="4" priority="2"/>
  </conditionalFormatting>
  <conditionalFormatting sqref="A17">
    <cfRule type="duplicateValues" dxfId="3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974D-15D8-F047-A591-A74CE6507DBC}">
  <dimension ref="A1:I32"/>
  <sheetViews>
    <sheetView workbookViewId="0">
      <selection activeCell="F16" sqref="F1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7" customWidth="1"/>
    <col min="4" max="4" width="8.6640625" customWidth="1"/>
    <col min="5" max="5" width="8.6640625" style="94" customWidth="1"/>
    <col min="6" max="8" width="8.6640625" customWidth="1"/>
    <col min="9" max="9" width="9.1640625" customWidth="1"/>
  </cols>
  <sheetData>
    <row r="1" spans="1:9" x14ac:dyDescent="0.15">
      <c r="A1" s="160"/>
      <c r="B1" s="155"/>
      <c r="C1" s="155"/>
      <c r="D1" s="155"/>
      <c r="E1" s="87"/>
      <c r="F1" s="155"/>
      <c r="G1" s="155"/>
      <c r="H1" s="155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55"/>
      <c r="H2" s="155"/>
      <c r="I2" s="43"/>
    </row>
    <row r="3" spans="1:9" x14ac:dyDescent="0.15">
      <c r="A3" s="160"/>
      <c r="B3" s="155"/>
      <c r="C3" s="155"/>
      <c r="D3" s="155"/>
      <c r="E3" s="87"/>
      <c r="F3" s="155"/>
      <c r="G3" s="155"/>
      <c r="H3" s="155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55"/>
      <c r="H4" s="155"/>
      <c r="I4" s="43"/>
    </row>
    <row r="5" spans="1:9" x14ac:dyDescent="0.15">
      <c r="A5" s="160"/>
      <c r="B5" s="155"/>
      <c r="C5" s="155"/>
      <c r="D5" s="155"/>
      <c r="E5" s="87"/>
      <c r="F5" s="155"/>
      <c r="G5" s="155"/>
      <c r="H5" s="155"/>
      <c r="I5" s="43"/>
    </row>
    <row r="6" spans="1:9" x14ac:dyDescent="0.15">
      <c r="A6" s="160"/>
      <c r="B6" s="161"/>
      <c r="C6" s="161"/>
      <c r="D6" s="155"/>
      <c r="E6" s="87"/>
      <c r="F6" s="155"/>
      <c r="G6" s="155"/>
      <c r="H6" s="155"/>
      <c r="I6" s="43"/>
    </row>
    <row r="7" spans="1:9" x14ac:dyDescent="0.15">
      <c r="A7" s="160"/>
      <c r="B7" s="155"/>
      <c r="C7" s="155"/>
      <c r="D7" s="155"/>
      <c r="E7" s="87"/>
      <c r="F7" s="155"/>
      <c r="G7" s="155"/>
      <c r="H7" s="155"/>
      <c r="I7" s="43"/>
    </row>
    <row r="8" spans="1:9" x14ac:dyDescent="0.15">
      <c r="A8" s="44" t="s">
        <v>11</v>
      </c>
      <c r="B8" s="45" t="s">
        <v>164</v>
      </c>
      <c r="C8" s="45"/>
      <c r="D8" s="45"/>
      <c r="E8" s="88"/>
      <c r="F8" s="154"/>
      <c r="G8" s="154"/>
      <c r="H8" s="154"/>
      <c r="I8" s="43"/>
    </row>
    <row r="9" spans="1:9" x14ac:dyDescent="0.15">
      <c r="A9" s="44" t="s">
        <v>0</v>
      </c>
      <c r="B9" s="45" t="s">
        <v>165</v>
      </c>
      <c r="C9" s="45"/>
      <c r="D9" s="45"/>
      <c r="E9" s="88"/>
      <c r="F9" s="154"/>
      <c r="G9" s="154"/>
      <c r="H9" s="154"/>
      <c r="I9" s="43"/>
    </row>
    <row r="10" spans="1:9" x14ac:dyDescent="0.15">
      <c r="A10" s="44" t="s">
        <v>13</v>
      </c>
      <c r="B10" s="163">
        <v>43186</v>
      </c>
      <c r="C10" s="163"/>
      <c r="D10" s="46"/>
      <c r="E10" s="89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55"/>
      <c r="E11" s="87"/>
      <c r="F11" s="155"/>
      <c r="G11" s="155"/>
      <c r="H11" s="155"/>
      <c r="I11" s="43"/>
    </row>
    <row r="12" spans="1:9" x14ac:dyDescent="0.15">
      <c r="A12" s="44" t="s">
        <v>16</v>
      </c>
      <c r="B12" s="154" t="s">
        <v>40</v>
      </c>
      <c r="C12" s="155"/>
      <c r="D12" s="155"/>
      <c r="E12" s="87"/>
      <c r="F12" s="155"/>
      <c r="G12" s="155"/>
      <c r="H12" s="155"/>
      <c r="I12" s="43"/>
    </row>
    <row r="13" spans="1:9" x14ac:dyDescent="0.15">
      <c r="A13" s="154" t="s">
        <v>12</v>
      </c>
      <c r="B13" s="48" t="s">
        <v>2</v>
      </c>
      <c r="C13" s="49"/>
      <c r="D13" s="50" t="s">
        <v>17</v>
      </c>
      <c r="E13" s="90"/>
      <c r="F13" s="50" t="s">
        <v>1</v>
      </c>
      <c r="G13" s="49"/>
      <c r="H13" s="51"/>
      <c r="I13" s="52" t="s">
        <v>24</v>
      </c>
    </row>
    <row r="14" spans="1:9" x14ac:dyDescent="0.15">
      <c r="A14" s="154" t="s">
        <v>15</v>
      </c>
      <c r="B14" s="53">
        <v>1.25</v>
      </c>
      <c r="C14" s="54"/>
      <c r="D14" s="55">
        <v>0</v>
      </c>
      <c r="E14" s="91"/>
      <c r="F14" s="109">
        <v>1.2749999999999999</v>
      </c>
      <c r="G14" s="54"/>
      <c r="H14" s="56" t="s">
        <v>18</v>
      </c>
      <c r="I14" s="57" t="s">
        <v>25</v>
      </c>
    </row>
    <row r="15" spans="1:9" x14ac:dyDescent="0.15">
      <c r="A15" s="154" t="s">
        <v>14</v>
      </c>
      <c r="B15" s="58">
        <v>85.35</v>
      </c>
      <c r="C15" s="59"/>
      <c r="D15" s="60">
        <v>1</v>
      </c>
      <c r="E15" s="92"/>
      <c r="F15" s="58">
        <v>1</v>
      </c>
      <c r="G15" s="59"/>
      <c r="H15" s="56" t="s">
        <v>19</v>
      </c>
      <c r="I15" s="57" t="s">
        <v>26</v>
      </c>
    </row>
    <row r="16" spans="1:9" x14ac:dyDescent="0.15">
      <c r="A16" s="154"/>
      <c r="B16" s="61" t="s">
        <v>5</v>
      </c>
      <c r="C16" s="62" t="s">
        <v>4</v>
      </c>
      <c r="D16" s="62" t="s">
        <v>5</v>
      </c>
      <c r="E16" s="93" t="s">
        <v>4</v>
      </c>
      <c r="F16" s="62" t="s">
        <v>5</v>
      </c>
      <c r="G16" s="62" t="s">
        <v>4</v>
      </c>
      <c r="H16" s="63" t="s">
        <v>4</v>
      </c>
      <c r="I16" s="64">
        <v>48</v>
      </c>
    </row>
    <row r="17" spans="1:9" x14ac:dyDescent="0.15">
      <c r="A17" s="79" t="s">
        <v>47</v>
      </c>
      <c r="B17" s="82">
        <v>57.11</v>
      </c>
      <c r="C17" s="83">
        <f t="shared" ref="C17:C28" si="0">B17/B$15*1000*B$14</f>
        <v>836.40890451083783</v>
      </c>
      <c r="D17" s="82"/>
      <c r="E17" s="82"/>
      <c r="F17" s="82"/>
      <c r="G17" s="83">
        <f t="shared" ref="G17:G28" si="1">F17/F$15*1000*F$14</f>
        <v>0</v>
      </c>
      <c r="H17" s="86">
        <f>LARGE((C17,E17,G17),1)</f>
        <v>836.40890451083783</v>
      </c>
      <c r="I17" s="76">
        <v>29</v>
      </c>
    </row>
    <row r="18" spans="1:9" x14ac:dyDescent="0.15">
      <c r="A18" s="79"/>
      <c r="B18" s="82"/>
      <c r="C18" s="83">
        <f t="shared" si="0"/>
        <v>0</v>
      </c>
      <c r="D18" s="82"/>
      <c r="E18" s="82"/>
      <c r="F18" s="82"/>
      <c r="G18" s="83">
        <f t="shared" si="1"/>
        <v>0</v>
      </c>
      <c r="H18" s="86">
        <f>LARGE((C18,E18,G18),1)</f>
        <v>0</v>
      </c>
      <c r="I18" s="76"/>
    </row>
    <row r="19" spans="1:9" x14ac:dyDescent="0.15">
      <c r="A19" s="79"/>
      <c r="B19" s="82"/>
      <c r="C19" s="83">
        <f t="shared" si="0"/>
        <v>0</v>
      </c>
      <c r="D19" s="82"/>
      <c r="E19" s="82"/>
      <c r="F19" s="82"/>
      <c r="G19" s="83">
        <f t="shared" si="1"/>
        <v>0</v>
      </c>
      <c r="H19" s="86">
        <f>LARGE((C19,E19,G19),1)</f>
        <v>0</v>
      </c>
      <c r="I19" s="76"/>
    </row>
    <row r="20" spans="1:9" x14ac:dyDescent="0.15">
      <c r="A20" s="79"/>
      <c r="B20" s="82"/>
      <c r="C20" s="83">
        <f t="shared" si="0"/>
        <v>0</v>
      </c>
      <c r="D20" s="82"/>
      <c r="E20" s="82"/>
      <c r="F20" s="82"/>
      <c r="G20" s="83">
        <f t="shared" si="1"/>
        <v>0</v>
      </c>
      <c r="H20" s="86">
        <f>LARGE((C20,E20,G20),1)</f>
        <v>0</v>
      </c>
      <c r="I20" s="76"/>
    </row>
    <row r="21" spans="1:9" x14ac:dyDescent="0.15">
      <c r="A21" s="79"/>
      <c r="B21" s="82"/>
      <c r="C21" s="83">
        <f t="shared" si="0"/>
        <v>0</v>
      </c>
      <c r="D21" s="82"/>
      <c r="E21" s="82"/>
      <c r="F21" s="82"/>
      <c r="G21" s="83">
        <f t="shared" si="1"/>
        <v>0</v>
      </c>
      <c r="H21" s="86">
        <f>LARGE((C21,E21,G21),1)</f>
        <v>0</v>
      </c>
      <c r="I21" s="76"/>
    </row>
    <row r="22" spans="1:9" x14ac:dyDescent="0.15">
      <c r="A22" s="79"/>
      <c r="B22" s="82"/>
      <c r="C22" s="83">
        <f t="shared" si="0"/>
        <v>0</v>
      </c>
      <c r="D22" s="82"/>
      <c r="E22" s="82"/>
      <c r="F22" s="82"/>
      <c r="G22" s="83">
        <f t="shared" si="1"/>
        <v>0</v>
      </c>
      <c r="H22" s="86">
        <f>LARGE((C22,E22,G22),1)</f>
        <v>0</v>
      </c>
      <c r="I22" s="76"/>
    </row>
    <row r="23" spans="1:9" x14ac:dyDescent="0.15">
      <c r="A23" s="79"/>
      <c r="B23" s="82"/>
      <c r="C23" s="83">
        <f t="shared" si="0"/>
        <v>0</v>
      </c>
      <c r="D23" s="82"/>
      <c r="E23" s="82"/>
      <c r="F23" s="82"/>
      <c r="G23" s="83">
        <f t="shared" si="1"/>
        <v>0</v>
      </c>
      <c r="H23" s="86">
        <f>LARGE((C23,E23,G23),1)</f>
        <v>0</v>
      </c>
      <c r="I23" s="76"/>
    </row>
    <row r="24" spans="1:9" x14ac:dyDescent="0.15">
      <c r="A24" s="79"/>
      <c r="B24" s="82"/>
      <c r="C24" s="83">
        <f t="shared" si="0"/>
        <v>0</v>
      </c>
      <c r="D24" s="82"/>
      <c r="E24" s="82"/>
      <c r="F24" s="82"/>
      <c r="G24" s="83">
        <f t="shared" si="1"/>
        <v>0</v>
      </c>
      <c r="H24" s="86">
        <f>LARGE((C24,E24,G24),1)</f>
        <v>0</v>
      </c>
      <c r="I24" s="76"/>
    </row>
    <row r="25" spans="1:9" x14ac:dyDescent="0.15">
      <c r="A25" s="79"/>
      <c r="B25" s="82"/>
      <c r="C25" s="83">
        <f t="shared" si="0"/>
        <v>0</v>
      </c>
      <c r="D25" s="82"/>
      <c r="E25" s="82"/>
      <c r="F25" s="82"/>
      <c r="G25" s="83">
        <f t="shared" si="1"/>
        <v>0</v>
      </c>
      <c r="H25" s="86">
        <f>LARGE((C25,E25,G25),1)</f>
        <v>0</v>
      </c>
      <c r="I25" s="76"/>
    </row>
    <row r="26" spans="1:9" x14ac:dyDescent="0.15">
      <c r="A26" s="79"/>
      <c r="B26" s="82"/>
      <c r="C26" s="83">
        <f t="shared" si="0"/>
        <v>0</v>
      </c>
      <c r="D26" s="82"/>
      <c r="E26" s="82"/>
      <c r="F26" s="82"/>
      <c r="G26" s="83">
        <f t="shared" si="1"/>
        <v>0</v>
      </c>
      <c r="H26" s="86">
        <f>LARGE((C26,E26,G26),1)</f>
        <v>0</v>
      </c>
      <c r="I26" s="76"/>
    </row>
    <row r="27" spans="1:9" x14ac:dyDescent="0.15">
      <c r="A27" s="79"/>
      <c r="B27" s="82"/>
      <c r="C27" s="83">
        <f t="shared" si="0"/>
        <v>0</v>
      </c>
      <c r="D27" s="82"/>
      <c r="E27" s="82"/>
      <c r="F27" s="82"/>
      <c r="G27" s="83">
        <f t="shared" si="1"/>
        <v>0</v>
      </c>
      <c r="H27" s="86">
        <f>LARGE((C27,E27,G27),1)</f>
        <v>0</v>
      </c>
      <c r="I27" s="76"/>
    </row>
    <row r="28" spans="1:9" x14ac:dyDescent="0.15">
      <c r="A28" s="79"/>
      <c r="B28" s="82"/>
      <c r="C28" s="83">
        <f t="shared" si="0"/>
        <v>0</v>
      </c>
      <c r="D28" s="82"/>
      <c r="E28" s="82"/>
      <c r="F28" s="82"/>
      <c r="G28" s="83">
        <f t="shared" si="1"/>
        <v>0</v>
      </c>
      <c r="H28" s="86">
        <f>LARGE((C28,E28,G28),1)</f>
        <v>0</v>
      </c>
      <c r="I28" s="76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951E2-D646-A243-9364-9C5173184BC2}">
  <dimension ref="A1:I32"/>
  <sheetViews>
    <sheetView workbookViewId="0">
      <selection activeCell="F18" sqref="F1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7" customWidth="1"/>
    <col min="4" max="4" width="8.6640625" customWidth="1"/>
    <col min="5" max="5" width="8.6640625" style="94" customWidth="1"/>
    <col min="6" max="8" width="8.6640625" customWidth="1"/>
    <col min="9" max="9" width="9.1640625" customWidth="1"/>
  </cols>
  <sheetData>
    <row r="1" spans="1:9" x14ac:dyDescent="0.15">
      <c r="A1" s="160"/>
      <c r="B1" s="157"/>
      <c r="C1" s="157"/>
      <c r="D1" s="157"/>
      <c r="E1" s="87"/>
      <c r="F1" s="157"/>
      <c r="G1" s="157"/>
      <c r="H1" s="157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57"/>
      <c r="H2" s="157"/>
      <c r="I2" s="43"/>
    </row>
    <row r="3" spans="1:9" x14ac:dyDescent="0.15">
      <c r="A3" s="160"/>
      <c r="B3" s="157"/>
      <c r="C3" s="157"/>
      <c r="D3" s="157"/>
      <c r="E3" s="87"/>
      <c r="F3" s="157"/>
      <c r="G3" s="157"/>
      <c r="H3" s="157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57"/>
      <c r="H4" s="157"/>
      <c r="I4" s="43"/>
    </row>
    <row r="5" spans="1:9" x14ac:dyDescent="0.15">
      <c r="A5" s="160"/>
      <c r="B5" s="157"/>
      <c r="C5" s="157"/>
      <c r="D5" s="157"/>
      <c r="E5" s="87"/>
      <c r="F5" s="157"/>
      <c r="G5" s="157"/>
      <c r="H5" s="157"/>
      <c r="I5" s="43"/>
    </row>
    <row r="6" spans="1:9" x14ac:dyDescent="0.15">
      <c r="A6" s="160"/>
      <c r="B6" s="161"/>
      <c r="C6" s="161"/>
      <c r="D6" s="157"/>
      <c r="E6" s="87"/>
      <c r="F6" s="157"/>
      <c r="G6" s="157"/>
      <c r="H6" s="157"/>
      <c r="I6" s="43"/>
    </row>
    <row r="7" spans="1:9" x14ac:dyDescent="0.15">
      <c r="A7" s="160"/>
      <c r="B7" s="157"/>
      <c r="C7" s="157"/>
      <c r="D7" s="157"/>
      <c r="E7" s="87"/>
      <c r="F7" s="157"/>
      <c r="G7" s="157"/>
      <c r="H7" s="157"/>
      <c r="I7" s="43"/>
    </row>
    <row r="8" spans="1:9" x14ac:dyDescent="0.15">
      <c r="A8" s="44" t="s">
        <v>11</v>
      </c>
      <c r="B8" s="45" t="s">
        <v>164</v>
      </c>
      <c r="C8" s="45"/>
      <c r="D8" s="45"/>
      <c r="E8" s="88"/>
      <c r="F8" s="156"/>
      <c r="G8" s="156"/>
      <c r="H8" s="156"/>
      <c r="I8" s="43"/>
    </row>
    <row r="9" spans="1:9" x14ac:dyDescent="0.15">
      <c r="A9" s="44" t="s">
        <v>0</v>
      </c>
      <c r="B9" s="45" t="s">
        <v>165</v>
      </c>
      <c r="C9" s="45"/>
      <c r="D9" s="45"/>
      <c r="E9" s="88"/>
      <c r="F9" s="156"/>
      <c r="G9" s="156"/>
      <c r="H9" s="156"/>
      <c r="I9" s="43"/>
    </row>
    <row r="10" spans="1:9" x14ac:dyDescent="0.15">
      <c r="A10" s="44" t="s">
        <v>13</v>
      </c>
      <c r="B10" s="163">
        <v>43186</v>
      </c>
      <c r="C10" s="163"/>
      <c r="D10" s="46"/>
      <c r="E10" s="89"/>
      <c r="F10" s="47"/>
      <c r="G10" s="47"/>
      <c r="H10" s="47"/>
      <c r="I10" s="43"/>
    </row>
    <row r="11" spans="1:9" x14ac:dyDescent="0.15">
      <c r="A11" s="44" t="s">
        <v>33</v>
      </c>
      <c r="B11" s="45" t="s">
        <v>62</v>
      </c>
      <c r="C11" s="46"/>
      <c r="D11" s="157"/>
      <c r="E11" s="87"/>
      <c r="F11" s="157"/>
      <c r="G11" s="157"/>
      <c r="H11" s="157"/>
      <c r="I11" s="43"/>
    </row>
    <row r="12" spans="1:9" x14ac:dyDescent="0.15">
      <c r="A12" s="44" t="s">
        <v>16</v>
      </c>
      <c r="B12" s="156" t="s">
        <v>40</v>
      </c>
      <c r="C12" s="157"/>
      <c r="D12" s="157"/>
      <c r="E12" s="87"/>
      <c r="F12" s="157"/>
      <c r="G12" s="157"/>
      <c r="H12" s="157"/>
      <c r="I12" s="43"/>
    </row>
    <row r="13" spans="1:9" x14ac:dyDescent="0.15">
      <c r="A13" s="156" t="s">
        <v>12</v>
      </c>
      <c r="B13" s="48" t="s">
        <v>2</v>
      </c>
      <c r="C13" s="49"/>
      <c r="D13" s="50" t="s">
        <v>17</v>
      </c>
      <c r="E13" s="90"/>
      <c r="F13" s="50" t="s">
        <v>1</v>
      </c>
      <c r="G13" s="49"/>
      <c r="H13" s="51"/>
      <c r="I13" s="52" t="s">
        <v>24</v>
      </c>
    </row>
    <row r="14" spans="1:9" x14ac:dyDescent="0.15">
      <c r="A14" s="156" t="s">
        <v>15</v>
      </c>
      <c r="B14" s="53">
        <v>1.25</v>
      </c>
      <c r="C14" s="54"/>
      <c r="D14" s="109">
        <v>1.2749999999999999</v>
      </c>
      <c r="E14" s="91"/>
      <c r="F14" s="109">
        <v>1.2749999999999999</v>
      </c>
      <c r="G14" s="54"/>
      <c r="H14" s="56" t="s">
        <v>18</v>
      </c>
      <c r="I14" s="57" t="s">
        <v>25</v>
      </c>
    </row>
    <row r="15" spans="1:9" x14ac:dyDescent="0.15">
      <c r="A15" s="156" t="s">
        <v>14</v>
      </c>
      <c r="B15" s="58">
        <v>76.91</v>
      </c>
      <c r="C15" s="59"/>
      <c r="D15" s="60">
        <v>30</v>
      </c>
      <c r="E15" s="92"/>
      <c r="F15" s="60">
        <v>30</v>
      </c>
      <c r="G15" s="59"/>
      <c r="H15" s="56" t="s">
        <v>19</v>
      </c>
      <c r="I15" s="57" t="s">
        <v>26</v>
      </c>
    </row>
    <row r="16" spans="1:9" x14ac:dyDescent="0.15">
      <c r="A16" s="156"/>
      <c r="B16" s="61" t="s">
        <v>5</v>
      </c>
      <c r="C16" s="62" t="s">
        <v>4</v>
      </c>
      <c r="D16" s="62" t="s">
        <v>5</v>
      </c>
      <c r="E16" s="93" t="s">
        <v>4</v>
      </c>
      <c r="F16" s="62" t="s">
        <v>5</v>
      </c>
      <c r="G16" s="62" t="s">
        <v>4</v>
      </c>
      <c r="H16" s="63" t="s">
        <v>4</v>
      </c>
      <c r="I16" s="64">
        <v>46</v>
      </c>
    </row>
    <row r="17" spans="1:9" x14ac:dyDescent="0.15">
      <c r="A17" s="79" t="s">
        <v>47</v>
      </c>
      <c r="B17" s="82">
        <v>48.03</v>
      </c>
      <c r="C17" s="83">
        <f t="shared" ref="C17:E28" si="0">B17/B$15*1000*B$14</f>
        <v>780.62020543492395</v>
      </c>
      <c r="D17" s="82">
        <v>12.48</v>
      </c>
      <c r="E17" s="83">
        <f t="shared" si="0"/>
        <v>530.40000000000009</v>
      </c>
      <c r="F17" s="82"/>
      <c r="G17" s="83">
        <f t="shared" ref="G17:G28" si="1">F17/F$15*1000*F$14</f>
        <v>0</v>
      </c>
      <c r="H17" s="86">
        <f>LARGE((C17,E17,G17),1)</f>
        <v>780.62020543492395</v>
      </c>
      <c r="I17" s="76">
        <v>19</v>
      </c>
    </row>
    <row r="18" spans="1:9" x14ac:dyDescent="0.15">
      <c r="A18" s="79"/>
      <c r="B18" s="82"/>
      <c r="C18" s="83">
        <f t="shared" si="0"/>
        <v>0</v>
      </c>
      <c r="D18" s="82"/>
      <c r="E18" s="82"/>
      <c r="F18" s="82"/>
      <c r="G18" s="83">
        <f t="shared" si="1"/>
        <v>0</v>
      </c>
      <c r="H18" s="86">
        <f>LARGE((C18,E18,G18),1)</f>
        <v>0</v>
      </c>
      <c r="I18" s="76"/>
    </row>
    <row r="19" spans="1:9" x14ac:dyDescent="0.15">
      <c r="A19" s="79"/>
      <c r="B19" s="82"/>
      <c r="C19" s="83">
        <f t="shared" si="0"/>
        <v>0</v>
      </c>
      <c r="D19" s="82"/>
      <c r="E19" s="82"/>
      <c r="F19" s="82"/>
      <c r="G19" s="83">
        <f t="shared" si="1"/>
        <v>0</v>
      </c>
      <c r="H19" s="86">
        <f>LARGE((C19,E19,G19),1)</f>
        <v>0</v>
      </c>
      <c r="I19" s="76"/>
    </row>
    <row r="20" spans="1:9" x14ac:dyDescent="0.15">
      <c r="A20" s="79"/>
      <c r="B20" s="82"/>
      <c r="C20" s="83">
        <f t="shared" si="0"/>
        <v>0</v>
      </c>
      <c r="D20" s="82"/>
      <c r="E20" s="82"/>
      <c r="F20" s="82"/>
      <c r="G20" s="83">
        <f t="shared" si="1"/>
        <v>0</v>
      </c>
      <c r="H20" s="86">
        <f>LARGE((C20,E20,G20),1)</f>
        <v>0</v>
      </c>
      <c r="I20" s="76"/>
    </row>
    <row r="21" spans="1:9" x14ac:dyDescent="0.15">
      <c r="A21" s="79"/>
      <c r="B21" s="82"/>
      <c r="C21" s="83">
        <f t="shared" si="0"/>
        <v>0</v>
      </c>
      <c r="D21" s="82"/>
      <c r="E21" s="82"/>
      <c r="F21" s="82"/>
      <c r="G21" s="83">
        <f t="shared" si="1"/>
        <v>0</v>
      </c>
      <c r="H21" s="86">
        <f>LARGE((C21,E21,G21),1)</f>
        <v>0</v>
      </c>
      <c r="I21" s="76"/>
    </row>
    <row r="22" spans="1:9" x14ac:dyDescent="0.15">
      <c r="A22" s="79"/>
      <c r="B22" s="82"/>
      <c r="C22" s="83">
        <f t="shared" si="0"/>
        <v>0</v>
      </c>
      <c r="D22" s="82"/>
      <c r="E22" s="82"/>
      <c r="F22" s="82"/>
      <c r="G22" s="83">
        <f t="shared" si="1"/>
        <v>0</v>
      </c>
      <c r="H22" s="86">
        <f>LARGE((C22,E22,G22),1)</f>
        <v>0</v>
      </c>
      <c r="I22" s="76"/>
    </row>
    <row r="23" spans="1:9" x14ac:dyDescent="0.15">
      <c r="A23" s="79"/>
      <c r="B23" s="82"/>
      <c r="C23" s="83">
        <f t="shared" si="0"/>
        <v>0</v>
      </c>
      <c r="D23" s="82"/>
      <c r="E23" s="82"/>
      <c r="F23" s="82"/>
      <c r="G23" s="83">
        <f t="shared" si="1"/>
        <v>0</v>
      </c>
      <c r="H23" s="86">
        <f>LARGE((C23,E23,G23),1)</f>
        <v>0</v>
      </c>
      <c r="I23" s="76"/>
    </row>
    <row r="24" spans="1:9" x14ac:dyDescent="0.15">
      <c r="A24" s="79"/>
      <c r="B24" s="82"/>
      <c r="C24" s="83">
        <f t="shared" si="0"/>
        <v>0</v>
      </c>
      <c r="D24" s="82"/>
      <c r="E24" s="82"/>
      <c r="F24" s="82"/>
      <c r="G24" s="83">
        <f t="shared" si="1"/>
        <v>0</v>
      </c>
      <c r="H24" s="86">
        <f>LARGE((C24,E24,G24),1)</f>
        <v>0</v>
      </c>
      <c r="I24" s="76"/>
    </row>
    <row r="25" spans="1:9" x14ac:dyDescent="0.15">
      <c r="A25" s="79"/>
      <c r="B25" s="82"/>
      <c r="C25" s="83">
        <f t="shared" si="0"/>
        <v>0</v>
      </c>
      <c r="D25" s="82"/>
      <c r="E25" s="82"/>
      <c r="F25" s="82"/>
      <c r="G25" s="83">
        <f t="shared" si="1"/>
        <v>0</v>
      </c>
      <c r="H25" s="86">
        <f>LARGE((C25,E25,G25),1)</f>
        <v>0</v>
      </c>
      <c r="I25" s="76"/>
    </row>
    <row r="26" spans="1:9" x14ac:dyDescent="0.15">
      <c r="A26" s="79"/>
      <c r="B26" s="82"/>
      <c r="C26" s="83">
        <f t="shared" si="0"/>
        <v>0</v>
      </c>
      <c r="D26" s="82"/>
      <c r="E26" s="82"/>
      <c r="F26" s="82"/>
      <c r="G26" s="83">
        <f t="shared" si="1"/>
        <v>0</v>
      </c>
      <c r="H26" s="86">
        <f>LARGE((C26,E26,G26),1)</f>
        <v>0</v>
      </c>
      <c r="I26" s="76"/>
    </row>
    <row r="27" spans="1:9" x14ac:dyDescent="0.15">
      <c r="A27" s="79"/>
      <c r="B27" s="82"/>
      <c r="C27" s="83">
        <f t="shared" si="0"/>
        <v>0</v>
      </c>
      <c r="D27" s="82"/>
      <c r="E27" s="82"/>
      <c r="F27" s="82"/>
      <c r="G27" s="83">
        <f t="shared" si="1"/>
        <v>0</v>
      </c>
      <c r="H27" s="86">
        <f>LARGE((C27,E27,G27),1)</f>
        <v>0</v>
      </c>
      <c r="I27" s="76"/>
    </row>
    <row r="28" spans="1:9" x14ac:dyDescent="0.15">
      <c r="A28" s="79"/>
      <c r="B28" s="82"/>
      <c r="C28" s="83">
        <f t="shared" si="0"/>
        <v>0</v>
      </c>
      <c r="D28" s="82"/>
      <c r="E28" s="82"/>
      <c r="F28" s="82"/>
      <c r="G28" s="83">
        <f t="shared" si="1"/>
        <v>0</v>
      </c>
      <c r="H28" s="86">
        <f>LARGE((C28,E28,G28),1)</f>
        <v>0</v>
      </c>
      <c r="I28" s="76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1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68EE-BCC2-8340-B83B-2AC5AAE83211}">
  <dimension ref="A1:I32"/>
  <sheetViews>
    <sheetView workbookViewId="0">
      <selection activeCell="F28" sqref="F2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7" customWidth="1"/>
    <col min="4" max="4" width="8.6640625" customWidth="1"/>
    <col min="5" max="5" width="8.6640625" style="94" customWidth="1"/>
    <col min="6" max="8" width="8.6640625" customWidth="1"/>
    <col min="9" max="9" width="9.1640625" customWidth="1"/>
  </cols>
  <sheetData>
    <row r="1" spans="1:9" x14ac:dyDescent="0.15">
      <c r="A1" s="160"/>
      <c r="B1" s="153"/>
      <c r="C1" s="153"/>
      <c r="D1" s="153"/>
      <c r="E1" s="87"/>
      <c r="F1" s="153"/>
      <c r="G1" s="153"/>
      <c r="H1" s="153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153"/>
      <c r="H2" s="153"/>
      <c r="I2" s="43"/>
    </row>
    <row r="3" spans="1:9" x14ac:dyDescent="0.15">
      <c r="A3" s="160"/>
      <c r="B3" s="153"/>
      <c r="C3" s="153"/>
      <c r="D3" s="153"/>
      <c r="E3" s="87"/>
      <c r="F3" s="153"/>
      <c r="G3" s="153"/>
      <c r="H3" s="153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153"/>
      <c r="H4" s="153"/>
      <c r="I4" s="43"/>
    </row>
    <row r="5" spans="1:9" x14ac:dyDescent="0.15">
      <c r="A5" s="160"/>
      <c r="B5" s="153"/>
      <c r="C5" s="153"/>
      <c r="D5" s="153"/>
      <c r="E5" s="87"/>
      <c r="F5" s="153"/>
      <c r="G5" s="153"/>
      <c r="H5" s="153"/>
      <c r="I5" s="43"/>
    </row>
    <row r="6" spans="1:9" x14ac:dyDescent="0.15">
      <c r="A6" s="160"/>
      <c r="B6" s="161"/>
      <c r="C6" s="161"/>
      <c r="D6" s="153"/>
      <c r="E6" s="87"/>
      <c r="F6" s="153"/>
      <c r="G6" s="153"/>
      <c r="H6" s="153"/>
      <c r="I6" s="43"/>
    </row>
    <row r="7" spans="1:9" x14ac:dyDescent="0.15">
      <c r="A7" s="160"/>
      <c r="B7" s="153"/>
      <c r="C7" s="153"/>
      <c r="D7" s="153"/>
      <c r="E7" s="87"/>
      <c r="F7" s="153"/>
      <c r="G7" s="153"/>
      <c r="H7" s="153"/>
      <c r="I7" s="43"/>
    </row>
    <row r="8" spans="1:9" x14ac:dyDescent="0.15">
      <c r="A8" s="44" t="s">
        <v>11</v>
      </c>
      <c r="B8" s="45" t="s">
        <v>162</v>
      </c>
      <c r="C8" s="45"/>
      <c r="D8" s="45"/>
      <c r="E8" s="88"/>
      <c r="F8" s="152"/>
      <c r="G8" s="152"/>
      <c r="H8" s="152"/>
      <c r="I8" s="43"/>
    </row>
    <row r="9" spans="1:9" x14ac:dyDescent="0.15">
      <c r="A9" s="44" t="s">
        <v>0</v>
      </c>
      <c r="B9" s="45" t="s">
        <v>163</v>
      </c>
      <c r="C9" s="45"/>
      <c r="D9" s="45"/>
      <c r="E9" s="88"/>
      <c r="F9" s="152"/>
      <c r="G9" s="152"/>
      <c r="H9" s="152"/>
      <c r="I9" s="43"/>
    </row>
    <row r="10" spans="1:9" x14ac:dyDescent="0.15">
      <c r="A10" s="44" t="s">
        <v>13</v>
      </c>
      <c r="B10" s="163">
        <v>43191</v>
      </c>
      <c r="C10" s="163"/>
      <c r="D10" s="46"/>
      <c r="E10" s="89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53"/>
      <c r="E11" s="87"/>
      <c r="F11" s="153"/>
      <c r="G11" s="153"/>
      <c r="H11" s="153"/>
      <c r="I11" s="43"/>
    </row>
    <row r="12" spans="1:9" x14ac:dyDescent="0.15">
      <c r="A12" s="44" t="s">
        <v>16</v>
      </c>
      <c r="B12" s="152" t="s">
        <v>40</v>
      </c>
      <c r="C12" s="153"/>
      <c r="D12" s="153"/>
      <c r="E12" s="87"/>
      <c r="F12" s="153"/>
      <c r="G12" s="153"/>
      <c r="H12" s="153"/>
      <c r="I12" s="43"/>
    </row>
    <row r="13" spans="1:9" x14ac:dyDescent="0.15">
      <c r="A13" s="152" t="s">
        <v>12</v>
      </c>
      <c r="B13" s="48" t="s">
        <v>2</v>
      </c>
      <c r="C13" s="49"/>
      <c r="D13" s="50" t="s">
        <v>17</v>
      </c>
      <c r="E13" s="90"/>
      <c r="F13" s="50" t="s">
        <v>1</v>
      </c>
      <c r="G13" s="49"/>
      <c r="H13" s="51"/>
      <c r="I13" s="52" t="s">
        <v>24</v>
      </c>
    </row>
    <row r="14" spans="1:9" x14ac:dyDescent="0.15">
      <c r="A14" s="152" t="s">
        <v>15</v>
      </c>
      <c r="B14" s="53">
        <v>0</v>
      </c>
      <c r="C14" s="54"/>
      <c r="D14" s="55">
        <v>0</v>
      </c>
      <c r="E14" s="91"/>
      <c r="F14" s="55">
        <v>0.75</v>
      </c>
      <c r="G14" s="54"/>
      <c r="H14" s="56" t="s">
        <v>18</v>
      </c>
      <c r="I14" s="57" t="s">
        <v>25</v>
      </c>
    </row>
    <row r="15" spans="1:9" x14ac:dyDescent="0.15">
      <c r="A15" s="152" t="s">
        <v>14</v>
      </c>
      <c r="B15" s="58">
        <v>75.56</v>
      </c>
      <c r="C15" s="59"/>
      <c r="D15" s="60">
        <v>1</v>
      </c>
      <c r="E15" s="92"/>
      <c r="F15" s="60">
        <v>82.54</v>
      </c>
      <c r="G15" s="59"/>
      <c r="H15" s="56" t="s">
        <v>19</v>
      </c>
      <c r="I15" s="57" t="s">
        <v>26</v>
      </c>
    </row>
    <row r="16" spans="1:9" x14ac:dyDescent="0.15">
      <c r="A16" s="152"/>
      <c r="B16" s="61" t="s">
        <v>5</v>
      </c>
      <c r="C16" s="62" t="s">
        <v>4</v>
      </c>
      <c r="D16" s="62" t="s">
        <v>5</v>
      </c>
      <c r="E16" s="93" t="s">
        <v>4</v>
      </c>
      <c r="F16" s="62" t="s">
        <v>5</v>
      </c>
      <c r="G16" s="62" t="s">
        <v>4</v>
      </c>
      <c r="H16" s="63" t="s">
        <v>4</v>
      </c>
      <c r="I16" s="64">
        <v>0</v>
      </c>
    </row>
    <row r="17" spans="1:9" x14ac:dyDescent="0.15">
      <c r="A17" s="79" t="s">
        <v>47</v>
      </c>
      <c r="B17" s="82"/>
      <c r="C17" s="83">
        <f t="shared" ref="C17:C28" si="0">B17/B$15*1000*B$14</f>
        <v>0</v>
      </c>
      <c r="D17" s="82"/>
      <c r="E17" s="82"/>
      <c r="F17" s="143">
        <v>66.88</v>
      </c>
      <c r="G17" s="83">
        <f t="shared" ref="G17:G28" si="1">F17/F$15*1000*F$14</f>
        <v>607.70535497940386</v>
      </c>
      <c r="H17" s="86">
        <f>LARGE((C17,E17,G17),1)</f>
        <v>607.70535497940386</v>
      </c>
      <c r="I17" s="76"/>
    </row>
    <row r="18" spans="1:9" x14ac:dyDescent="0.15">
      <c r="A18" s="79" t="s">
        <v>51</v>
      </c>
      <c r="B18" s="82"/>
      <c r="C18" s="83">
        <f t="shared" si="0"/>
        <v>0</v>
      </c>
      <c r="D18" s="82"/>
      <c r="E18" s="82"/>
      <c r="F18" s="143">
        <v>57.83</v>
      </c>
      <c r="G18" s="83">
        <f t="shared" si="1"/>
        <v>525.47249818269916</v>
      </c>
      <c r="H18" s="86">
        <f>LARGE((C18,E18,G18),1)</f>
        <v>525.47249818269916</v>
      </c>
      <c r="I18" s="76"/>
    </row>
    <row r="19" spans="1:9" x14ac:dyDescent="0.15">
      <c r="A19" s="79" t="s">
        <v>52</v>
      </c>
      <c r="B19" s="82"/>
      <c r="C19" s="83">
        <f t="shared" si="0"/>
        <v>0</v>
      </c>
      <c r="D19" s="82"/>
      <c r="E19" s="82"/>
      <c r="F19" s="143">
        <v>53.47</v>
      </c>
      <c r="G19" s="83">
        <f t="shared" si="1"/>
        <v>485.85534286406585</v>
      </c>
      <c r="H19" s="86">
        <f>LARGE((C19,E19,G19),1)</f>
        <v>485.85534286406585</v>
      </c>
      <c r="I19" s="76"/>
    </row>
    <row r="20" spans="1:9" x14ac:dyDescent="0.15">
      <c r="A20" s="79" t="s">
        <v>59</v>
      </c>
      <c r="B20" s="82"/>
      <c r="C20" s="83">
        <f t="shared" si="0"/>
        <v>0</v>
      </c>
      <c r="D20" s="82"/>
      <c r="E20" s="82"/>
      <c r="F20" s="143">
        <v>53.25</v>
      </c>
      <c r="G20" s="83">
        <f t="shared" si="1"/>
        <v>483.85631209110733</v>
      </c>
      <c r="H20" s="86">
        <f>LARGE((C20,E20,G20),1)</f>
        <v>483.85631209110733</v>
      </c>
      <c r="I20" s="76"/>
    </row>
    <row r="21" spans="1:9" x14ac:dyDescent="0.15">
      <c r="A21" s="79" t="s">
        <v>61</v>
      </c>
      <c r="B21" s="82"/>
      <c r="C21" s="83">
        <f t="shared" si="0"/>
        <v>0</v>
      </c>
      <c r="D21" s="82"/>
      <c r="E21" s="82"/>
      <c r="F21" s="143">
        <v>51.1</v>
      </c>
      <c r="G21" s="83">
        <f t="shared" si="1"/>
        <v>464.32032953719408</v>
      </c>
      <c r="H21" s="86">
        <f>LARGE((C21,E21,G21),1)</f>
        <v>464.32032953719408</v>
      </c>
      <c r="I21" s="76"/>
    </row>
    <row r="22" spans="1:9" x14ac:dyDescent="0.15">
      <c r="A22" s="79" t="s">
        <v>78</v>
      </c>
      <c r="B22" s="82"/>
      <c r="C22" s="83">
        <f t="shared" si="0"/>
        <v>0</v>
      </c>
      <c r="D22" s="82"/>
      <c r="E22" s="82"/>
      <c r="F22" s="143">
        <v>41.89</v>
      </c>
      <c r="G22" s="83">
        <f t="shared" si="1"/>
        <v>380.63363217833773</v>
      </c>
      <c r="H22" s="86">
        <f>LARGE((C22,E22,G22),1)</f>
        <v>380.63363217833773</v>
      </c>
      <c r="I22" s="76"/>
    </row>
    <row r="23" spans="1:9" x14ac:dyDescent="0.15">
      <c r="A23" s="79" t="s">
        <v>79</v>
      </c>
      <c r="B23" s="82"/>
      <c r="C23" s="83">
        <f t="shared" si="0"/>
        <v>0</v>
      </c>
      <c r="D23" s="82"/>
      <c r="E23" s="82"/>
      <c r="F23" s="143">
        <v>39.83</v>
      </c>
      <c r="G23" s="83">
        <f t="shared" si="1"/>
        <v>361.91543494063478</v>
      </c>
      <c r="H23" s="86">
        <f>LARGE((C23,E23,G23),1)</f>
        <v>361.91543494063478</v>
      </c>
      <c r="I23" s="76"/>
    </row>
    <row r="24" spans="1:9" x14ac:dyDescent="0.15">
      <c r="A24" s="79" t="s">
        <v>69</v>
      </c>
      <c r="B24" s="82"/>
      <c r="C24" s="83">
        <f t="shared" si="0"/>
        <v>0</v>
      </c>
      <c r="D24" s="82"/>
      <c r="E24" s="82"/>
      <c r="F24" s="143">
        <v>35.64</v>
      </c>
      <c r="G24" s="83">
        <f t="shared" si="1"/>
        <v>323.84298521928758</v>
      </c>
      <c r="H24" s="86">
        <f>LARGE((C24,E24,G24),1)</f>
        <v>323.84298521928758</v>
      </c>
      <c r="I24" s="76"/>
    </row>
    <row r="25" spans="1:9" x14ac:dyDescent="0.15">
      <c r="A25" s="79" t="s">
        <v>114</v>
      </c>
      <c r="B25" s="82"/>
      <c r="C25" s="83">
        <f t="shared" si="0"/>
        <v>0</v>
      </c>
      <c r="D25" s="82"/>
      <c r="E25" s="82"/>
      <c r="F25" s="143">
        <v>31.1</v>
      </c>
      <c r="G25" s="83">
        <f t="shared" si="1"/>
        <v>282.59025926823358</v>
      </c>
      <c r="H25" s="86">
        <f>LARGE((C25,E25,G25),1)</f>
        <v>282.59025926823358</v>
      </c>
      <c r="I25" s="76"/>
    </row>
    <row r="26" spans="1:9" x14ac:dyDescent="0.15">
      <c r="A26" s="79" t="s">
        <v>49</v>
      </c>
      <c r="B26" s="82"/>
      <c r="C26" s="83">
        <f t="shared" si="0"/>
        <v>0</v>
      </c>
      <c r="D26" s="82"/>
      <c r="E26" s="82"/>
      <c r="F26" s="143">
        <v>28.68</v>
      </c>
      <c r="G26" s="83">
        <f t="shared" si="1"/>
        <v>260.60092076568935</v>
      </c>
      <c r="H26" s="86">
        <f>LARGE((C26,E26,G26),1)</f>
        <v>260.60092076568935</v>
      </c>
      <c r="I26" s="76"/>
    </row>
    <row r="27" spans="1:9" x14ac:dyDescent="0.15">
      <c r="A27" s="79" t="s">
        <v>88</v>
      </c>
      <c r="B27" s="82"/>
      <c r="C27" s="83">
        <f t="shared" si="0"/>
        <v>0</v>
      </c>
      <c r="D27" s="82"/>
      <c r="E27" s="82"/>
      <c r="F27" s="143">
        <v>27.52</v>
      </c>
      <c r="G27" s="83">
        <f t="shared" si="1"/>
        <v>250.06057669008965</v>
      </c>
      <c r="H27" s="86">
        <f>LARGE((C27,E27,G27),1)</f>
        <v>250.06057669008965</v>
      </c>
      <c r="I27" s="76"/>
    </row>
    <row r="28" spans="1:9" x14ac:dyDescent="0.15">
      <c r="A28" s="79" t="s">
        <v>80</v>
      </c>
      <c r="B28" s="82"/>
      <c r="C28" s="83">
        <f t="shared" si="0"/>
        <v>0</v>
      </c>
      <c r="D28" s="82"/>
      <c r="E28" s="82"/>
      <c r="F28" s="143">
        <v>17.04</v>
      </c>
      <c r="G28" s="83">
        <f t="shared" si="1"/>
        <v>154.83401986915433</v>
      </c>
      <c r="H28" s="86">
        <f>LARGE((C28,E28,G28),1)</f>
        <v>154.83401986915433</v>
      </c>
      <c r="I28" s="76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</sheetData>
  <sortState xmlns:xlrd2="http://schemas.microsoft.com/office/spreadsheetml/2017/richdata2" ref="A17:I28">
    <sortCondition descending="1" ref="F17:F28"/>
  </sortState>
  <mergeCells count="5">
    <mergeCell ref="A1:A7"/>
    <mergeCell ref="B2:F2"/>
    <mergeCell ref="B4:F4"/>
    <mergeCell ref="B6:C6"/>
    <mergeCell ref="B10:C10"/>
  </mergeCells>
  <conditionalFormatting sqref="A1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A2A35-A61A-AE47-B087-A384F0610C8A}">
  <dimension ref="A1:U19"/>
  <sheetViews>
    <sheetView showGridLines="0" zoomScale="110" zoomScaleNormal="110" workbookViewId="0">
      <selection activeCell="G13" sqref="G13"/>
    </sheetView>
  </sheetViews>
  <sheetFormatPr baseColWidth="10" defaultColWidth="17.6640625" defaultRowHeight="20" customHeight="1" x14ac:dyDescent="0.15"/>
  <cols>
    <col min="1" max="1" width="30.1640625" customWidth="1"/>
    <col min="2" max="2" width="10.6640625" customWidth="1"/>
    <col min="3" max="3" width="21.33203125" customWidth="1"/>
    <col min="4" max="4" width="0.83203125" hidden="1" customWidth="1"/>
    <col min="5" max="5" width="5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21" width="4.83203125" customWidth="1"/>
  </cols>
  <sheetData>
    <row r="1" spans="1:21" ht="33.75" customHeight="1" x14ac:dyDescent="0.15">
      <c r="A1" s="1" t="s">
        <v>56</v>
      </c>
      <c r="B1" s="1"/>
      <c r="C1" s="1"/>
      <c r="D1" s="1"/>
      <c r="E1" s="1"/>
      <c r="F1" s="22" t="s">
        <v>38</v>
      </c>
      <c r="G1" s="1"/>
      <c r="H1" s="1"/>
      <c r="I1" s="1"/>
      <c r="J1" s="1"/>
      <c r="K1" s="1"/>
      <c r="L1" s="111">
        <v>2021</v>
      </c>
      <c r="M1" s="111">
        <v>2021</v>
      </c>
      <c r="N1" s="111">
        <v>2022</v>
      </c>
      <c r="O1" s="111">
        <v>2022</v>
      </c>
      <c r="P1" s="111">
        <v>2022</v>
      </c>
      <c r="Q1" s="111">
        <v>2022</v>
      </c>
      <c r="R1" s="111">
        <v>2022</v>
      </c>
      <c r="S1" s="111">
        <v>2022</v>
      </c>
      <c r="T1" s="111">
        <v>2022</v>
      </c>
      <c r="U1" s="111">
        <v>2022</v>
      </c>
    </row>
    <row r="2" spans="1:21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72" t="s">
        <v>53</v>
      </c>
      <c r="M2" s="72" t="s">
        <v>54</v>
      </c>
      <c r="N2" s="72" t="s">
        <v>64</v>
      </c>
      <c r="O2" s="72" t="s">
        <v>68</v>
      </c>
      <c r="P2" s="72" t="s">
        <v>68</v>
      </c>
      <c r="Q2" s="72" t="s">
        <v>68</v>
      </c>
      <c r="R2" s="72" t="s">
        <v>68</v>
      </c>
      <c r="S2" s="72" t="s">
        <v>161</v>
      </c>
      <c r="T2" s="72" t="s">
        <v>164</v>
      </c>
      <c r="U2" s="72" t="s">
        <v>162</v>
      </c>
    </row>
    <row r="3" spans="1:21" ht="36" customHeight="1" x14ac:dyDescent="0.15">
      <c r="A3" s="23" t="s">
        <v>35</v>
      </c>
      <c r="B3" s="24" t="s">
        <v>55</v>
      </c>
      <c r="C3" s="24"/>
      <c r="D3" s="25"/>
      <c r="E3" s="26"/>
      <c r="F3" s="158" t="s">
        <v>105</v>
      </c>
      <c r="G3" s="158"/>
      <c r="H3" s="158"/>
      <c r="I3" s="158"/>
      <c r="J3" s="159"/>
      <c r="K3" s="3" t="s">
        <v>30</v>
      </c>
      <c r="L3" s="72" t="s">
        <v>45</v>
      </c>
      <c r="M3" s="72" t="s">
        <v>45</v>
      </c>
      <c r="N3" s="72" t="s">
        <v>63</v>
      </c>
      <c r="O3" s="72" t="s">
        <v>67</v>
      </c>
      <c r="P3" s="72" t="s">
        <v>45</v>
      </c>
      <c r="Q3" s="72" t="s">
        <v>121</v>
      </c>
      <c r="R3" s="72" t="s">
        <v>122</v>
      </c>
      <c r="S3" s="72" t="s">
        <v>160</v>
      </c>
      <c r="T3" s="72" t="s">
        <v>165</v>
      </c>
      <c r="U3" s="72" t="s">
        <v>163</v>
      </c>
    </row>
    <row r="4" spans="1:21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73">
        <v>43086</v>
      </c>
      <c r="M4" s="73">
        <v>43087</v>
      </c>
      <c r="N4" s="73">
        <v>43114</v>
      </c>
      <c r="O4" s="73">
        <v>43119</v>
      </c>
      <c r="P4" s="73">
        <v>43128</v>
      </c>
      <c r="Q4" s="73">
        <v>43135</v>
      </c>
      <c r="R4" s="73">
        <v>43140</v>
      </c>
      <c r="S4" s="73">
        <v>43177</v>
      </c>
      <c r="T4" s="73">
        <v>43191</v>
      </c>
      <c r="U4" s="73">
        <v>43191</v>
      </c>
    </row>
    <row r="5" spans="1:21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73" t="s">
        <v>42</v>
      </c>
      <c r="M5" s="73" t="s">
        <v>42</v>
      </c>
      <c r="N5" s="73" t="s">
        <v>42</v>
      </c>
      <c r="O5" s="73" t="s">
        <v>42</v>
      </c>
      <c r="P5" s="73" t="s">
        <v>42</v>
      </c>
      <c r="Q5" s="73" t="s">
        <v>42</v>
      </c>
      <c r="R5" s="73" t="s">
        <v>42</v>
      </c>
      <c r="S5" s="73" t="s">
        <v>42</v>
      </c>
      <c r="T5" s="73" t="s">
        <v>42</v>
      </c>
      <c r="U5" s="73" t="s">
        <v>42</v>
      </c>
    </row>
    <row r="6" spans="1:21" ht="17" customHeight="1" x14ac:dyDescent="0.15">
      <c r="A6" s="77" t="s">
        <v>106</v>
      </c>
      <c r="B6" s="77" t="s">
        <v>44</v>
      </c>
      <c r="C6" s="78" t="s">
        <v>48</v>
      </c>
      <c r="D6" s="77"/>
      <c r="E6" s="77">
        <f t="shared" ref="E6:E19" si="0">F6</f>
        <v>1</v>
      </c>
      <c r="F6" s="19">
        <f t="shared" ref="F6:F19" si="1">RANK(J6,$J$6:$K$19,0)</f>
        <v>1</v>
      </c>
      <c r="G6" s="124">
        <f t="shared" ref="G6:G19" si="2">LARGE(($L6:$U6),1)</f>
        <v>1201.629477392836</v>
      </c>
      <c r="H6" s="124">
        <f t="shared" ref="H6:H19" si="3">LARGE(($L6:$U6),2)</f>
        <v>1190.0260352095215</v>
      </c>
      <c r="I6" s="124">
        <f t="shared" ref="I6:I19" si="4">LARGE(($L6:$U6),3)</f>
        <v>1079.9644905763453</v>
      </c>
      <c r="J6" s="124">
        <f t="shared" ref="J6:J19" si="5">SUM(G6+H6+I6)</f>
        <v>3471.620003178703</v>
      </c>
      <c r="K6" s="125"/>
      <c r="L6" s="126">
        <f>IF(ISNA(VLOOKUP($C6,'Apex Canada Classic'!$A$17:$H$997,8,FALSE))=TRUE,"0",VLOOKUP($C6,'Apex Canada Classic'!$A$17:$H$997,8,FALSE))</f>
        <v>811.3164400494436</v>
      </c>
      <c r="M6" s="126">
        <f>IF(ISNA(VLOOKUP($C6,'FIS Apex Canada Classic'!$A$17:$H$996,8,FALSE))=TRUE,"0",VLOOKUP($C6,'FIS Apex Canada Classic'!$A$17:$H$996,8,FALSE))</f>
        <v>921.11029948867781</v>
      </c>
      <c r="N6" s="126">
        <f>IF(ISNA(VLOOKUP($C6,'CC Red Deer MO'!$A$17:$H$999,8,FALSE))=TRUE,"0",VLOOKUP($C6,'CC Red Deer MO'!$A$17:$H$999,8,FALSE))</f>
        <v>775.58155170095461</v>
      </c>
      <c r="O6" s="126">
        <f>IF(ISNA(VLOOKUP($C6,'NorAm DV MO'!$A$17:$H$992,8,FALSE))=TRUE,"0",VLOOKUP($C6,'NorAm DV MO'!$A$17:$H$992,8,FALSE))</f>
        <v>1079.9644905763453</v>
      </c>
      <c r="P6" s="126">
        <f>IF(ISNA(VLOOKUP($C6,'NorAm Apex MO'!$A$17:$H$994,8,FALSE))=TRUE,"0",VLOOKUP($C6,'NorAm Apex MO'!$A$17:$H$994,8,FALSE))</f>
        <v>1190.0260352095215</v>
      </c>
      <c r="Q6" s="126">
        <f>IF(ISNA(VLOOKUP($C6,'NA VSC MO'!$A$17:$H$993,8,FALSE))=TRUE,"0",VLOOKUP($C6,'NA VSC MO'!$A$17:$H$993,8,FALSE))</f>
        <v>1077.0459957388143</v>
      </c>
      <c r="R6" s="126">
        <f>IF(ISNA(VLOOKUP($C6,'NA Killington MO'!$A$17:$H$993,8,FALSE))=TRUE,"0",VLOOKUP($C6,'NA Killington MO'!$A$17:$H$993,8,FALSE))</f>
        <v>1201.629477392836</v>
      </c>
      <c r="S6" s="126">
        <f>IF(ISNA(VLOOKUP($C6,'CC MSA MO'!$A$17:$H$994,8,FALSE))=TRUE,"0",VLOOKUP($C6,'CC MSA MO'!$A$17:$H$994,8,FALSE))</f>
        <v>755.45973367152828</v>
      </c>
      <c r="T6" s="126" t="str">
        <f>IF(ISNA(VLOOKUP($C6,'SrNats MO'!$A$17:$H$994,8,FALSE))=TRUE,"0",VLOOKUP($C6,'SrNats MO'!$A$17:$H$994,8,FALSE))</f>
        <v>0</v>
      </c>
      <c r="U6" s="126" t="str">
        <f>IF(ISNA(VLOOKUP($C6,'JrNats MO'!$A$17:$H$994,8,FALSE))=TRUE,"0",VLOOKUP($C6,'JrNats MO'!$A$17:$H$994,8,FALSE))</f>
        <v>0</v>
      </c>
    </row>
    <row r="7" spans="1:21" ht="17" customHeight="1" x14ac:dyDescent="0.15">
      <c r="A7" s="77" t="s">
        <v>107</v>
      </c>
      <c r="B7" s="77" t="s">
        <v>43</v>
      </c>
      <c r="C7" s="79" t="s">
        <v>47</v>
      </c>
      <c r="D7" s="77"/>
      <c r="E7" s="77">
        <f t="shared" si="0"/>
        <v>2</v>
      </c>
      <c r="F7" s="19">
        <f t="shared" si="1"/>
        <v>2</v>
      </c>
      <c r="G7" s="124">
        <f t="shared" si="2"/>
        <v>872.17951896850991</v>
      </c>
      <c r="H7" s="124">
        <f t="shared" si="3"/>
        <v>848.65883807169337</v>
      </c>
      <c r="I7" s="124">
        <f t="shared" si="4"/>
        <v>836.40890451083783</v>
      </c>
      <c r="J7" s="124">
        <f t="shared" si="5"/>
        <v>2557.2472615510414</v>
      </c>
      <c r="K7" s="125"/>
      <c r="L7" s="126">
        <f>IF(ISNA(VLOOKUP($C7,'Apex Canada Classic'!$A$17:$H$997,8,FALSE))=TRUE,"0",VLOOKUP($C7,'Apex Canada Classic'!$A$17:$H$997,8,FALSE))</f>
        <v>848.65883807169337</v>
      </c>
      <c r="M7" s="126">
        <f>IF(ISNA(VLOOKUP($C7,'FIS Apex Canada Classic'!$A$17:$H$996,8,FALSE))=TRUE,"0",VLOOKUP($C7,'FIS Apex Canada Classic'!$A$17:$H$996,8,FALSE))</f>
        <v>624.43282077136371</v>
      </c>
      <c r="N7" s="126">
        <f>IF(ISNA(VLOOKUP($C7,'CC Red Deer MO'!$A$17:$H$999,8,FALSE))=TRUE,"0",VLOOKUP($C7,'CC Red Deer MO'!$A$17:$H$999,8,FALSE))</f>
        <v>677.36990722065354</v>
      </c>
      <c r="O7" s="126" t="str">
        <f>IF(ISNA(VLOOKUP($C7,'NorAm DV MO'!$A$17:$H$992,8,FALSE))=TRUE,"0",VLOOKUP($C7,'NorAm DV MO'!$A$17:$H$992,8,FALSE))</f>
        <v>0</v>
      </c>
      <c r="P7" s="126">
        <f>IF(ISNA(VLOOKUP($C7,'NorAm Apex MO'!$A$17:$H$994,8,FALSE))=TRUE,"0",VLOOKUP($C7,'NorAm Apex MO'!$A$17:$H$994,8,FALSE))</f>
        <v>872.17951896850991</v>
      </c>
      <c r="Q7" s="126">
        <f>IF(ISNA(VLOOKUP($C7,'NA VSC MO'!$A$17:$H$993,8,FALSE))=TRUE,"0",VLOOKUP($C7,'NA VSC MO'!$A$17:$H$993,8,FALSE))</f>
        <v>189.71675648577516</v>
      </c>
      <c r="R7" s="126">
        <f>IF(ISNA(VLOOKUP($C7,'NA Killington MO'!$A$17:$H$993,8,FALSE))=TRUE,"0",VLOOKUP($C7,'NA Killington MO'!$A$17:$H$993,8,FALSE))</f>
        <v>713.21695760598482</v>
      </c>
      <c r="S7" s="126">
        <f>IF(ISNA(VLOOKUP($C7,'CC MSA MO'!$A$17:$H$994,8,FALSE))=TRUE,"0",VLOOKUP($C7,'CC MSA MO'!$A$17:$H$994,8,FALSE))</f>
        <v>335.69348861831656</v>
      </c>
      <c r="T7" s="126">
        <f>IF(ISNA(VLOOKUP($C7,'SrNats MO'!$A$17:$H$994,8,FALSE))=TRUE,"0",VLOOKUP($C7,'SrNats MO'!$A$17:$H$994,8,FALSE))</f>
        <v>836.40890451083783</v>
      </c>
      <c r="U7" s="126">
        <f>IF(ISNA(VLOOKUP($C7,'JrNats MO'!$A$17:$H$994,8,FALSE))=TRUE,"0",VLOOKUP($C7,'JrNats MO'!$A$17:$H$994,8,FALSE))</f>
        <v>607.70535497940386</v>
      </c>
    </row>
    <row r="8" spans="1:21" ht="17" customHeight="1" x14ac:dyDescent="0.15">
      <c r="A8" s="77" t="s">
        <v>108</v>
      </c>
      <c r="B8" s="77" t="s">
        <v>43</v>
      </c>
      <c r="C8" s="79" t="s">
        <v>50</v>
      </c>
      <c r="D8" s="77"/>
      <c r="E8" s="77">
        <f t="shared" si="0"/>
        <v>3</v>
      </c>
      <c r="F8" s="19">
        <f t="shared" si="1"/>
        <v>3</v>
      </c>
      <c r="G8" s="124">
        <f t="shared" si="2"/>
        <v>631.04388792462191</v>
      </c>
      <c r="H8" s="124">
        <f t="shared" si="3"/>
        <v>569.04665859889735</v>
      </c>
      <c r="I8" s="124">
        <f t="shared" si="4"/>
        <v>529.13473423980224</v>
      </c>
      <c r="J8" s="124">
        <f t="shared" si="5"/>
        <v>1729.2252807633213</v>
      </c>
      <c r="K8" s="125"/>
      <c r="L8" s="126">
        <f>IF(ISNA(VLOOKUP($C8,'Apex Canada Classic'!$A$17:$H$997,8,FALSE))=TRUE,"0",VLOOKUP($C8,'Apex Canada Classic'!$A$17:$H$997,8,FALSE))</f>
        <v>529.13473423980224</v>
      </c>
      <c r="M8" s="126">
        <f>IF(ISNA(VLOOKUP($C8,'FIS Apex Canada Classic'!$A$17:$H$996,8,FALSE))=TRUE,"0",VLOOKUP($C8,'FIS Apex Canada Classic'!$A$17:$H$996,8,FALSE))</f>
        <v>116.3851777161583</v>
      </c>
      <c r="N8" s="126">
        <f>IF(ISNA(VLOOKUP($C8,'CC Red Deer MO'!$A$17:$H$999,8,FALSE))=TRUE,"0",VLOOKUP($C8,'CC Red Deer MO'!$A$17:$H$999,8,FALSE))</f>
        <v>569.04665859889735</v>
      </c>
      <c r="O8" s="126" t="str">
        <f>IF(ISNA(VLOOKUP($C8,'NorAm DV MO'!$A$17:$H$992,8,FALSE))=TRUE,"0",VLOOKUP($C8,'NorAm DV MO'!$A$17:$H$992,8,FALSE))</f>
        <v>0</v>
      </c>
      <c r="P8" s="126">
        <f>IF(ISNA(VLOOKUP($C8,'NorAm Apex MO'!$A$17:$H$994,8,FALSE))=TRUE,"0",VLOOKUP($C8,'NorAm Apex MO'!$A$17:$H$994,8,FALSE))</f>
        <v>631.04388792462191</v>
      </c>
      <c r="Q8" s="126" t="str">
        <f>IF(ISNA(VLOOKUP($C8,'NA VSC MO'!$A$17:$H$993,8,FALSE))=TRUE,"0",VLOOKUP($C8,'NA VSC MO'!$A$17:$H$993,8,FALSE))</f>
        <v>0</v>
      </c>
      <c r="R8" s="126" t="str">
        <f>IF(ISNA(VLOOKUP($C8,'NA Killington MO'!$A$17:$H$993,8,FALSE))=TRUE,"0",VLOOKUP($C8,'NA Killington MO'!$A$17:$H$993,8,FALSE))</f>
        <v>0</v>
      </c>
      <c r="S8" s="126" t="str">
        <f>IF(ISNA(VLOOKUP($C8,'CC MSA MO'!$A$17:$H$994,8,FALSE))=TRUE,"0",VLOOKUP($C8,'CC MSA MO'!$A$17:$H$994,8,FALSE))</f>
        <v>0</v>
      </c>
      <c r="T8" s="126" t="str">
        <f>IF(ISNA(VLOOKUP($C8,'SrNats MO'!$A$17:$H$994,8,FALSE))=TRUE,"0",VLOOKUP($C8,'SrNats MO'!$A$17:$H$994,8,FALSE))</f>
        <v>0</v>
      </c>
      <c r="U8" s="126" t="str">
        <f>IF(ISNA(VLOOKUP($C8,'JrNats MO'!$A$17:$H$994,8,FALSE))=TRUE,"0",VLOOKUP($C8,'JrNats MO'!$A$17:$H$994,8,FALSE))</f>
        <v>0</v>
      </c>
    </row>
    <row r="9" spans="1:21" ht="17" customHeight="1" x14ac:dyDescent="0.15">
      <c r="A9" s="77" t="s">
        <v>110</v>
      </c>
      <c r="B9" s="77" t="s">
        <v>43</v>
      </c>
      <c r="C9" s="79" t="s">
        <v>49</v>
      </c>
      <c r="D9" s="77"/>
      <c r="E9" s="77">
        <f t="shared" si="0"/>
        <v>4</v>
      </c>
      <c r="F9" s="19">
        <f t="shared" si="1"/>
        <v>4</v>
      </c>
      <c r="G9" s="124">
        <f t="shared" si="2"/>
        <v>652.31767614338685</v>
      </c>
      <c r="H9" s="124">
        <f t="shared" si="3"/>
        <v>532.8333753466095</v>
      </c>
      <c r="I9" s="124">
        <f t="shared" si="4"/>
        <v>464.59593922280487</v>
      </c>
      <c r="J9" s="124">
        <f t="shared" si="5"/>
        <v>1649.7469907128013</v>
      </c>
      <c r="K9" s="125"/>
      <c r="L9" s="126">
        <f>IF(ISNA(VLOOKUP($C9,'Apex Canada Classic'!$A$17:$H$997,8,FALSE))=TRUE,"0",VLOOKUP($C9,'Apex Canada Classic'!$A$17:$H$997,8,FALSE))</f>
        <v>652.31767614338685</v>
      </c>
      <c r="M9" s="126">
        <f>IF(ISNA(VLOOKUP($C9,'FIS Apex Canada Classic'!$A$17:$H$996,8,FALSE))=TRUE,"0",VLOOKUP($C9,'FIS Apex Canada Classic'!$A$17:$H$996,8,FALSE))</f>
        <v>532.8333753466095</v>
      </c>
      <c r="N9" s="126">
        <f>IF(ISNA(VLOOKUP($C9,'CC Red Deer MO'!$A$17:$H$999,8,FALSE))=TRUE,"0",VLOOKUP($C9,'CC Red Deer MO'!$A$17:$H$999,8,FALSE))</f>
        <v>464.59593922280487</v>
      </c>
      <c r="O9" s="126" t="str">
        <f>IF(ISNA(VLOOKUP($C9,'NorAm DV MO'!$A$17:$H$992,8,FALSE))=TRUE,"0",VLOOKUP($C9,'NorAm DV MO'!$A$17:$H$992,8,FALSE))</f>
        <v>0</v>
      </c>
      <c r="P9" s="126" t="str">
        <f>IF(ISNA(VLOOKUP($C9,'NorAm Apex MO'!$A$17:$H$994,8,FALSE))=TRUE,"0",VLOOKUP($C9,'NorAm Apex MO'!$A$17:$H$994,8,FALSE))</f>
        <v>0</v>
      </c>
      <c r="Q9" s="126" t="str">
        <f>IF(ISNA(VLOOKUP($C9,'NA VSC MO'!$A$17:$H$993,8,FALSE))=TRUE,"0",VLOOKUP($C9,'NA VSC MO'!$A$17:$H$993,8,FALSE))</f>
        <v>0</v>
      </c>
      <c r="R9" s="126" t="str">
        <f>IF(ISNA(VLOOKUP($C9,'NA Killington MO'!$A$17:$H$993,8,FALSE))=TRUE,"0",VLOOKUP($C9,'NA Killington MO'!$A$17:$H$993,8,FALSE))</f>
        <v>0</v>
      </c>
      <c r="S9" s="126">
        <f>IF(ISNA(VLOOKUP($C9,'CC MSA MO'!$A$17:$H$994,8,FALSE))=TRUE,"0",VLOOKUP($C9,'CC MSA MO'!$A$17:$H$994,8,FALSE))</f>
        <v>300.45659078877713</v>
      </c>
      <c r="T9" s="126" t="str">
        <f>IF(ISNA(VLOOKUP($C9,'SrNats MO'!$A$17:$H$994,8,FALSE))=TRUE,"0",VLOOKUP($C9,'SrNats MO'!$A$17:$H$994,8,FALSE))</f>
        <v>0</v>
      </c>
      <c r="U9" s="126">
        <f>IF(ISNA(VLOOKUP($C9,'JrNats MO'!$A$17:$H$994,8,FALSE))=TRUE,"0",VLOOKUP($C9,'JrNats MO'!$A$17:$H$994,8,FALSE))</f>
        <v>260.60092076568935</v>
      </c>
    </row>
    <row r="10" spans="1:21" ht="17" customHeight="1" x14ac:dyDescent="0.15">
      <c r="A10" s="77" t="s">
        <v>111</v>
      </c>
      <c r="B10" s="77" t="s">
        <v>43</v>
      </c>
      <c r="C10" s="79" t="s">
        <v>51</v>
      </c>
      <c r="D10" s="77"/>
      <c r="E10" s="77">
        <f t="shared" si="0"/>
        <v>5</v>
      </c>
      <c r="F10" s="19">
        <f t="shared" si="1"/>
        <v>5</v>
      </c>
      <c r="G10" s="124">
        <f t="shared" si="2"/>
        <v>548.70301746956056</v>
      </c>
      <c r="H10" s="124">
        <f t="shared" si="3"/>
        <v>525.47249818269916</v>
      </c>
      <c r="I10" s="124">
        <f t="shared" si="4"/>
        <v>361.3284926717763</v>
      </c>
      <c r="J10" s="124">
        <f t="shared" si="5"/>
        <v>1435.504008324036</v>
      </c>
      <c r="K10" s="125"/>
      <c r="L10" s="126">
        <f>IF(ISNA(VLOOKUP($C10,'Apex Canada Classic'!$A$17:$H$997,8,FALSE))=TRUE,"0",VLOOKUP($C10,'Apex Canada Classic'!$A$17:$H$997,8,FALSE))</f>
        <v>355.45735475896169</v>
      </c>
      <c r="M10" s="126">
        <f>IF(ISNA(VLOOKUP($C10,'FIS Apex Canada Classic'!$A$17:$H$996,8,FALSE))=TRUE,"0",VLOOKUP($C10,'FIS Apex Canada Classic'!$A$17:$H$996,8,FALSE))</f>
        <v>327.6027224602974</v>
      </c>
      <c r="N10" s="126">
        <f>IF(ISNA(VLOOKUP($C10,'CC Red Deer MO'!$A$17:$H$999,8,FALSE))=TRUE,"0",VLOOKUP($C10,'CC Red Deer MO'!$A$17:$H$999,8,FALSE))</f>
        <v>361.3284926717763</v>
      </c>
      <c r="O10" s="126" t="str">
        <f>IF(ISNA(VLOOKUP($C10,'NorAm DV MO'!$A$17:$H$992,8,FALSE))=TRUE,"0",VLOOKUP($C10,'NorAm DV MO'!$A$17:$H$992,8,FALSE))</f>
        <v>0</v>
      </c>
      <c r="P10" s="126" t="str">
        <f>IF(ISNA(VLOOKUP($C10,'NorAm Apex MO'!$A$17:$H$994,8,FALSE))=TRUE,"0",VLOOKUP($C10,'NorAm Apex MO'!$A$17:$H$994,8,FALSE))</f>
        <v>0</v>
      </c>
      <c r="Q10" s="126" t="str">
        <f>IF(ISNA(VLOOKUP($C10,'NA VSC MO'!$A$17:$H$993,8,FALSE))=TRUE,"0",VLOOKUP($C10,'NA VSC MO'!$A$17:$H$993,8,FALSE))</f>
        <v>0</v>
      </c>
      <c r="R10" s="126" t="str">
        <f>IF(ISNA(VLOOKUP($C10,'NA Killington MO'!$A$17:$H$993,8,FALSE))=TRUE,"0",VLOOKUP($C10,'NA Killington MO'!$A$17:$H$993,8,FALSE))</f>
        <v>0</v>
      </c>
      <c r="S10" s="126">
        <f>IF(ISNA(VLOOKUP($C10,'CC MSA MO'!$A$17:$H$994,8,FALSE))=TRUE,"0",VLOOKUP($C10,'CC MSA MO'!$A$17:$H$994,8,FALSE))</f>
        <v>548.70301746956056</v>
      </c>
      <c r="T10" s="126" t="str">
        <f>IF(ISNA(VLOOKUP($C10,'SrNats MO'!$A$17:$H$994,8,FALSE))=TRUE,"0",VLOOKUP($C10,'SrNats MO'!$A$17:$H$994,8,FALSE))</f>
        <v>0</v>
      </c>
      <c r="U10" s="126">
        <f>IF(ISNA(VLOOKUP($C10,'JrNats MO'!$A$17:$H$994,8,FALSE))=TRUE,"0",VLOOKUP($C10,'JrNats MO'!$A$17:$H$994,8,FALSE))</f>
        <v>525.47249818269916</v>
      </c>
    </row>
    <row r="11" spans="1:21" ht="17" customHeight="1" x14ac:dyDescent="0.15">
      <c r="A11" s="77" t="s">
        <v>109</v>
      </c>
      <c r="B11" s="77" t="s">
        <v>46</v>
      </c>
      <c r="C11" s="79" t="s">
        <v>61</v>
      </c>
      <c r="D11" s="77"/>
      <c r="E11" s="77">
        <f t="shared" si="0"/>
        <v>6</v>
      </c>
      <c r="F11" s="19">
        <f t="shared" si="1"/>
        <v>6</v>
      </c>
      <c r="G11" s="124">
        <f t="shared" si="2"/>
        <v>533.81418740074116</v>
      </c>
      <c r="H11" s="124">
        <f t="shared" si="3"/>
        <v>464.32032953719408</v>
      </c>
      <c r="I11" s="124">
        <f t="shared" si="4"/>
        <v>404.89444668549146</v>
      </c>
      <c r="J11" s="124">
        <f t="shared" si="5"/>
        <v>1403.0289636234268</v>
      </c>
      <c r="K11" s="125"/>
      <c r="L11" s="126" t="str">
        <f>IF(ISNA(VLOOKUP($C11,'Apex Canada Classic'!$A$17:$H$997,8,FALSE))=TRUE,"0",VLOOKUP($C11,'Apex Canada Classic'!$A$17:$H$997,8,FALSE))</f>
        <v>0</v>
      </c>
      <c r="M11" s="126">
        <v>0</v>
      </c>
      <c r="N11" s="126">
        <f>IF(ISNA(VLOOKUP($C11,'CC Red Deer MO'!$A$17:$H$999,8,FALSE))=TRUE,"0",VLOOKUP($C11,'CC Red Deer MO'!$A$17:$H$999,8,FALSE))</f>
        <v>404.89444668549146</v>
      </c>
      <c r="O11" s="126" t="str">
        <f>IF(ISNA(VLOOKUP($C11,'NorAm DV MO'!$A$17:$H$992,8,FALSE))=TRUE,"0",VLOOKUP($C11,'NorAm DV MO'!$A$17:$H$992,8,FALSE))</f>
        <v>0</v>
      </c>
      <c r="P11" s="126" t="str">
        <f>IF(ISNA(VLOOKUP($C11,'NorAm Apex MO'!$A$17:$H$994,8,FALSE))=TRUE,"0",VLOOKUP($C11,'NorAm Apex MO'!$A$17:$H$994,8,FALSE))</f>
        <v>0</v>
      </c>
      <c r="Q11" s="126" t="str">
        <f>IF(ISNA(VLOOKUP($C11,'NA VSC MO'!$A$17:$H$993,8,FALSE))=TRUE,"0",VLOOKUP($C11,'NA VSC MO'!$A$17:$H$993,8,FALSE))</f>
        <v>0</v>
      </c>
      <c r="R11" s="126" t="str">
        <f>IF(ISNA(VLOOKUP($C11,'NA Killington MO'!$A$17:$H$993,8,FALSE))=TRUE,"0",VLOOKUP($C11,'NA Killington MO'!$A$17:$H$993,8,FALSE))</f>
        <v>0</v>
      </c>
      <c r="S11" s="126">
        <f>IF(ISNA(VLOOKUP($C11,'CC MSA MO'!$A$17:$H$994,8,FALSE))=TRUE,"0",VLOOKUP($C11,'CC MSA MO'!$A$17:$H$994,8,FALSE))</f>
        <v>533.81418740074116</v>
      </c>
      <c r="T11" s="126" t="str">
        <f>IF(ISNA(VLOOKUP($C11,'SrNats MO'!$A$17:$H$994,8,FALSE))=TRUE,"0",VLOOKUP($C11,'SrNats MO'!$A$17:$H$994,8,FALSE))</f>
        <v>0</v>
      </c>
      <c r="U11" s="126">
        <f>IF(ISNA(VLOOKUP($C11,'JrNats MO'!$A$17:$H$994,8,FALSE))=TRUE,"0",VLOOKUP($C11,'JrNats MO'!$A$17:$H$994,8,FALSE))</f>
        <v>464.32032953719408</v>
      </c>
    </row>
    <row r="12" spans="1:21" ht="17" customHeight="1" x14ac:dyDescent="0.15">
      <c r="A12" s="77" t="s">
        <v>109</v>
      </c>
      <c r="B12" s="77" t="s">
        <v>60</v>
      </c>
      <c r="C12" s="79" t="s">
        <v>59</v>
      </c>
      <c r="D12" s="77"/>
      <c r="E12" s="77">
        <f t="shared" si="0"/>
        <v>7</v>
      </c>
      <c r="F12" s="19">
        <f t="shared" si="1"/>
        <v>7</v>
      </c>
      <c r="G12" s="124">
        <f t="shared" si="2"/>
        <v>483.85631209110733</v>
      </c>
      <c r="H12" s="124">
        <f t="shared" si="3"/>
        <v>440.0699206669355</v>
      </c>
      <c r="I12" s="124">
        <f t="shared" si="4"/>
        <v>324.97353096876657</v>
      </c>
      <c r="J12" s="124">
        <f t="shared" si="5"/>
        <v>1248.8997637268094</v>
      </c>
      <c r="K12" s="125"/>
      <c r="L12" s="126" t="str">
        <f>IF(ISNA(VLOOKUP($C12,'Apex Canada Classic'!$A$17:$H$997,8,FALSE))=TRUE,"0",VLOOKUP($C12,'Apex Canada Classic'!$A$17:$H$997,8,FALSE))</f>
        <v>0</v>
      </c>
      <c r="M12" s="126">
        <v>0</v>
      </c>
      <c r="N12" s="126">
        <f>IF(ISNA(VLOOKUP($C12,'CC Red Deer MO'!$A$17:$H$999,8,FALSE))=TRUE,"0",VLOOKUP($C12,'CC Red Deer MO'!$A$17:$H$999,8,FALSE))</f>
        <v>440.0699206669355</v>
      </c>
      <c r="O12" s="126" t="str">
        <f>IF(ISNA(VLOOKUP($C12,'NorAm DV MO'!$A$17:$H$992,8,FALSE))=TRUE,"0",VLOOKUP($C12,'NorAm DV MO'!$A$17:$H$992,8,FALSE))</f>
        <v>0</v>
      </c>
      <c r="P12" s="126" t="str">
        <f>IF(ISNA(VLOOKUP($C12,'NorAm Apex MO'!$A$17:$H$994,8,FALSE))=TRUE,"0",VLOOKUP($C12,'NorAm Apex MO'!$A$17:$H$994,8,FALSE))</f>
        <v>0</v>
      </c>
      <c r="Q12" s="126" t="str">
        <f>IF(ISNA(VLOOKUP($C12,'NA VSC MO'!$A$17:$H$993,8,FALSE))=TRUE,"0",VLOOKUP($C12,'NA VSC MO'!$A$17:$H$993,8,FALSE))</f>
        <v>0</v>
      </c>
      <c r="R12" s="126" t="str">
        <f>IF(ISNA(VLOOKUP($C12,'NA Killington MO'!$A$17:$H$993,8,FALSE))=TRUE,"0",VLOOKUP($C12,'NA Killington MO'!$A$17:$H$993,8,FALSE))</f>
        <v>0</v>
      </c>
      <c r="S12" s="126">
        <f>IF(ISNA(VLOOKUP($C12,'CC MSA MO'!$A$17:$H$994,8,FALSE))=TRUE,"0",VLOOKUP($C12,'CC MSA MO'!$A$17:$H$994,8,FALSE))</f>
        <v>324.97353096876657</v>
      </c>
      <c r="T12" s="126" t="str">
        <f>IF(ISNA(VLOOKUP($C12,'SrNats MO'!$A$17:$H$994,8,FALSE))=TRUE,"0",VLOOKUP($C12,'SrNats MO'!$A$17:$H$994,8,FALSE))</f>
        <v>0</v>
      </c>
      <c r="U12" s="126">
        <f>IF(ISNA(VLOOKUP($C12,'JrNats MO'!$A$17:$H$994,8,FALSE))=TRUE,"0",VLOOKUP($C12,'JrNats MO'!$A$17:$H$994,8,FALSE))</f>
        <v>483.85631209110733</v>
      </c>
    </row>
    <row r="13" spans="1:21" ht="17" customHeight="1" x14ac:dyDescent="0.15">
      <c r="A13" s="77" t="s">
        <v>112</v>
      </c>
      <c r="B13" s="77" t="s">
        <v>46</v>
      </c>
      <c r="C13" s="79" t="s">
        <v>52</v>
      </c>
      <c r="D13" s="77"/>
      <c r="E13" s="77">
        <f t="shared" si="0"/>
        <v>8</v>
      </c>
      <c r="F13" s="19">
        <f t="shared" si="1"/>
        <v>8</v>
      </c>
      <c r="G13" s="124">
        <f t="shared" si="2"/>
        <v>485.85534286406585</v>
      </c>
      <c r="H13" s="124">
        <f t="shared" si="3"/>
        <v>348.17676143386893</v>
      </c>
      <c r="I13" s="124">
        <f t="shared" si="4"/>
        <v>295.38792523867147</v>
      </c>
      <c r="J13" s="124">
        <f t="shared" si="5"/>
        <v>1129.4200295366063</v>
      </c>
      <c r="K13" s="125"/>
      <c r="L13" s="126">
        <f>IF(ISNA(VLOOKUP($C13,'Apex Canada Classic'!$A$17:$H$997,8,FALSE))=TRUE,"0",VLOOKUP($C13,'Apex Canada Classic'!$A$17:$H$997,8,FALSE))</f>
        <v>348.17676143386893</v>
      </c>
      <c r="M13" s="126">
        <v>0</v>
      </c>
      <c r="N13" s="126">
        <f>IF(ISNA(VLOOKUP($C13,'CC Red Deer MO'!$A$17:$H$999,8,FALSE))=TRUE,"0",VLOOKUP($C13,'CC Red Deer MO'!$A$17:$H$999,8,FALSE))</f>
        <v>295.38792523867147</v>
      </c>
      <c r="O13" s="126" t="str">
        <f>IF(ISNA(VLOOKUP($C13,'NorAm DV MO'!$A$17:$H$992,8,FALSE))=TRUE,"0",VLOOKUP($C13,'NorAm DV MO'!$A$17:$H$992,8,FALSE))</f>
        <v>0</v>
      </c>
      <c r="P13" s="126" t="str">
        <f>IF(ISNA(VLOOKUP($C13,'NorAm Apex MO'!$A$17:$H$994,8,FALSE))=TRUE,"0",VLOOKUP($C13,'NorAm Apex MO'!$A$17:$H$994,8,FALSE))</f>
        <v>0</v>
      </c>
      <c r="Q13" s="126" t="str">
        <f>IF(ISNA(VLOOKUP($C13,'NA VSC MO'!$A$17:$H$993,8,FALSE))=TRUE,"0",VLOOKUP($C13,'NA VSC MO'!$A$17:$H$993,8,FALSE))</f>
        <v>0</v>
      </c>
      <c r="R13" s="126" t="str">
        <f>IF(ISNA(VLOOKUP($C13,'NA Killington MO'!$A$17:$H$993,8,FALSE))=TRUE,"0",VLOOKUP($C13,'NA Killington MO'!$A$17:$H$993,8,FALSE))</f>
        <v>0</v>
      </c>
      <c r="S13" s="126">
        <f>IF(ISNA(VLOOKUP($C13,'CC MSA MO'!$A$17:$H$994,8,FALSE))=TRUE,"0",VLOOKUP($C13,'CC MSA MO'!$A$17:$H$994,8,FALSE))</f>
        <v>256.18713605082053</v>
      </c>
      <c r="T13" s="126" t="str">
        <f>IF(ISNA(VLOOKUP($C13,'SrNats MO'!$A$17:$H$994,8,FALSE))=TRUE,"0",VLOOKUP($C13,'SrNats MO'!$A$17:$H$994,8,FALSE))</f>
        <v>0</v>
      </c>
      <c r="U13" s="126">
        <f>IF(ISNA(VLOOKUP($C13,'JrNats MO'!$A$17:$H$994,8,FALSE))=TRUE,"0",VLOOKUP($C13,'JrNats MO'!$A$17:$H$994,8,FALSE))</f>
        <v>485.85534286406585</v>
      </c>
    </row>
    <row r="14" spans="1:21" ht="17" customHeight="1" x14ac:dyDescent="0.15">
      <c r="A14" s="151" t="s">
        <v>101</v>
      </c>
      <c r="B14" s="77" t="s">
        <v>46</v>
      </c>
      <c r="C14" s="79" t="s">
        <v>78</v>
      </c>
      <c r="D14" s="77"/>
      <c r="E14" s="77">
        <f t="shared" si="0"/>
        <v>9</v>
      </c>
      <c r="F14" s="19">
        <f t="shared" si="1"/>
        <v>9</v>
      </c>
      <c r="G14" s="124">
        <f t="shared" si="2"/>
        <v>380.63363217833773</v>
      </c>
      <c r="H14" s="124">
        <f t="shared" si="3"/>
        <v>0</v>
      </c>
      <c r="I14" s="124">
        <f t="shared" si="4"/>
        <v>0</v>
      </c>
      <c r="J14" s="19">
        <f t="shared" si="5"/>
        <v>380.63363217833773</v>
      </c>
      <c r="K14" s="20"/>
      <c r="L14" s="71">
        <v>0</v>
      </c>
      <c r="M14" s="71">
        <v>0</v>
      </c>
      <c r="N14" s="71" t="str">
        <f>IF(ISNA(VLOOKUP($C14,'CC Red Deer MO'!$A$17:$H$999,8,FALSE))=TRUE,"0",VLOOKUP($C14,'CC Red Deer MO'!$A$17:$H$999,8,FALSE))</f>
        <v>0</v>
      </c>
      <c r="O14" s="71" t="str">
        <f>IF(ISNA(VLOOKUP($C14,'NorAm DV MO'!$A$17:$H$992,8,FALSE))=TRUE,"0",VLOOKUP($C14,'NorAm DV MO'!$A$17:$H$992,8,FALSE))</f>
        <v>0</v>
      </c>
      <c r="P14" s="71" t="str">
        <f>IF(ISNA(VLOOKUP($C14,'NorAm Apex MO'!$A$17:$H$994,8,FALSE))=TRUE,"0",VLOOKUP($C14,'NorAm Apex MO'!$A$17:$H$994,8,FALSE))</f>
        <v>0</v>
      </c>
      <c r="Q14" s="71" t="str">
        <f>IF(ISNA(VLOOKUP($C14,'NA VSC MO'!$A$17:$H$993,8,FALSE))=TRUE,"0",VLOOKUP($C14,'NA VSC MO'!$A$17:$H$993,8,FALSE))</f>
        <v>0</v>
      </c>
      <c r="R14" s="71" t="str">
        <f>IF(ISNA(VLOOKUP($C14,'NA Killington MO'!$A$17:$H$993,8,FALSE))=TRUE,"0",VLOOKUP($C14,'NA Killington MO'!$A$17:$H$993,8,FALSE))</f>
        <v>0</v>
      </c>
      <c r="S14" s="126" t="str">
        <f>IF(ISNA(VLOOKUP($C14,'CC MSA MO'!$A$17:$H$994,8,FALSE))=TRUE,"0",VLOOKUP($C14,'CC MSA MO'!$A$17:$H$994,8,FALSE))</f>
        <v>0</v>
      </c>
      <c r="T14" s="126" t="str">
        <f>IF(ISNA(VLOOKUP($C14,'SrNats MO'!$A$17:$H$994,8,FALSE))=TRUE,"0",VLOOKUP($C14,'SrNats MO'!$A$17:$H$994,8,FALSE))</f>
        <v>0</v>
      </c>
      <c r="U14" s="126">
        <f>IF(ISNA(VLOOKUP($C14,'JrNats MO'!$A$17:$H$994,8,FALSE))=TRUE,"0",VLOOKUP($C14,'JrNats MO'!$A$17:$H$994,8,FALSE))</f>
        <v>380.63363217833773</v>
      </c>
    </row>
    <row r="15" spans="1:21" ht="17" customHeight="1" x14ac:dyDescent="0.15">
      <c r="A15" s="77" t="s">
        <v>98</v>
      </c>
      <c r="B15" s="77" t="s">
        <v>60</v>
      </c>
      <c r="C15" s="79" t="s">
        <v>79</v>
      </c>
      <c r="D15" s="77"/>
      <c r="E15" s="77">
        <f t="shared" si="0"/>
        <v>10</v>
      </c>
      <c r="F15" s="19">
        <f t="shared" si="1"/>
        <v>10</v>
      </c>
      <c r="G15" s="124">
        <f t="shared" si="2"/>
        <v>361.91543494063478</v>
      </c>
      <c r="H15" s="124">
        <f t="shared" si="3"/>
        <v>0</v>
      </c>
      <c r="I15" s="124">
        <f t="shared" si="4"/>
        <v>0</v>
      </c>
      <c r="J15" s="19">
        <f t="shared" si="5"/>
        <v>361.91543494063478</v>
      </c>
      <c r="K15" s="20"/>
      <c r="L15" s="71">
        <v>0</v>
      </c>
      <c r="M15" s="71">
        <v>0</v>
      </c>
      <c r="N15" s="71" t="str">
        <f>IF(ISNA(VLOOKUP($C15,'CC Red Deer MO'!$A$17:$H$999,8,FALSE))=TRUE,"0",VLOOKUP($C15,'CC Red Deer MO'!$A$17:$H$999,8,FALSE))</f>
        <v>0</v>
      </c>
      <c r="O15" s="71" t="str">
        <f>IF(ISNA(VLOOKUP($C15,'NorAm DV MO'!$A$17:$H$992,8,FALSE))=TRUE,"0",VLOOKUP($C15,'NorAm DV MO'!$A$17:$H$992,8,FALSE))</f>
        <v>0</v>
      </c>
      <c r="P15" s="71" t="str">
        <f>IF(ISNA(VLOOKUP($C15,'NorAm Apex MO'!$A$17:$H$994,8,FALSE))=TRUE,"0",VLOOKUP($C15,'NorAm Apex MO'!$A$17:$H$994,8,FALSE))</f>
        <v>0</v>
      </c>
      <c r="Q15" s="71" t="str">
        <f>IF(ISNA(VLOOKUP($C15,'NA VSC MO'!$A$17:$H$993,8,FALSE))=TRUE,"0",VLOOKUP($C15,'NA VSC MO'!$A$17:$H$993,8,FALSE))</f>
        <v>0</v>
      </c>
      <c r="R15" s="71" t="str">
        <f>IF(ISNA(VLOOKUP($C15,'NA Killington MO'!$A$17:$H$993,8,FALSE))=TRUE,"0",VLOOKUP($C15,'NA Killington MO'!$A$17:$H$993,8,FALSE))</f>
        <v>0</v>
      </c>
      <c r="S15" s="126" t="str">
        <f>IF(ISNA(VLOOKUP($C15,'CC MSA MO'!$A$17:$H$994,8,FALSE))=TRUE,"0",VLOOKUP($C15,'CC MSA MO'!$A$17:$H$994,8,FALSE))</f>
        <v>0</v>
      </c>
      <c r="T15" s="126" t="str">
        <f>IF(ISNA(VLOOKUP($C15,'SrNats MO'!$A$17:$H$994,8,FALSE))=TRUE,"0",VLOOKUP($C15,'SrNats MO'!$A$17:$H$994,8,FALSE))</f>
        <v>0</v>
      </c>
      <c r="U15" s="126">
        <f>IF(ISNA(VLOOKUP($C15,'JrNats MO'!$A$17:$H$994,8,FALSE))=TRUE,"0",VLOOKUP($C15,'JrNats MO'!$A$17:$H$994,8,FALSE))</f>
        <v>361.91543494063478</v>
      </c>
    </row>
    <row r="16" spans="1:21" ht="17" customHeight="1" x14ac:dyDescent="0.15">
      <c r="A16" s="77" t="s">
        <v>98</v>
      </c>
      <c r="B16" s="77" t="s">
        <v>103</v>
      </c>
      <c r="C16" s="79" t="s">
        <v>69</v>
      </c>
      <c r="D16" s="77"/>
      <c r="E16" s="77">
        <f t="shared" si="0"/>
        <v>11</v>
      </c>
      <c r="F16" s="19">
        <f t="shared" si="1"/>
        <v>11</v>
      </c>
      <c r="G16" s="124">
        <f t="shared" si="2"/>
        <v>323.84298521928758</v>
      </c>
      <c r="H16" s="124">
        <f t="shared" si="3"/>
        <v>0</v>
      </c>
      <c r="I16" s="124">
        <f t="shared" si="4"/>
        <v>0</v>
      </c>
      <c r="J16" s="19">
        <f t="shared" si="5"/>
        <v>323.84298521928758</v>
      </c>
      <c r="K16" s="20"/>
      <c r="L16" s="71">
        <v>0</v>
      </c>
      <c r="M16" s="71">
        <v>0</v>
      </c>
      <c r="N16" s="71" t="str">
        <f>IF(ISNA(VLOOKUP($C16,'CC Red Deer MO'!$A$17:$H$999,8,FALSE))=TRUE,"0",VLOOKUP($C16,'CC Red Deer MO'!$A$17:$H$999,8,FALSE))</f>
        <v>0</v>
      </c>
      <c r="O16" s="71" t="str">
        <f>IF(ISNA(VLOOKUP($C16,'NorAm DV MO'!$A$17:$H$992,8,FALSE))=TRUE,"0",VLOOKUP($C16,'NorAm DV MO'!$A$17:$H$992,8,FALSE))</f>
        <v>0</v>
      </c>
      <c r="P16" s="71" t="str">
        <f>IF(ISNA(VLOOKUP($C16,'NorAm Apex MO'!$A$17:$H$994,8,FALSE))=TRUE,"0",VLOOKUP($C16,'NorAm Apex MO'!$A$17:$H$994,8,FALSE))</f>
        <v>0</v>
      </c>
      <c r="Q16" s="71" t="str">
        <f>IF(ISNA(VLOOKUP($C16,'NA VSC MO'!$A$17:$H$993,8,FALSE))=TRUE,"0",VLOOKUP($C16,'NA VSC MO'!$A$17:$H$993,8,FALSE))</f>
        <v>0</v>
      </c>
      <c r="R16" s="71" t="str">
        <f>IF(ISNA(VLOOKUP($C16,'NA Killington MO'!$A$17:$H$993,8,FALSE))=TRUE,"0",VLOOKUP($C16,'NA Killington MO'!$A$17:$H$993,8,FALSE))</f>
        <v>0</v>
      </c>
      <c r="S16" s="126" t="str">
        <f>IF(ISNA(VLOOKUP($C16,'CC MSA MO'!$A$17:$H$994,8,FALSE))=TRUE,"0",VLOOKUP($C16,'CC MSA MO'!$A$17:$H$994,8,FALSE))</f>
        <v>0</v>
      </c>
      <c r="T16" s="126" t="str">
        <f>IF(ISNA(VLOOKUP($C16,'SrNats MO'!$A$17:$H$994,8,FALSE))=TRUE,"0",VLOOKUP($C16,'SrNats MO'!$A$17:$H$994,8,FALSE))</f>
        <v>0</v>
      </c>
      <c r="U16" s="126">
        <f>IF(ISNA(VLOOKUP($C16,'JrNats MO'!$A$17:$H$994,8,FALSE))=TRUE,"0",VLOOKUP($C16,'JrNats MO'!$A$17:$H$994,8,FALSE))</f>
        <v>323.84298521928758</v>
      </c>
    </row>
    <row r="17" spans="1:21" ht="17" customHeight="1" x14ac:dyDescent="0.15">
      <c r="A17" s="77" t="s">
        <v>101</v>
      </c>
      <c r="B17" s="77" t="s">
        <v>60</v>
      </c>
      <c r="C17" s="79" t="s">
        <v>114</v>
      </c>
      <c r="D17" s="77"/>
      <c r="E17" s="77">
        <f t="shared" si="0"/>
        <v>12</v>
      </c>
      <c r="F17" s="19">
        <f t="shared" si="1"/>
        <v>12</v>
      </c>
      <c r="G17" s="124">
        <f t="shared" si="2"/>
        <v>282.59025926823358</v>
      </c>
      <c r="H17" s="124">
        <f t="shared" si="3"/>
        <v>0</v>
      </c>
      <c r="I17" s="124">
        <f t="shared" si="4"/>
        <v>0</v>
      </c>
      <c r="J17" s="19">
        <f t="shared" si="5"/>
        <v>282.59025926823358</v>
      </c>
      <c r="K17" s="20"/>
      <c r="L17" s="71">
        <v>0</v>
      </c>
      <c r="M17" s="71">
        <v>0</v>
      </c>
      <c r="N17" s="71" t="str">
        <f>IF(ISNA(VLOOKUP($C17,'CC Red Deer MO'!$A$17:$H$999,8,FALSE))=TRUE,"0",VLOOKUP($C17,'CC Red Deer MO'!$A$17:$H$999,8,FALSE))</f>
        <v>0</v>
      </c>
      <c r="O17" s="71" t="str">
        <f>IF(ISNA(VLOOKUP($C17,'NorAm DV MO'!$A$17:$H$992,8,FALSE))=TRUE,"0",VLOOKUP($C17,'NorAm DV MO'!$A$17:$H$992,8,FALSE))</f>
        <v>0</v>
      </c>
      <c r="P17" s="71" t="str">
        <f>IF(ISNA(VLOOKUP($C17,'NorAm Apex MO'!$A$17:$H$994,8,FALSE))=TRUE,"0",VLOOKUP($C17,'NorAm Apex MO'!$A$17:$H$994,8,FALSE))</f>
        <v>0</v>
      </c>
      <c r="Q17" s="71" t="str">
        <f>IF(ISNA(VLOOKUP($C17,'NA VSC MO'!$A$17:$H$993,8,FALSE))=TRUE,"0",VLOOKUP($C17,'NA VSC MO'!$A$17:$H$993,8,FALSE))</f>
        <v>0</v>
      </c>
      <c r="R17" s="71" t="str">
        <f>IF(ISNA(VLOOKUP($C17,'NA Killington MO'!$A$17:$H$993,8,FALSE))=TRUE,"0",VLOOKUP($C17,'NA Killington MO'!$A$17:$H$993,8,FALSE))</f>
        <v>0</v>
      </c>
      <c r="S17" s="126" t="str">
        <f>IF(ISNA(VLOOKUP($C17,'CC MSA MO'!$A$17:$H$994,8,FALSE))=TRUE,"0",VLOOKUP($C17,'CC MSA MO'!$A$17:$H$994,8,FALSE))</f>
        <v>0</v>
      </c>
      <c r="T17" s="126" t="str">
        <f>IF(ISNA(VLOOKUP($C17,'SrNats MO'!$A$17:$H$994,8,FALSE))=TRUE,"0",VLOOKUP($C17,'SrNats MO'!$A$17:$H$994,8,FALSE))</f>
        <v>0</v>
      </c>
      <c r="U17" s="126">
        <f>IF(ISNA(VLOOKUP($C17,'JrNats MO'!$A$17:$H$994,8,FALSE))=TRUE,"0",VLOOKUP($C17,'JrNats MO'!$A$17:$H$994,8,FALSE))</f>
        <v>282.59025926823358</v>
      </c>
    </row>
    <row r="18" spans="1:21" ht="17" customHeight="1" x14ac:dyDescent="0.15">
      <c r="A18" s="77" t="s">
        <v>101</v>
      </c>
      <c r="B18" s="77" t="s">
        <v>60</v>
      </c>
      <c r="C18" s="79" t="s">
        <v>88</v>
      </c>
      <c r="D18" s="77"/>
      <c r="E18" s="77">
        <f t="shared" si="0"/>
        <v>13</v>
      </c>
      <c r="F18" s="19">
        <f t="shared" si="1"/>
        <v>13</v>
      </c>
      <c r="G18" s="124">
        <f t="shared" si="2"/>
        <v>250.06057669008965</v>
      </c>
      <c r="H18" s="124">
        <f t="shared" si="3"/>
        <v>0</v>
      </c>
      <c r="I18" s="124">
        <f t="shared" si="4"/>
        <v>0</v>
      </c>
      <c r="J18" s="19">
        <f t="shared" si="5"/>
        <v>250.06057669008965</v>
      </c>
      <c r="K18" s="20"/>
      <c r="L18" s="71">
        <v>0</v>
      </c>
      <c r="M18" s="71">
        <v>0</v>
      </c>
      <c r="N18" s="71" t="str">
        <f>IF(ISNA(VLOOKUP($C18,'CC Red Deer MO'!$A$17:$H$999,8,FALSE))=TRUE,"0",VLOOKUP($C18,'CC Red Deer MO'!$A$17:$H$999,8,FALSE))</f>
        <v>0</v>
      </c>
      <c r="O18" s="71" t="str">
        <f>IF(ISNA(VLOOKUP($C18,'NorAm DV MO'!$A$17:$H$992,8,FALSE))=TRUE,"0",VLOOKUP($C18,'NorAm DV MO'!$A$17:$H$992,8,FALSE))</f>
        <v>0</v>
      </c>
      <c r="P18" s="71" t="str">
        <f>IF(ISNA(VLOOKUP($C18,'NorAm Apex MO'!$A$17:$H$994,8,FALSE))=TRUE,"0",VLOOKUP($C18,'NorAm Apex MO'!$A$17:$H$994,8,FALSE))</f>
        <v>0</v>
      </c>
      <c r="Q18" s="71" t="str">
        <f>IF(ISNA(VLOOKUP($C18,'NA VSC MO'!$A$17:$H$993,8,FALSE))=TRUE,"0",VLOOKUP($C18,'NA VSC MO'!$A$17:$H$993,8,FALSE))</f>
        <v>0</v>
      </c>
      <c r="R18" s="71" t="str">
        <f>IF(ISNA(VLOOKUP($C18,'NA Killington MO'!$A$17:$H$993,8,FALSE))=TRUE,"0",VLOOKUP($C18,'NA Killington MO'!$A$17:$H$993,8,FALSE))</f>
        <v>0</v>
      </c>
      <c r="S18" s="126" t="str">
        <f>IF(ISNA(VLOOKUP($C18,'CC MSA MO'!$A$17:$H$994,8,FALSE))=TRUE,"0",VLOOKUP($C18,'CC MSA MO'!$A$17:$H$994,8,FALSE))</f>
        <v>0</v>
      </c>
      <c r="T18" s="126" t="str">
        <f>IF(ISNA(VLOOKUP($C18,'SrNats MO'!$A$17:$H$994,8,FALSE))=TRUE,"0",VLOOKUP($C18,'SrNats MO'!$A$17:$H$994,8,FALSE))</f>
        <v>0</v>
      </c>
      <c r="U18" s="126">
        <f>IF(ISNA(VLOOKUP($C18,'JrNats MO'!$A$17:$H$994,8,FALSE))=TRUE,"0",VLOOKUP($C18,'JrNats MO'!$A$17:$H$994,8,FALSE))</f>
        <v>250.06057669008965</v>
      </c>
    </row>
    <row r="19" spans="1:21" ht="17" customHeight="1" x14ac:dyDescent="0.15">
      <c r="A19" s="77" t="s">
        <v>98</v>
      </c>
      <c r="B19" s="77" t="s">
        <v>46</v>
      </c>
      <c r="C19" s="79" t="s">
        <v>80</v>
      </c>
      <c r="D19" s="77"/>
      <c r="E19" s="77">
        <f t="shared" si="0"/>
        <v>14</v>
      </c>
      <c r="F19" s="19">
        <f t="shared" si="1"/>
        <v>14</v>
      </c>
      <c r="G19" s="124">
        <f t="shared" si="2"/>
        <v>154.83401986915433</v>
      </c>
      <c r="H19" s="124">
        <f t="shared" si="3"/>
        <v>0</v>
      </c>
      <c r="I19" s="124">
        <f t="shared" si="4"/>
        <v>0</v>
      </c>
      <c r="J19" s="19">
        <f t="shared" si="5"/>
        <v>154.83401986915433</v>
      </c>
      <c r="K19" s="20"/>
      <c r="L19" s="71">
        <v>0</v>
      </c>
      <c r="M19" s="71">
        <v>0</v>
      </c>
      <c r="N19" s="71" t="str">
        <f>IF(ISNA(VLOOKUP($C19,'CC Red Deer MO'!$A$17:$H$999,8,FALSE))=TRUE,"0",VLOOKUP($C19,'CC Red Deer MO'!$A$17:$H$999,8,FALSE))</f>
        <v>0</v>
      </c>
      <c r="O19" s="71" t="str">
        <f>IF(ISNA(VLOOKUP($C19,'NorAm DV MO'!$A$17:$H$992,8,FALSE))=TRUE,"0",VLOOKUP($C19,'NorAm DV MO'!$A$17:$H$992,8,FALSE))</f>
        <v>0</v>
      </c>
      <c r="P19" s="71" t="str">
        <f>IF(ISNA(VLOOKUP($C19,'NorAm Apex MO'!$A$17:$H$994,8,FALSE))=TRUE,"0",VLOOKUP($C19,'NorAm Apex MO'!$A$17:$H$994,8,FALSE))</f>
        <v>0</v>
      </c>
      <c r="Q19" s="71" t="str">
        <f>IF(ISNA(VLOOKUP($C19,'NA VSC MO'!$A$17:$H$993,8,FALSE))=TRUE,"0",VLOOKUP($C19,'NA VSC MO'!$A$17:$H$993,8,FALSE))</f>
        <v>0</v>
      </c>
      <c r="R19" s="71" t="str">
        <f>IF(ISNA(VLOOKUP($C19,'NA Killington MO'!$A$17:$H$993,8,FALSE))=TRUE,"0",VLOOKUP($C19,'NA Killington MO'!$A$17:$H$993,8,FALSE))</f>
        <v>0</v>
      </c>
      <c r="S19" s="126" t="str">
        <f>IF(ISNA(VLOOKUP($C19,'CC MSA MO'!$A$17:$H$994,8,FALSE))=TRUE,"0",VLOOKUP($C19,'CC MSA MO'!$A$17:$H$994,8,FALSE))</f>
        <v>0</v>
      </c>
      <c r="T19" s="126" t="str">
        <f>IF(ISNA(VLOOKUP($C19,'SrNats MO'!$A$17:$H$994,8,FALSE))=TRUE,"0",VLOOKUP($C19,'SrNats MO'!$A$17:$H$994,8,FALSE))</f>
        <v>0</v>
      </c>
      <c r="U19" s="126">
        <f>IF(ISNA(VLOOKUP($C19,'JrNats MO'!$A$17:$H$994,8,FALSE))=TRUE,"0",VLOOKUP($C19,'JrNats MO'!$A$17:$H$994,8,FALSE))</f>
        <v>154.83401986915433</v>
      </c>
    </row>
  </sheetData>
  <sortState xmlns:xlrd2="http://schemas.microsoft.com/office/spreadsheetml/2017/richdata2" ref="A6:AG19">
    <sortCondition ref="E6:E19"/>
  </sortState>
  <mergeCells count="1">
    <mergeCell ref="F3:J3"/>
  </mergeCells>
  <conditionalFormatting sqref="C7">
    <cfRule type="duplicateValues" dxfId="25" priority="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showGridLines="0" workbookViewId="0">
      <selection activeCell="A23" sqref="A23:XFD25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7" customWidth="1"/>
    <col min="4" max="8" width="8.6640625" customWidth="1"/>
    <col min="9" max="9" width="9.1640625" customWidth="1"/>
  </cols>
  <sheetData>
    <row r="1" spans="1:9" ht="15" customHeight="1" x14ac:dyDescent="0.15">
      <c r="A1" s="160"/>
      <c r="B1" s="66"/>
      <c r="C1" s="66"/>
      <c r="D1" s="66"/>
      <c r="E1" s="66"/>
      <c r="F1" s="66"/>
      <c r="G1" s="66"/>
      <c r="H1" s="66"/>
      <c r="I1" s="43"/>
    </row>
    <row r="2" spans="1:9" ht="15" customHeight="1" x14ac:dyDescent="0.15">
      <c r="A2" s="160"/>
      <c r="B2" s="162" t="s">
        <v>39</v>
      </c>
      <c r="C2" s="162"/>
      <c r="D2" s="162"/>
      <c r="E2" s="162"/>
      <c r="F2" s="162"/>
      <c r="G2" s="66"/>
      <c r="H2" s="66"/>
      <c r="I2" s="43"/>
    </row>
    <row r="3" spans="1:9" ht="15" customHeight="1" x14ac:dyDescent="0.15">
      <c r="A3" s="160"/>
      <c r="B3" s="66"/>
      <c r="C3" s="66"/>
      <c r="D3" s="66"/>
      <c r="E3" s="66"/>
      <c r="F3" s="66"/>
      <c r="G3" s="66"/>
      <c r="H3" s="66"/>
      <c r="I3" s="43"/>
    </row>
    <row r="4" spans="1:9" ht="15" customHeight="1" x14ac:dyDescent="0.15">
      <c r="A4" s="160"/>
      <c r="B4" s="162" t="s">
        <v>34</v>
      </c>
      <c r="C4" s="162"/>
      <c r="D4" s="162"/>
      <c r="E4" s="162"/>
      <c r="F4" s="162"/>
      <c r="G4" s="66"/>
      <c r="H4" s="66"/>
      <c r="I4" s="43"/>
    </row>
    <row r="5" spans="1:9" ht="15" customHeight="1" x14ac:dyDescent="0.15">
      <c r="A5" s="160"/>
      <c r="B5" s="66"/>
      <c r="C5" s="66"/>
      <c r="D5" s="66"/>
      <c r="E5" s="66"/>
      <c r="F5" s="66"/>
      <c r="G5" s="66"/>
      <c r="H5" s="66"/>
      <c r="I5" s="43"/>
    </row>
    <row r="6" spans="1:9" ht="15" customHeight="1" x14ac:dyDescent="0.15">
      <c r="A6" s="160"/>
      <c r="B6" s="161"/>
      <c r="C6" s="161"/>
      <c r="D6" s="66"/>
      <c r="E6" s="66"/>
      <c r="F6" s="66"/>
      <c r="G6" s="66"/>
      <c r="H6" s="66"/>
      <c r="I6" s="43"/>
    </row>
    <row r="7" spans="1:9" ht="15" customHeight="1" x14ac:dyDescent="0.15">
      <c r="A7" s="160"/>
      <c r="B7" s="66"/>
      <c r="C7" s="66"/>
      <c r="D7" s="66"/>
      <c r="E7" s="66"/>
      <c r="F7" s="66"/>
      <c r="G7" s="66"/>
      <c r="H7" s="66"/>
      <c r="I7" s="43"/>
    </row>
    <row r="8" spans="1:9" ht="15" customHeight="1" x14ac:dyDescent="0.15">
      <c r="A8" s="44" t="s">
        <v>11</v>
      </c>
      <c r="B8" s="45" t="s">
        <v>53</v>
      </c>
      <c r="C8" s="45"/>
      <c r="D8" s="45"/>
      <c r="E8" s="45"/>
      <c r="F8" s="65"/>
      <c r="G8" s="65"/>
      <c r="H8" s="65"/>
      <c r="I8" s="43"/>
    </row>
    <row r="9" spans="1:9" ht="15" customHeight="1" x14ac:dyDescent="0.15">
      <c r="A9" s="44" t="s">
        <v>0</v>
      </c>
      <c r="B9" s="45" t="s">
        <v>41</v>
      </c>
      <c r="C9" s="45"/>
      <c r="D9" s="45"/>
      <c r="E9" s="45"/>
      <c r="F9" s="65"/>
      <c r="G9" s="65"/>
      <c r="H9" s="65"/>
      <c r="I9" s="43"/>
    </row>
    <row r="10" spans="1:9" ht="15" customHeight="1" x14ac:dyDescent="0.15">
      <c r="A10" s="44" t="s">
        <v>13</v>
      </c>
      <c r="B10" s="163">
        <v>43086</v>
      </c>
      <c r="C10" s="163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66"/>
      <c r="E11" s="66"/>
      <c r="F11" s="66"/>
      <c r="G11" s="66"/>
      <c r="H11" s="66"/>
      <c r="I11" s="43"/>
    </row>
    <row r="12" spans="1:9" ht="15" customHeight="1" x14ac:dyDescent="0.15">
      <c r="A12" s="44" t="s">
        <v>16</v>
      </c>
      <c r="B12" s="65" t="s">
        <v>40</v>
      </c>
      <c r="C12" s="66"/>
      <c r="D12" s="66"/>
      <c r="E12" s="66"/>
      <c r="F12" s="66"/>
      <c r="G12" s="66"/>
      <c r="H12" s="66"/>
      <c r="I12" s="43"/>
    </row>
    <row r="13" spans="1:9" ht="15" customHeight="1" x14ac:dyDescent="0.15">
      <c r="A13" s="65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65" t="s">
        <v>15</v>
      </c>
      <c r="B14" s="53">
        <v>0.95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ht="15" customHeight="1" x14ac:dyDescent="0.15">
      <c r="A15" s="65" t="s">
        <v>14</v>
      </c>
      <c r="B15" s="58">
        <v>80.900000000000006</v>
      </c>
      <c r="C15" s="59"/>
      <c r="D15" s="60">
        <v>1</v>
      </c>
      <c r="E15" s="59"/>
      <c r="F15" s="60">
        <v>83.02</v>
      </c>
      <c r="G15" s="59"/>
      <c r="H15" s="56" t="s">
        <v>19</v>
      </c>
      <c r="I15" s="57" t="s">
        <v>26</v>
      </c>
    </row>
    <row r="16" spans="1:9" ht="15" customHeight="1" x14ac:dyDescent="0.15">
      <c r="A16" s="65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47</v>
      </c>
    </row>
    <row r="17" spans="1:9" ht="15" customHeight="1" x14ac:dyDescent="0.15">
      <c r="A17" s="70" t="s">
        <v>47</v>
      </c>
      <c r="B17" s="82">
        <v>72.27</v>
      </c>
      <c r="C17" s="83">
        <f>B17/B$15*1000*B$14</f>
        <v>848.65883807169337</v>
      </c>
      <c r="D17" s="82">
        <v>0</v>
      </c>
      <c r="E17" s="83">
        <f>D17/D$15*1000*D$14</f>
        <v>0</v>
      </c>
      <c r="F17" s="82">
        <v>26.33</v>
      </c>
      <c r="G17" s="83">
        <f>F17/F$15*1000*F$14</f>
        <v>317.15249337509033</v>
      </c>
      <c r="H17" s="75">
        <f>LARGE((C17,E17,G17),1)</f>
        <v>848.65883807169337</v>
      </c>
      <c r="I17" s="76">
        <v>16</v>
      </c>
    </row>
    <row r="18" spans="1:9" ht="15" customHeight="1" x14ac:dyDescent="0.15">
      <c r="A18" s="69" t="s">
        <v>48</v>
      </c>
      <c r="B18" s="82">
        <v>69.09</v>
      </c>
      <c r="C18" s="83">
        <f>B18/B$15*1000*B$14</f>
        <v>811.3164400494436</v>
      </c>
      <c r="D18" s="82">
        <v>0</v>
      </c>
      <c r="E18" s="83">
        <f>D18/D$15*1000*D$14</f>
        <v>0</v>
      </c>
      <c r="F18" s="82">
        <v>0</v>
      </c>
      <c r="G18" s="83">
        <f>F18/F$15*1000*F$14</f>
        <v>0</v>
      </c>
      <c r="H18" s="75">
        <f>LARGE((C18,E18,G18),1)</f>
        <v>811.3164400494436</v>
      </c>
      <c r="I18" s="76">
        <v>20</v>
      </c>
    </row>
    <row r="19" spans="1:9" x14ac:dyDescent="0.15">
      <c r="A19" s="69" t="s">
        <v>49</v>
      </c>
      <c r="B19" s="82">
        <v>55.55</v>
      </c>
      <c r="C19" s="83">
        <f t="shared" ref="C19:C22" si="0">B19/B$15*1000*B$14</f>
        <v>652.31767614338685</v>
      </c>
      <c r="D19" s="82">
        <v>0</v>
      </c>
      <c r="E19" s="83">
        <f t="shared" ref="E19:E22" si="1">D19/D$15*1000*D$14</f>
        <v>0</v>
      </c>
      <c r="F19" s="82">
        <v>0</v>
      </c>
      <c r="G19" s="83">
        <f t="shared" ref="G19:G22" si="2">F19/F$15*1000*F$14</f>
        <v>0</v>
      </c>
      <c r="H19" s="75">
        <f>LARGE((C19,E19,G19),1)</f>
        <v>652.31767614338685</v>
      </c>
      <c r="I19" s="76">
        <v>33</v>
      </c>
    </row>
    <row r="20" spans="1:9" x14ac:dyDescent="0.15">
      <c r="A20" s="69" t="s">
        <v>50</v>
      </c>
      <c r="B20" s="82">
        <v>45.06</v>
      </c>
      <c r="C20" s="83">
        <f t="shared" si="0"/>
        <v>529.13473423980224</v>
      </c>
      <c r="D20" s="82">
        <v>0</v>
      </c>
      <c r="E20" s="83">
        <f t="shared" si="1"/>
        <v>0</v>
      </c>
      <c r="F20" s="82">
        <v>0</v>
      </c>
      <c r="G20" s="83">
        <f t="shared" si="2"/>
        <v>0</v>
      </c>
      <c r="H20" s="75">
        <f>LARGE((C20,E20,G20),1)</f>
        <v>529.13473423980224</v>
      </c>
      <c r="I20" s="76">
        <v>38</v>
      </c>
    </row>
    <row r="21" spans="1:9" x14ac:dyDescent="0.15">
      <c r="A21" s="69" t="s">
        <v>51</v>
      </c>
      <c r="B21" s="82">
        <v>30.27</v>
      </c>
      <c r="C21" s="83">
        <f t="shared" si="0"/>
        <v>355.45735475896169</v>
      </c>
      <c r="D21" s="82">
        <v>0</v>
      </c>
      <c r="E21" s="83">
        <f t="shared" si="1"/>
        <v>0</v>
      </c>
      <c r="F21" s="82">
        <v>0</v>
      </c>
      <c r="G21" s="83">
        <f t="shared" si="2"/>
        <v>0</v>
      </c>
      <c r="H21" s="75">
        <f>LARGE((C21,E21,G21),1)</f>
        <v>355.45735475896169</v>
      </c>
      <c r="I21" s="76">
        <v>43</v>
      </c>
    </row>
    <row r="22" spans="1:9" x14ac:dyDescent="0.15">
      <c r="A22" s="69" t="s">
        <v>52</v>
      </c>
      <c r="B22" s="82">
        <v>29.65</v>
      </c>
      <c r="C22" s="83">
        <f t="shared" si="0"/>
        <v>348.17676143386893</v>
      </c>
      <c r="D22" s="82">
        <v>0</v>
      </c>
      <c r="E22" s="83">
        <f t="shared" si="1"/>
        <v>0</v>
      </c>
      <c r="F22" s="82">
        <v>0</v>
      </c>
      <c r="G22" s="83">
        <f t="shared" si="2"/>
        <v>0</v>
      </c>
      <c r="H22" s="75">
        <f>LARGE((C22,E22,G22),1)</f>
        <v>348.17676143386893</v>
      </c>
      <c r="I22" s="76">
        <v>44</v>
      </c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18:A22">
    <cfRule type="duplicateValues" dxfId="24" priority="42"/>
  </conditionalFormatting>
  <pageMargins left="0.7" right="0.7" top="0.75" bottom="0.75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7277-9CA8-4E6A-BFBC-055A39AC4491}">
  <dimension ref="A1:I33"/>
  <sheetViews>
    <sheetView topLeftCell="A9" workbookViewId="0">
      <selection activeCell="A22" sqref="A22:XFD24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7" customWidth="1"/>
    <col min="4" max="4" width="8.6640625" customWidth="1"/>
    <col min="5" max="5" width="8.6640625" style="94" customWidth="1"/>
    <col min="6" max="8" width="8.6640625" customWidth="1"/>
    <col min="9" max="9" width="9.1640625" customWidth="1"/>
  </cols>
  <sheetData>
    <row r="1" spans="1:9" x14ac:dyDescent="0.15">
      <c r="A1" s="160"/>
      <c r="B1" s="81"/>
      <c r="C1" s="81"/>
      <c r="D1" s="81"/>
      <c r="E1" s="87"/>
      <c r="F1" s="81"/>
      <c r="G1" s="81"/>
      <c r="H1" s="81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81"/>
      <c r="H2" s="81"/>
      <c r="I2" s="43"/>
    </row>
    <row r="3" spans="1:9" x14ac:dyDescent="0.15">
      <c r="A3" s="160"/>
      <c r="B3" s="81"/>
      <c r="C3" s="81"/>
      <c r="D3" s="81"/>
      <c r="E3" s="87"/>
      <c r="F3" s="81"/>
      <c r="G3" s="81"/>
      <c r="H3" s="81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81"/>
      <c r="H4" s="81"/>
      <c r="I4" s="43"/>
    </row>
    <row r="5" spans="1:9" x14ac:dyDescent="0.15">
      <c r="A5" s="160"/>
      <c r="B5" s="81"/>
      <c r="C5" s="81"/>
      <c r="D5" s="81"/>
      <c r="E5" s="87"/>
      <c r="F5" s="81"/>
      <c r="G5" s="81"/>
      <c r="H5" s="81"/>
      <c r="I5" s="43"/>
    </row>
    <row r="6" spans="1:9" x14ac:dyDescent="0.15">
      <c r="A6" s="160"/>
      <c r="B6" s="161"/>
      <c r="C6" s="161"/>
      <c r="D6" s="81"/>
      <c r="E6" s="87"/>
      <c r="F6" s="81"/>
      <c r="G6" s="81"/>
      <c r="H6" s="81"/>
      <c r="I6" s="43"/>
    </row>
    <row r="7" spans="1:9" x14ac:dyDescent="0.15">
      <c r="A7" s="160"/>
      <c r="B7" s="81"/>
      <c r="C7" s="81"/>
      <c r="D7" s="81"/>
      <c r="E7" s="87"/>
      <c r="F7" s="81"/>
      <c r="G7" s="81"/>
      <c r="H7" s="81"/>
      <c r="I7" s="43"/>
    </row>
    <row r="8" spans="1:9" x14ac:dyDescent="0.15">
      <c r="A8" s="44" t="s">
        <v>11</v>
      </c>
      <c r="B8" s="45" t="s">
        <v>54</v>
      </c>
      <c r="C8" s="45"/>
      <c r="D8" s="45"/>
      <c r="E8" s="88"/>
      <c r="F8" s="80"/>
      <c r="G8" s="80"/>
      <c r="H8" s="80"/>
      <c r="I8" s="43"/>
    </row>
    <row r="9" spans="1:9" x14ac:dyDescent="0.15">
      <c r="A9" s="44" t="s">
        <v>0</v>
      </c>
      <c r="B9" s="45" t="s">
        <v>41</v>
      </c>
      <c r="C9" s="45"/>
      <c r="D9" s="45"/>
      <c r="E9" s="88"/>
      <c r="F9" s="80"/>
      <c r="G9" s="80"/>
      <c r="H9" s="80"/>
      <c r="I9" s="43"/>
    </row>
    <row r="10" spans="1:9" x14ac:dyDescent="0.15">
      <c r="A10" s="44" t="s">
        <v>13</v>
      </c>
      <c r="B10" s="163">
        <v>43087</v>
      </c>
      <c r="C10" s="163"/>
      <c r="D10" s="46"/>
      <c r="E10" s="89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81"/>
      <c r="E11" s="87"/>
      <c r="F11" s="81"/>
      <c r="G11" s="81"/>
      <c r="H11" s="81"/>
      <c r="I11" s="43"/>
    </row>
    <row r="12" spans="1:9" x14ac:dyDescent="0.15">
      <c r="A12" s="44" t="s">
        <v>16</v>
      </c>
      <c r="B12" s="80" t="s">
        <v>40</v>
      </c>
      <c r="C12" s="81"/>
      <c r="D12" s="81"/>
      <c r="E12" s="87"/>
      <c r="F12" s="81"/>
      <c r="G12" s="81"/>
      <c r="H12" s="81"/>
      <c r="I12" s="43"/>
    </row>
    <row r="13" spans="1:9" x14ac:dyDescent="0.15">
      <c r="A13" s="80" t="s">
        <v>12</v>
      </c>
      <c r="B13" s="48" t="s">
        <v>2</v>
      </c>
      <c r="C13" s="49"/>
      <c r="D13" s="50" t="s">
        <v>17</v>
      </c>
      <c r="E13" s="90"/>
      <c r="F13" s="50" t="s">
        <v>1</v>
      </c>
      <c r="G13" s="49"/>
      <c r="H13" s="51"/>
      <c r="I13" s="52" t="s">
        <v>24</v>
      </c>
    </row>
    <row r="14" spans="1:9" x14ac:dyDescent="0.15">
      <c r="A14" s="80" t="s">
        <v>15</v>
      </c>
      <c r="B14" s="53">
        <v>0.95</v>
      </c>
      <c r="C14" s="54"/>
      <c r="D14" s="55">
        <v>0</v>
      </c>
      <c r="E14" s="91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0" t="s">
        <v>14</v>
      </c>
      <c r="B15" s="58">
        <v>79.34</v>
      </c>
      <c r="C15" s="59"/>
      <c r="D15" s="60">
        <v>1</v>
      </c>
      <c r="E15" s="92"/>
      <c r="F15" s="60">
        <v>82.14</v>
      </c>
      <c r="G15" s="59"/>
      <c r="H15" s="56" t="s">
        <v>19</v>
      </c>
      <c r="I15" s="57" t="s">
        <v>26</v>
      </c>
    </row>
    <row r="16" spans="1:9" x14ac:dyDescent="0.15">
      <c r="A16" s="80"/>
      <c r="B16" s="61" t="s">
        <v>5</v>
      </c>
      <c r="C16" s="62" t="s">
        <v>4</v>
      </c>
      <c r="D16" s="62" t="s">
        <v>5</v>
      </c>
      <c r="E16" s="93" t="s">
        <v>4</v>
      </c>
      <c r="F16" s="62" t="s">
        <v>5</v>
      </c>
      <c r="G16" s="62" t="s">
        <v>4</v>
      </c>
      <c r="H16" s="63" t="s">
        <v>4</v>
      </c>
      <c r="I16" s="64">
        <v>40</v>
      </c>
    </row>
    <row r="17" spans="1:9" x14ac:dyDescent="0.15">
      <c r="A17" s="85" t="s">
        <v>48</v>
      </c>
      <c r="B17" s="82">
        <v>72.650000000000006</v>
      </c>
      <c r="C17" s="83">
        <f>B17/B$15*1000*B$14</f>
        <v>869.89538694227372</v>
      </c>
      <c r="D17" s="82">
        <v>0</v>
      </c>
      <c r="E17" s="82">
        <v>0</v>
      </c>
      <c r="F17" s="82">
        <v>75.66</v>
      </c>
      <c r="G17" s="83">
        <f>F17/F$15*1000*F$14</f>
        <v>921.11029948867781</v>
      </c>
      <c r="H17" s="86">
        <f>LARGE((C17,E17,G17),1)</f>
        <v>921.11029948867781</v>
      </c>
      <c r="I17" s="76">
        <v>10</v>
      </c>
    </row>
    <row r="18" spans="1:9" x14ac:dyDescent="0.15">
      <c r="A18" s="84" t="s">
        <v>47</v>
      </c>
      <c r="B18" s="82">
        <v>52.15</v>
      </c>
      <c r="C18" s="83">
        <f>B18/B$15*1000*B$14</f>
        <v>624.43282077136371</v>
      </c>
      <c r="D18" s="82">
        <v>0</v>
      </c>
      <c r="E18" s="82">
        <f>D18/D$15*1000*D$14</f>
        <v>0</v>
      </c>
      <c r="F18" s="82">
        <v>0</v>
      </c>
      <c r="G18" s="83">
        <f>F18/F$15*1000*F$14</f>
        <v>0</v>
      </c>
      <c r="H18" s="86">
        <f>LARGE((C18,E18,G18),1)</f>
        <v>624.43282077136371</v>
      </c>
      <c r="I18" s="76">
        <v>32</v>
      </c>
    </row>
    <row r="19" spans="1:9" x14ac:dyDescent="0.15">
      <c r="A19" s="85" t="s">
        <v>49</v>
      </c>
      <c r="B19" s="82">
        <v>44.5</v>
      </c>
      <c r="C19" s="83">
        <f t="shared" ref="C19:C21" si="0">B19/B$15*1000*B$14</f>
        <v>532.8333753466095</v>
      </c>
      <c r="D19" s="82">
        <v>0</v>
      </c>
      <c r="E19" s="82">
        <f t="shared" ref="E19:E21" si="1">D19/D$15*1000*D$14</f>
        <v>0</v>
      </c>
      <c r="F19" s="82">
        <v>0</v>
      </c>
      <c r="G19" s="83">
        <f t="shared" ref="G19:G21" si="2">F19/F$15*1000*F$14</f>
        <v>0</v>
      </c>
      <c r="H19" s="86">
        <f>LARGE((C19,E19,G19),1)</f>
        <v>532.8333753466095</v>
      </c>
      <c r="I19" s="76">
        <v>35</v>
      </c>
    </row>
    <row r="20" spans="1:9" x14ac:dyDescent="0.15">
      <c r="A20" s="85" t="s">
        <v>51</v>
      </c>
      <c r="B20" s="82">
        <v>27.36</v>
      </c>
      <c r="C20" s="83">
        <f t="shared" si="0"/>
        <v>327.6027224602974</v>
      </c>
      <c r="D20" s="82">
        <v>0</v>
      </c>
      <c r="E20" s="82">
        <f t="shared" si="1"/>
        <v>0</v>
      </c>
      <c r="F20" s="82">
        <v>0</v>
      </c>
      <c r="G20" s="83">
        <f t="shared" si="2"/>
        <v>0</v>
      </c>
      <c r="H20" s="86">
        <f>LARGE((C20,E20,G20),1)</f>
        <v>327.6027224602974</v>
      </c>
      <c r="I20" s="76">
        <v>39</v>
      </c>
    </row>
    <row r="21" spans="1:9" x14ac:dyDescent="0.15">
      <c r="A21" s="85" t="s">
        <v>50</v>
      </c>
      <c r="B21" s="82">
        <v>9.7200000000000006</v>
      </c>
      <c r="C21" s="83">
        <f t="shared" si="0"/>
        <v>116.3851777161583</v>
      </c>
      <c r="D21" s="82">
        <v>0</v>
      </c>
      <c r="E21" s="82">
        <f t="shared" si="1"/>
        <v>0</v>
      </c>
      <c r="F21" s="82">
        <v>0</v>
      </c>
      <c r="G21" s="83">
        <f t="shared" si="2"/>
        <v>0</v>
      </c>
      <c r="H21" s="86">
        <f>LARGE((C21,E21,G21),1)</f>
        <v>116.3851777161583</v>
      </c>
      <c r="I21" s="76">
        <v>40</v>
      </c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0D2F1-6A13-9441-8F9E-9E984CD06F5A}">
  <dimension ref="A1:I36"/>
  <sheetViews>
    <sheetView zoomScale="140" zoomScaleNormal="140" workbookViewId="0">
      <selection sqref="A1:XFD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7" customWidth="1"/>
    <col min="4" max="4" width="8.6640625" customWidth="1"/>
    <col min="5" max="5" width="8.6640625" style="94" customWidth="1"/>
    <col min="6" max="8" width="8.6640625" customWidth="1"/>
    <col min="9" max="9" width="9.1640625" customWidth="1"/>
  </cols>
  <sheetData>
    <row r="1" spans="1:9" x14ac:dyDescent="0.15">
      <c r="A1" s="160"/>
      <c r="B1" s="96"/>
      <c r="C1" s="96"/>
      <c r="D1" s="96"/>
      <c r="E1" s="87"/>
      <c r="F1" s="96"/>
      <c r="G1" s="96"/>
      <c r="H1" s="96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96"/>
      <c r="H2" s="96"/>
      <c r="I2" s="43"/>
    </row>
    <row r="3" spans="1:9" x14ac:dyDescent="0.15">
      <c r="A3" s="160"/>
      <c r="B3" s="96"/>
      <c r="C3" s="96"/>
      <c r="D3" s="96"/>
      <c r="E3" s="87"/>
      <c r="F3" s="96"/>
      <c r="G3" s="96"/>
      <c r="H3" s="96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96"/>
      <c r="H4" s="96"/>
      <c r="I4" s="43"/>
    </row>
    <row r="5" spans="1:9" x14ac:dyDescent="0.15">
      <c r="A5" s="160"/>
      <c r="B5" s="96"/>
      <c r="C5" s="96"/>
      <c r="D5" s="96"/>
      <c r="E5" s="87"/>
      <c r="F5" s="96"/>
      <c r="G5" s="96"/>
      <c r="H5" s="96"/>
      <c r="I5" s="43"/>
    </row>
    <row r="6" spans="1:9" x14ac:dyDescent="0.15">
      <c r="A6" s="160"/>
      <c r="B6" s="161"/>
      <c r="C6" s="161"/>
      <c r="D6" s="96"/>
      <c r="E6" s="87"/>
      <c r="F6" s="96"/>
      <c r="G6" s="96"/>
      <c r="H6" s="96"/>
      <c r="I6" s="43"/>
    </row>
    <row r="7" spans="1:9" x14ac:dyDescent="0.15">
      <c r="A7" s="160"/>
      <c r="B7" s="96"/>
      <c r="C7" s="96"/>
      <c r="D7" s="96"/>
      <c r="E7" s="87"/>
      <c r="F7" s="96"/>
      <c r="G7" s="96"/>
      <c r="H7" s="96"/>
      <c r="I7" s="43"/>
    </row>
    <row r="8" spans="1:9" x14ac:dyDescent="0.15">
      <c r="A8" s="44" t="s">
        <v>11</v>
      </c>
      <c r="B8" s="45" t="s">
        <v>57</v>
      </c>
      <c r="C8" s="45"/>
      <c r="D8" s="45"/>
      <c r="E8" s="88"/>
      <c r="F8" s="95"/>
      <c r="G8" s="95"/>
      <c r="H8" s="95"/>
      <c r="I8" s="43"/>
    </row>
    <row r="9" spans="1:9" x14ac:dyDescent="0.15">
      <c r="A9" s="44" t="s">
        <v>0</v>
      </c>
      <c r="B9" s="45" t="s">
        <v>58</v>
      </c>
      <c r="C9" s="45"/>
      <c r="D9" s="45"/>
      <c r="E9" s="88"/>
      <c r="F9" s="95"/>
      <c r="G9" s="95"/>
      <c r="H9" s="95"/>
      <c r="I9" s="43"/>
    </row>
    <row r="10" spans="1:9" x14ac:dyDescent="0.15">
      <c r="A10" s="44" t="s">
        <v>13</v>
      </c>
      <c r="B10" s="163">
        <v>43114</v>
      </c>
      <c r="C10" s="163"/>
      <c r="D10" s="46"/>
      <c r="E10" s="89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96"/>
      <c r="E11" s="87"/>
      <c r="F11" s="96"/>
      <c r="G11" s="96"/>
      <c r="H11" s="96"/>
      <c r="I11" s="43"/>
    </row>
    <row r="12" spans="1:9" x14ac:dyDescent="0.15">
      <c r="A12" s="44" t="s">
        <v>16</v>
      </c>
      <c r="B12" s="95" t="s">
        <v>40</v>
      </c>
      <c r="C12" s="96"/>
      <c r="D12" s="96"/>
      <c r="E12" s="87"/>
      <c r="F12" s="96"/>
      <c r="G12" s="96"/>
      <c r="H12" s="96"/>
      <c r="I12" s="43"/>
    </row>
    <row r="13" spans="1:9" x14ac:dyDescent="0.15">
      <c r="A13" s="95" t="s">
        <v>12</v>
      </c>
      <c r="B13" s="48" t="s">
        <v>2</v>
      </c>
      <c r="C13" s="49"/>
      <c r="D13" s="50" t="s">
        <v>17</v>
      </c>
      <c r="E13" s="90"/>
      <c r="F13" s="50" t="s">
        <v>1</v>
      </c>
      <c r="G13" s="49"/>
      <c r="H13" s="51"/>
      <c r="I13" s="52" t="s">
        <v>24</v>
      </c>
    </row>
    <row r="14" spans="1:9" x14ac:dyDescent="0.15">
      <c r="A14" s="95" t="s">
        <v>15</v>
      </c>
      <c r="B14" s="53">
        <v>0.75</v>
      </c>
      <c r="C14" s="54"/>
      <c r="D14" s="55">
        <v>0</v>
      </c>
      <c r="E14" s="91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95" t="s">
        <v>14</v>
      </c>
      <c r="B15" s="58"/>
      <c r="C15" s="59"/>
      <c r="D15" s="60">
        <v>1</v>
      </c>
      <c r="E15" s="92"/>
      <c r="F15" s="60">
        <v>74.37</v>
      </c>
      <c r="G15" s="59"/>
      <c r="H15" s="56" t="s">
        <v>19</v>
      </c>
      <c r="I15" s="57" t="s">
        <v>26</v>
      </c>
    </row>
    <row r="16" spans="1:9" x14ac:dyDescent="0.15">
      <c r="A16" s="95"/>
      <c r="B16" s="61" t="s">
        <v>5</v>
      </c>
      <c r="C16" s="62" t="s">
        <v>4</v>
      </c>
      <c r="D16" s="62" t="s">
        <v>5</v>
      </c>
      <c r="E16" s="93" t="s">
        <v>4</v>
      </c>
      <c r="F16" s="62" t="s">
        <v>5</v>
      </c>
      <c r="G16" s="62" t="s">
        <v>4</v>
      </c>
      <c r="H16" s="63" t="s">
        <v>4</v>
      </c>
      <c r="I16" s="64">
        <v>62</v>
      </c>
    </row>
    <row r="17" spans="1:9" x14ac:dyDescent="0.15">
      <c r="A17" s="85" t="s">
        <v>48</v>
      </c>
      <c r="B17" s="82"/>
      <c r="C17" s="83"/>
      <c r="D17" s="82">
        <v>0</v>
      </c>
      <c r="E17" s="82">
        <v>0</v>
      </c>
      <c r="F17" s="82">
        <v>72.099999999999994</v>
      </c>
      <c r="G17" s="83">
        <f t="shared" ref="G17:G24" si="0">F17/F$15*1000*F$14</f>
        <v>775.58155170095461</v>
      </c>
      <c r="H17" s="86">
        <f>LARGE((C17,E17,G17),1)</f>
        <v>775.58155170095461</v>
      </c>
      <c r="I17" s="76">
        <v>5</v>
      </c>
    </row>
    <row r="18" spans="1:9" x14ac:dyDescent="0.15">
      <c r="A18" s="84" t="s">
        <v>47</v>
      </c>
      <c r="B18" s="82"/>
      <c r="C18" s="83"/>
      <c r="D18" s="82">
        <v>0</v>
      </c>
      <c r="E18" s="82">
        <f t="shared" ref="E18:E24" si="1">D18/D$15*1000*D$14</f>
        <v>0</v>
      </c>
      <c r="F18" s="82">
        <v>62.97</v>
      </c>
      <c r="G18" s="83">
        <f t="shared" si="0"/>
        <v>677.36990722065354</v>
      </c>
      <c r="H18" s="86">
        <f>LARGE((C18,E18,G18),1)</f>
        <v>677.36990722065354</v>
      </c>
      <c r="I18" s="76">
        <v>12</v>
      </c>
    </row>
    <row r="19" spans="1:9" x14ac:dyDescent="0.15">
      <c r="A19" s="85" t="s">
        <v>50</v>
      </c>
      <c r="B19" s="82"/>
      <c r="C19" s="83"/>
      <c r="D19" s="82">
        <v>0</v>
      </c>
      <c r="E19" s="82">
        <f t="shared" si="1"/>
        <v>0</v>
      </c>
      <c r="F19" s="82">
        <v>52.9</v>
      </c>
      <c r="G19" s="83">
        <f t="shared" si="0"/>
        <v>569.04665859889735</v>
      </c>
      <c r="H19" s="86">
        <f>LARGE((C19,E19,G19),1)</f>
        <v>569.04665859889735</v>
      </c>
      <c r="I19" s="76">
        <v>28</v>
      </c>
    </row>
    <row r="20" spans="1:9" x14ac:dyDescent="0.15">
      <c r="A20" s="85" t="s">
        <v>49</v>
      </c>
      <c r="B20" s="82"/>
      <c r="C20" s="83"/>
      <c r="D20" s="82">
        <v>0</v>
      </c>
      <c r="E20" s="82">
        <f t="shared" si="1"/>
        <v>0</v>
      </c>
      <c r="F20" s="82">
        <v>43.19</v>
      </c>
      <c r="G20" s="83">
        <f t="shared" si="0"/>
        <v>464.59593922280487</v>
      </c>
      <c r="H20" s="86">
        <f>LARGE((C20,E20,G20),1)</f>
        <v>464.59593922280487</v>
      </c>
      <c r="I20" s="76">
        <v>40</v>
      </c>
    </row>
    <row r="21" spans="1:9" x14ac:dyDescent="0.15">
      <c r="A21" s="85" t="s">
        <v>59</v>
      </c>
      <c r="B21" s="82"/>
      <c r="C21" s="83"/>
      <c r="D21" s="82">
        <v>0</v>
      </c>
      <c r="E21" s="82">
        <f t="shared" si="1"/>
        <v>0</v>
      </c>
      <c r="F21" s="82">
        <v>40.909999999999997</v>
      </c>
      <c r="G21" s="83">
        <f t="shared" si="0"/>
        <v>440.0699206669355</v>
      </c>
      <c r="H21" s="86">
        <f>LARGE((C21,E21,G21),1)</f>
        <v>440.0699206669355</v>
      </c>
      <c r="I21" s="76">
        <v>41</v>
      </c>
    </row>
    <row r="22" spans="1:9" x14ac:dyDescent="0.15">
      <c r="A22" s="85" t="s">
        <v>61</v>
      </c>
      <c r="B22" s="82"/>
      <c r="C22" s="83"/>
      <c r="D22" s="82">
        <v>0</v>
      </c>
      <c r="E22" s="82">
        <f t="shared" si="1"/>
        <v>0</v>
      </c>
      <c r="F22" s="82">
        <v>37.64</v>
      </c>
      <c r="G22" s="83">
        <f t="shared" si="0"/>
        <v>404.89444668549146</v>
      </c>
      <c r="H22" s="86">
        <f>LARGE((C22,E22,G22),1)</f>
        <v>404.89444668549146</v>
      </c>
      <c r="I22" s="76">
        <v>44</v>
      </c>
    </row>
    <row r="23" spans="1:9" x14ac:dyDescent="0.15">
      <c r="A23" s="85" t="s">
        <v>51</v>
      </c>
      <c r="B23" s="82"/>
      <c r="C23" s="83"/>
      <c r="D23" s="82">
        <v>0</v>
      </c>
      <c r="E23" s="82">
        <f t="shared" si="1"/>
        <v>0</v>
      </c>
      <c r="F23" s="82">
        <v>33.590000000000003</v>
      </c>
      <c r="G23" s="83">
        <f t="shared" si="0"/>
        <v>361.3284926717763</v>
      </c>
      <c r="H23" s="86">
        <f>LARGE((C23,E23,G23),1)</f>
        <v>361.3284926717763</v>
      </c>
      <c r="I23" s="76">
        <v>48</v>
      </c>
    </row>
    <row r="24" spans="1:9" x14ac:dyDescent="0.15">
      <c r="A24" s="85" t="s">
        <v>52</v>
      </c>
      <c r="B24" s="82"/>
      <c r="C24" s="83"/>
      <c r="D24" s="82">
        <v>0</v>
      </c>
      <c r="E24" s="82">
        <f t="shared" si="1"/>
        <v>0</v>
      </c>
      <c r="F24" s="82">
        <v>27.46</v>
      </c>
      <c r="G24" s="83">
        <f t="shared" si="0"/>
        <v>295.38792523867147</v>
      </c>
      <c r="H24" s="86">
        <f>LARGE((C24,E24,G24),1)</f>
        <v>295.38792523867147</v>
      </c>
      <c r="I24" s="76">
        <v>53</v>
      </c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</sheetData>
  <sortState xmlns:xlrd2="http://schemas.microsoft.com/office/spreadsheetml/2017/richdata2" ref="A17:I24">
    <sortCondition ref="I17:I24"/>
  </sortState>
  <mergeCells count="5">
    <mergeCell ref="A1:A7"/>
    <mergeCell ref="B2:F2"/>
    <mergeCell ref="B4:F4"/>
    <mergeCell ref="B6:C6"/>
    <mergeCell ref="B10:C10"/>
  </mergeCells>
  <conditionalFormatting sqref="A22:A24">
    <cfRule type="duplicateValues" dxfId="22" priority="2"/>
  </conditionalFormatting>
  <conditionalFormatting sqref="A17">
    <cfRule type="duplicateValues" dxfId="2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1EB-E49B-824D-B641-87332088364C}">
  <dimension ref="A1:I35"/>
  <sheetViews>
    <sheetView workbookViewId="0">
      <selection activeCell="E27" sqref="E2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7" customWidth="1"/>
    <col min="4" max="4" width="8.6640625" customWidth="1"/>
    <col min="5" max="5" width="8.6640625" style="94" customWidth="1"/>
    <col min="6" max="8" width="8.6640625" customWidth="1"/>
    <col min="9" max="9" width="9.1640625" customWidth="1"/>
  </cols>
  <sheetData>
    <row r="1" spans="1:9" x14ac:dyDescent="0.15">
      <c r="A1" s="160"/>
      <c r="B1" s="96"/>
      <c r="C1" s="96"/>
      <c r="D1" s="96"/>
      <c r="E1" s="87"/>
      <c r="F1" s="96"/>
      <c r="G1" s="96"/>
      <c r="H1" s="96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96"/>
      <c r="H2" s="96"/>
      <c r="I2" s="43"/>
    </row>
    <row r="3" spans="1:9" x14ac:dyDescent="0.15">
      <c r="A3" s="160"/>
      <c r="B3" s="96"/>
      <c r="C3" s="96"/>
      <c r="D3" s="96"/>
      <c r="E3" s="87"/>
      <c r="F3" s="96"/>
      <c r="G3" s="96"/>
      <c r="H3" s="96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96"/>
      <c r="H4" s="96"/>
      <c r="I4" s="43"/>
    </row>
    <row r="5" spans="1:9" x14ac:dyDescent="0.15">
      <c r="A5" s="160"/>
      <c r="B5" s="96"/>
      <c r="C5" s="96"/>
      <c r="D5" s="96"/>
      <c r="E5" s="87"/>
      <c r="F5" s="96"/>
      <c r="G5" s="96"/>
      <c r="H5" s="96"/>
      <c r="I5" s="43"/>
    </row>
    <row r="6" spans="1:9" x14ac:dyDescent="0.15">
      <c r="A6" s="160"/>
      <c r="B6" s="161"/>
      <c r="C6" s="161"/>
      <c r="D6" s="96"/>
      <c r="E6" s="87"/>
      <c r="F6" s="96"/>
      <c r="G6" s="96"/>
      <c r="H6" s="96"/>
      <c r="I6" s="43"/>
    </row>
    <row r="7" spans="1:9" x14ac:dyDescent="0.15">
      <c r="A7" s="160"/>
      <c r="B7" s="96"/>
      <c r="C7" s="96"/>
      <c r="D7" s="96"/>
      <c r="E7" s="87"/>
      <c r="F7" s="96"/>
      <c r="G7" s="96"/>
      <c r="H7" s="96"/>
      <c r="I7" s="43"/>
    </row>
    <row r="8" spans="1:9" x14ac:dyDescent="0.15">
      <c r="A8" s="44" t="s">
        <v>11</v>
      </c>
      <c r="B8" s="45" t="s">
        <v>57</v>
      </c>
      <c r="C8" s="45"/>
      <c r="D8" s="45"/>
      <c r="E8" s="88"/>
      <c r="F8" s="95"/>
      <c r="G8" s="95"/>
      <c r="H8" s="95"/>
      <c r="I8" s="43"/>
    </row>
    <row r="9" spans="1:9" x14ac:dyDescent="0.15">
      <c r="A9" s="44" t="s">
        <v>0</v>
      </c>
      <c r="B9" s="45" t="s">
        <v>58</v>
      </c>
      <c r="C9" s="45"/>
      <c r="D9" s="45"/>
      <c r="E9" s="88"/>
      <c r="F9" s="95"/>
      <c r="G9" s="95"/>
      <c r="H9" s="95"/>
      <c r="I9" s="43"/>
    </row>
    <row r="10" spans="1:9" x14ac:dyDescent="0.15">
      <c r="A10" s="44" t="s">
        <v>13</v>
      </c>
      <c r="B10" s="163">
        <v>43115</v>
      </c>
      <c r="C10" s="163"/>
      <c r="D10" s="46"/>
      <c r="E10" s="89"/>
      <c r="F10" s="47"/>
      <c r="G10" s="47"/>
      <c r="H10" s="47"/>
      <c r="I10" s="43"/>
    </row>
    <row r="11" spans="1:9" x14ac:dyDescent="0.15">
      <c r="A11" s="44" t="s">
        <v>33</v>
      </c>
      <c r="B11" s="45" t="s">
        <v>62</v>
      </c>
      <c r="C11" s="46"/>
      <c r="D11" s="96"/>
      <c r="E11" s="87"/>
      <c r="F11" s="96"/>
      <c r="G11" s="96"/>
      <c r="H11" s="96"/>
      <c r="I11" s="43"/>
    </row>
    <row r="12" spans="1:9" x14ac:dyDescent="0.15">
      <c r="A12" s="44" t="s">
        <v>16</v>
      </c>
      <c r="B12" s="95" t="s">
        <v>40</v>
      </c>
      <c r="C12" s="96"/>
      <c r="D12" s="96"/>
      <c r="E12" s="87"/>
      <c r="F12" s="96"/>
      <c r="G12" s="96"/>
      <c r="H12" s="96"/>
      <c r="I12" s="43"/>
    </row>
    <row r="13" spans="1:9" x14ac:dyDescent="0.15">
      <c r="A13" s="95" t="s">
        <v>12</v>
      </c>
      <c r="B13" s="48" t="s">
        <v>2</v>
      </c>
      <c r="C13" s="49"/>
      <c r="D13" s="50"/>
      <c r="E13" s="90"/>
      <c r="F13" s="50" t="s">
        <v>1</v>
      </c>
      <c r="G13" s="49"/>
      <c r="H13" s="51"/>
      <c r="I13" s="52" t="s">
        <v>24</v>
      </c>
    </row>
    <row r="14" spans="1:9" x14ac:dyDescent="0.15">
      <c r="A14" s="95" t="s">
        <v>15</v>
      </c>
      <c r="B14" s="53">
        <v>0.75</v>
      </c>
      <c r="C14" s="54"/>
      <c r="D14" s="55">
        <v>0.75</v>
      </c>
      <c r="E14" s="91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95" t="s">
        <v>14</v>
      </c>
      <c r="B15" s="58">
        <v>73.58</v>
      </c>
      <c r="C15" s="59"/>
      <c r="D15" s="60">
        <v>30</v>
      </c>
      <c r="E15" s="92"/>
      <c r="F15" s="60">
        <v>30</v>
      </c>
      <c r="G15" s="59"/>
      <c r="H15" s="56" t="s">
        <v>19</v>
      </c>
      <c r="I15" s="57" t="s">
        <v>26</v>
      </c>
    </row>
    <row r="16" spans="1:9" x14ac:dyDescent="0.15">
      <c r="A16" s="95"/>
      <c r="B16" s="61" t="s">
        <v>5</v>
      </c>
      <c r="C16" s="62" t="s">
        <v>4</v>
      </c>
      <c r="D16" s="62" t="s">
        <v>5</v>
      </c>
      <c r="E16" s="93" t="s">
        <v>4</v>
      </c>
      <c r="F16" s="62" t="s">
        <v>5</v>
      </c>
      <c r="G16" s="62" t="s">
        <v>4</v>
      </c>
      <c r="H16" s="63" t="s">
        <v>4</v>
      </c>
      <c r="I16" s="64">
        <v>51</v>
      </c>
    </row>
    <row r="17" spans="1:9" x14ac:dyDescent="0.15">
      <c r="A17" s="84" t="s">
        <v>47</v>
      </c>
      <c r="B17" s="82">
        <v>24.57</v>
      </c>
      <c r="C17" s="83">
        <f>B17/B$15*1000*B$14</f>
        <v>250.44169611307422</v>
      </c>
      <c r="D17" s="82"/>
      <c r="E17" s="83">
        <f>D17/D$15*1000*D$14</f>
        <v>0</v>
      </c>
      <c r="F17" s="82">
        <v>0</v>
      </c>
      <c r="G17" s="83">
        <f>F17/F$15*1000*F$14</f>
        <v>0</v>
      </c>
      <c r="H17" s="86">
        <f>LARGE((C17,E17,G17),1)</f>
        <v>250.44169611307422</v>
      </c>
      <c r="I17" s="76">
        <v>39</v>
      </c>
    </row>
    <row r="18" spans="1:9" x14ac:dyDescent="0.15">
      <c r="A18" s="85" t="s">
        <v>50</v>
      </c>
      <c r="B18" s="82">
        <v>1.63</v>
      </c>
      <c r="C18" s="83">
        <f t="shared" ref="C18:C23" si="0">B18/B$15*1000*B$14</f>
        <v>16.614569176406633</v>
      </c>
      <c r="D18" s="82"/>
      <c r="E18" s="83">
        <f t="shared" ref="E18:E23" si="1">D18/D$15*1000*D$14</f>
        <v>0</v>
      </c>
      <c r="F18" s="82">
        <v>0</v>
      </c>
      <c r="G18" s="83">
        <f t="shared" ref="G18:G23" si="2">F18/F$15*1000*F$14</f>
        <v>0</v>
      </c>
      <c r="H18" s="86">
        <f>LARGE((C18,E18,G18),1)</f>
        <v>16.614569176406633</v>
      </c>
      <c r="I18" s="76">
        <v>48</v>
      </c>
    </row>
    <row r="19" spans="1:9" x14ac:dyDescent="0.15">
      <c r="A19" s="85" t="s">
        <v>49</v>
      </c>
      <c r="B19" s="82">
        <v>37.47</v>
      </c>
      <c r="C19" s="83">
        <f t="shared" si="0"/>
        <v>381.93123131285677</v>
      </c>
      <c r="D19" s="82"/>
      <c r="E19" s="83">
        <f t="shared" si="1"/>
        <v>0</v>
      </c>
      <c r="F19" s="82">
        <v>12.48</v>
      </c>
      <c r="G19" s="83">
        <f t="shared" si="2"/>
        <v>332.80000000000007</v>
      </c>
      <c r="H19" s="86">
        <f>LARGE((C19,E19,G19),1)</f>
        <v>381.93123131285677</v>
      </c>
      <c r="I19" s="76">
        <v>23</v>
      </c>
    </row>
    <row r="20" spans="1:9" x14ac:dyDescent="0.15">
      <c r="A20" s="85" t="s">
        <v>59</v>
      </c>
      <c r="B20" s="82">
        <v>11.7</v>
      </c>
      <c r="C20" s="83">
        <f t="shared" si="0"/>
        <v>119.25795053003533</v>
      </c>
      <c r="D20" s="82"/>
      <c r="E20" s="83">
        <f t="shared" si="1"/>
        <v>0</v>
      </c>
      <c r="F20" s="82">
        <v>0</v>
      </c>
      <c r="G20" s="83">
        <f t="shared" si="2"/>
        <v>0</v>
      </c>
      <c r="H20" s="86">
        <f>LARGE((C20,E20,G20),1)</f>
        <v>119.25795053003533</v>
      </c>
      <c r="I20" s="76">
        <v>42</v>
      </c>
    </row>
    <row r="21" spans="1:9" x14ac:dyDescent="0.15">
      <c r="A21" s="85" t="s">
        <v>61</v>
      </c>
      <c r="B21" s="82">
        <v>35.270000000000003</v>
      </c>
      <c r="C21" s="83">
        <f t="shared" si="0"/>
        <v>359.50665941832023</v>
      </c>
      <c r="D21" s="82"/>
      <c r="E21" s="83">
        <f t="shared" si="1"/>
        <v>0</v>
      </c>
      <c r="F21" s="82">
        <v>12.48</v>
      </c>
      <c r="G21" s="83">
        <f t="shared" si="2"/>
        <v>332.80000000000007</v>
      </c>
      <c r="H21" s="86">
        <f>LARGE((C21,E21,G21),1)</f>
        <v>359.50665941832023</v>
      </c>
      <c r="I21" s="76">
        <v>29</v>
      </c>
    </row>
    <row r="22" spans="1:9" x14ac:dyDescent="0.15">
      <c r="A22" s="85" t="s">
        <v>51</v>
      </c>
      <c r="B22" s="82">
        <v>41.1</v>
      </c>
      <c r="C22" s="83">
        <f t="shared" si="0"/>
        <v>418.93177493884212</v>
      </c>
      <c r="D22" s="82"/>
      <c r="E22" s="83">
        <f t="shared" si="1"/>
        <v>0</v>
      </c>
      <c r="F22" s="82">
        <v>12.48</v>
      </c>
      <c r="G22" s="83">
        <f t="shared" si="2"/>
        <v>332.80000000000007</v>
      </c>
      <c r="H22" s="86">
        <f>LARGE((C22,E22,G22),1)</f>
        <v>418.93177493884212</v>
      </c>
      <c r="I22" s="76">
        <v>31</v>
      </c>
    </row>
    <row r="23" spans="1:9" x14ac:dyDescent="0.15">
      <c r="A23" s="85" t="s">
        <v>52</v>
      </c>
      <c r="B23" s="82">
        <v>37.229999999999997</v>
      </c>
      <c r="C23" s="83">
        <f t="shared" si="0"/>
        <v>379.48491437890732</v>
      </c>
      <c r="D23" s="82"/>
      <c r="E23" s="83">
        <f t="shared" si="1"/>
        <v>0</v>
      </c>
      <c r="F23" s="82">
        <v>12.48</v>
      </c>
      <c r="G23" s="83">
        <f t="shared" si="2"/>
        <v>332.80000000000007</v>
      </c>
      <c r="H23" s="86">
        <f>LARGE((C23,E23,G23),1)</f>
        <v>379.48491437890732</v>
      </c>
      <c r="I23" s="76">
        <v>28</v>
      </c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conditionalFormatting sqref="A21:A23">
    <cfRule type="duplicateValues" dxfId="20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E707-6601-E544-B07B-CE9DAA0D2DD2}">
  <dimension ref="A1:I29"/>
  <sheetViews>
    <sheetView workbookViewId="0">
      <selection activeCell="B14" sqref="B14:F14"/>
    </sheetView>
  </sheetViews>
  <sheetFormatPr baseColWidth="10" defaultRowHeight="14" x14ac:dyDescent="0.15"/>
  <sheetData>
    <row r="1" spans="1:9" x14ac:dyDescent="0.15">
      <c r="A1" s="160"/>
      <c r="B1" s="98"/>
      <c r="C1" s="98"/>
      <c r="D1" s="98"/>
      <c r="E1" s="98"/>
      <c r="F1" s="98"/>
      <c r="G1" s="98"/>
      <c r="H1" s="98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98"/>
      <c r="H2" s="98"/>
      <c r="I2" s="43"/>
    </row>
    <row r="3" spans="1:9" x14ac:dyDescent="0.15">
      <c r="A3" s="160"/>
      <c r="B3" s="98"/>
      <c r="C3" s="98"/>
      <c r="D3" s="98"/>
      <c r="E3" s="98"/>
      <c r="F3" s="98"/>
      <c r="G3" s="98"/>
      <c r="H3" s="98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98"/>
      <c r="H4" s="98"/>
      <c r="I4" s="43"/>
    </row>
    <row r="5" spans="1:9" x14ac:dyDescent="0.15">
      <c r="A5" s="160"/>
      <c r="B5" s="98"/>
      <c r="C5" s="98"/>
      <c r="D5" s="98"/>
      <c r="E5" s="98"/>
      <c r="F5" s="98"/>
      <c r="G5" s="98"/>
      <c r="H5" s="98"/>
      <c r="I5" s="43"/>
    </row>
    <row r="6" spans="1:9" x14ac:dyDescent="0.15">
      <c r="A6" s="160"/>
      <c r="B6" s="161"/>
      <c r="C6" s="161"/>
      <c r="D6" s="98"/>
      <c r="E6" s="98"/>
      <c r="F6" s="98"/>
      <c r="G6" s="98"/>
      <c r="H6" s="98"/>
      <c r="I6" s="43"/>
    </row>
    <row r="7" spans="1:9" x14ac:dyDescent="0.15">
      <c r="A7" s="160"/>
      <c r="B7" s="98"/>
      <c r="C7" s="98"/>
      <c r="D7" s="98"/>
      <c r="E7" s="98"/>
      <c r="F7" s="98"/>
      <c r="G7" s="98"/>
      <c r="H7" s="98"/>
      <c r="I7" s="43"/>
    </row>
    <row r="8" spans="1:9" x14ac:dyDescent="0.15">
      <c r="A8" s="44" t="s">
        <v>11</v>
      </c>
      <c r="B8" s="45" t="s">
        <v>68</v>
      </c>
      <c r="C8" s="45"/>
      <c r="D8" s="45"/>
      <c r="E8" s="45"/>
      <c r="F8" s="97"/>
      <c r="G8" s="97"/>
      <c r="H8" s="97"/>
      <c r="I8" s="43"/>
    </row>
    <row r="9" spans="1:9" x14ac:dyDescent="0.15">
      <c r="A9" s="44" t="s">
        <v>0</v>
      </c>
      <c r="B9" s="45" t="s">
        <v>67</v>
      </c>
      <c r="C9" s="45"/>
      <c r="D9" s="45"/>
      <c r="E9" s="45"/>
      <c r="F9" s="97"/>
      <c r="G9" s="97"/>
      <c r="H9" s="97"/>
      <c r="I9" s="43"/>
    </row>
    <row r="10" spans="1:9" x14ac:dyDescent="0.15">
      <c r="A10" s="44" t="s">
        <v>13</v>
      </c>
      <c r="B10" s="163">
        <v>43119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98"/>
      <c r="E11" s="98"/>
      <c r="F11" s="98"/>
      <c r="G11" s="98"/>
      <c r="H11" s="98"/>
      <c r="I11" s="43"/>
    </row>
    <row r="12" spans="1:9" x14ac:dyDescent="0.15">
      <c r="A12" s="44" t="s">
        <v>16</v>
      </c>
      <c r="B12" s="97" t="s">
        <v>40</v>
      </c>
      <c r="C12" s="98"/>
      <c r="D12" s="98"/>
      <c r="E12" s="98"/>
      <c r="F12" s="98"/>
      <c r="G12" s="98"/>
      <c r="H12" s="98"/>
      <c r="I12" s="43"/>
    </row>
    <row r="13" spans="1:9" x14ac:dyDescent="0.15">
      <c r="A13" s="9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97" t="s">
        <v>15</v>
      </c>
      <c r="B14" s="53">
        <v>1.25</v>
      </c>
      <c r="C14" s="54"/>
      <c r="D14" s="109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x14ac:dyDescent="0.15">
      <c r="A15" s="97" t="s">
        <v>14</v>
      </c>
      <c r="B15" s="58">
        <v>73.22</v>
      </c>
      <c r="C15" s="59"/>
      <c r="D15" s="60">
        <v>1</v>
      </c>
      <c r="E15" s="59"/>
      <c r="F15" s="60">
        <v>1</v>
      </c>
      <c r="G15" s="59"/>
      <c r="H15" s="56" t="s">
        <v>19</v>
      </c>
      <c r="I15" s="57" t="s">
        <v>26</v>
      </c>
    </row>
    <row r="16" spans="1:9" x14ac:dyDescent="0.15">
      <c r="A16" s="9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56</v>
      </c>
    </row>
    <row r="17" spans="1:9" x14ac:dyDescent="0.15">
      <c r="A17" s="78" t="s">
        <v>48</v>
      </c>
      <c r="B17" s="99">
        <v>63.26</v>
      </c>
      <c r="C17" s="83">
        <f>B17/B$15*1000*B$14</f>
        <v>1079.9644905763453</v>
      </c>
      <c r="D17" s="101">
        <v>0</v>
      </c>
      <c r="E17" s="83">
        <f>D17/D$15*1000*D$14</f>
        <v>0</v>
      </c>
      <c r="F17" s="101">
        <v>0</v>
      </c>
      <c r="G17" s="83">
        <f>F17/F$15*1000*F$14</f>
        <v>0</v>
      </c>
      <c r="H17" s="75">
        <f>LARGE((C17,E17,G17),1)</f>
        <v>1079.9644905763453</v>
      </c>
      <c r="I17" s="103">
        <v>17</v>
      </c>
    </row>
    <row r="18" spans="1:9" x14ac:dyDescent="0.15">
      <c r="A18" s="104"/>
      <c r="B18" s="104"/>
      <c r="C18" s="104"/>
      <c r="D18" s="104"/>
      <c r="E18" s="104"/>
      <c r="F18" s="104"/>
      <c r="G18" s="104"/>
      <c r="H18" s="104"/>
      <c r="I18" s="104"/>
    </row>
    <row r="19" spans="1:9" x14ac:dyDescent="0.1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1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x14ac:dyDescent="0.1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x14ac:dyDescent="0.1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x14ac:dyDescent="0.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x14ac:dyDescent="0.1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x14ac:dyDescent="0.15">
      <c r="A29" s="104"/>
      <c r="B29" s="104"/>
      <c r="C29" s="104"/>
      <c r="D29" s="104"/>
      <c r="E29" s="104"/>
      <c r="F29" s="104"/>
      <c r="G29" s="104"/>
      <c r="H29" s="104"/>
      <c r="I29" s="104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2875-223E-1948-9AC4-81612F9B76B7}">
  <dimension ref="A1:I29"/>
  <sheetViews>
    <sheetView topLeftCell="A4" workbookViewId="0">
      <selection activeCell="G25" sqref="G25"/>
    </sheetView>
  </sheetViews>
  <sheetFormatPr baseColWidth="10" defaultRowHeight="14" x14ac:dyDescent="0.15"/>
  <sheetData>
    <row r="1" spans="1:9" x14ac:dyDescent="0.15">
      <c r="A1" s="160"/>
      <c r="B1" s="98"/>
      <c r="C1" s="98"/>
      <c r="D1" s="98"/>
      <c r="E1" s="98"/>
      <c r="F1" s="98"/>
      <c r="G1" s="98"/>
      <c r="H1" s="98"/>
      <c r="I1" s="43"/>
    </row>
    <row r="2" spans="1:9" x14ac:dyDescent="0.15">
      <c r="A2" s="160"/>
      <c r="B2" s="162" t="s">
        <v>39</v>
      </c>
      <c r="C2" s="162"/>
      <c r="D2" s="162"/>
      <c r="E2" s="162"/>
      <c r="F2" s="162"/>
      <c r="G2" s="98"/>
      <c r="H2" s="98"/>
      <c r="I2" s="43"/>
    </row>
    <row r="3" spans="1:9" x14ac:dyDescent="0.15">
      <c r="A3" s="160"/>
      <c r="B3" s="98"/>
      <c r="C3" s="98"/>
      <c r="D3" s="98"/>
      <c r="E3" s="98"/>
      <c r="F3" s="98"/>
      <c r="G3" s="98"/>
      <c r="H3" s="98"/>
      <c r="I3" s="43"/>
    </row>
    <row r="4" spans="1:9" x14ac:dyDescent="0.15">
      <c r="A4" s="160"/>
      <c r="B4" s="162" t="s">
        <v>34</v>
      </c>
      <c r="C4" s="162"/>
      <c r="D4" s="162"/>
      <c r="E4" s="162"/>
      <c r="F4" s="162"/>
      <c r="G4" s="98"/>
      <c r="H4" s="98"/>
      <c r="I4" s="43"/>
    </row>
    <row r="5" spans="1:9" x14ac:dyDescent="0.15">
      <c r="A5" s="160"/>
      <c r="B5" s="98"/>
      <c r="C5" s="98"/>
      <c r="D5" s="98"/>
      <c r="E5" s="98"/>
      <c r="F5" s="98"/>
      <c r="G5" s="98"/>
      <c r="H5" s="98"/>
      <c r="I5" s="43"/>
    </row>
    <row r="6" spans="1:9" x14ac:dyDescent="0.15">
      <c r="A6" s="160"/>
      <c r="B6" s="161"/>
      <c r="C6" s="161"/>
      <c r="D6" s="98"/>
      <c r="E6" s="98"/>
      <c r="F6" s="98"/>
      <c r="G6" s="98"/>
      <c r="H6" s="98"/>
      <c r="I6" s="43"/>
    </row>
    <row r="7" spans="1:9" x14ac:dyDescent="0.15">
      <c r="A7" s="160"/>
      <c r="B7" s="98"/>
      <c r="C7" s="98"/>
      <c r="D7" s="98"/>
      <c r="E7" s="98"/>
      <c r="F7" s="98"/>
      <c r="G7" s="98"/>
      <c r="H7" s="98"/>
      <c r="I7" s="43"/>
    </row>
    <row r="8" spans="1:9" x14ac:dyDescent="0.15">
      <c r="A8" s="44" t="s">
        <v>11</v>
      </c>
      <c r="B8" s="45" t="s">
        <v>68</v>
      </c>
      <c r="C8" s="45"/>
      <c r="D8" s="45"/>
      <c r="E8" s="45"/>
      <c r="F8" s="97"/>
      <c r="G8" s="97"/>
      <c r="H8" s="97"/>
      <c r="I8" s="43"/>
    </row>
    <row r="9" spans="1:9" x14ac:dyDescent="0.15">
      <c r="A9" s="44" t="s">
        <v>0</v>
      </c>
      <c r="B9" s="45" t="s">
        <v>67</v>
      </c>
      <c r="C9" s="45"/>
      <c r="D9" s="45"/>
      <c r="E9" s="45"/>
      <c r="F9" s="97"/>
      <c r="G9" s="97"/>
      <c r="H9" s="97"/>
      <c r="I9" s="43"/>
    </row>
    <row r="10" spans="1:9" x14ac:dyDescent="0.15">
      <c r="A10" s="44" t="s">
        <v>13</v>
      </c>
      <c r="B10" s="163">
        <v>43120</v>
      </c>
      <c r="C10" s="163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62</v>
      </c>
      <c r="C11" s="46"/>
      <c r="D11" s="98"/>
      <c r="E11" s="98"/>
      <c r="F11" s="98"/>
      <c r="G11" s="98"/>
      <c r="H11" s="98"/>
      <c r="I11" s="43"/>
    </row>
    <row r="12" spans="1:9" x14ac:dyDescent="0.15">
      <c r="A12" s="44" t="s">
        <v>16</v>
      </c>
      <c r="B12" s="97" t="s">
        <v>40</v>
      </c>
      <c r="C12" s="98"/>
      <c r="D12" s="98"/>
      <c r="E12" s="98"/>
      <c r="F12" s="98"/>
      <c r="G12" s="98"/>
      <c r="H12" s="98"/>
      <c r="I12" s="43"/>
    </row>
    <row r="13" spans="1:9" x14ac:dyDescent="0.15">
      <c r="A13" s="9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97" t="s">
        <v>15</v>
      </c>
      <c r="B14" s="53">
        <v>1.25</v>
      </c>
      <c r="C14" s="54"/>
      <c r="D14" s="109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x14ac:dyDescent="0.15">
      <c r="A15" s="97" t="s">
        <v>14</v>
      </c>
      <c r="B15" s="58">
        <v>30</v>
      </c>
      <c r="C15" s="59"/>
      <c r="D15" s="60">
        <v>1</v>
      </c>
      <c r="E15" s="59"/>
      <c r="F15" s="60">
        <v>30</v>
      </c>
      <c r="G15" s="59"/>
      <c r="H15" s="56" t="s">
        <v>19</v>
      </c>
      <c r="I15" s="57" t="s">
        <v>26</v>
      </c>
    </row>
    <row r="16" spans="1:9" x14ac:dyDescent="0.15">
      <c r="A16" s="9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53</v>
      </c>
    </row>
    <row r="17" spans="1:9" x14ac:dyDescent="0.15">
      <c r="A17" s="78" t="s">
        <v>48</v>
      </c>
      <c r="B17" s="99">
        <v>12.48</v>
      </c>
      <c r="C17" s="83">
        <f>B17/B$15*1000*B$14</f>
        <v>520.00000000000011</v>
      </c>
      <c r="D17" s="101">
        <v>0</v>
      </c>
      <c r="E17" s="83">
        <f>D17/D$15*1000*D$14</f>
        <v>0</v>
      </c>
      <c r="F17" s="101">
        <v>0</v>
      </c>
      <c r="G17" s="83">
        <f>F17/F$15*1000*F$14</f>
        <v>0</v>
      </c>
      <c r="H17" s="75">
        <f>LARGE((C17,E17,G17),1)</f>
        <v>520.00000000000011</v>
      </c>
      <c r="I17" s="103">
        <v>29</v>
      </c>
    </row>
    <row r="18" spans="1:9" x14ac:dyDescent="0.15">
      <c r="A18" s="104"/>
      <c r="B18" s="104"/>
      <c r="C18" s="104"/>
      <c r="D18" s="104"/>
      <c r="E18" s="104"/>
      <c r="F18" s="104"/>
      <c r="G18" s="104"/>
      <c r="H18" s="104"/>
      <c r="I18" s="104"/>
    </row>
    <row r="19" spans="1:9" x14ac:dyDescent="0.1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x14ac:dyDescent="0.1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1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x14ac:dyDescent="0.1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x14ac:dyDescent="0.1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x14ac:dyDescent="0.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x14ac:dyDescent="0.15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x14ac:dyDescent="0.15">
      <c r="A29" s="104"/>
      <c r="B29" s="104"/>
      <c r="C29" s="104"/>
      <c r="D29" s="104"/>
      <c r="E29" s="104"/>
      <c r="F29" s="104"/>
      <c r="G29" s="104"/>
      <c r="H29" s="104"/>
      <c r="I29" s="104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Ontario Rankings</vt:lpstr>
      <vt:lpstr>Finish Order</vt:lpstr>
      <vt:lpstr>Tier4+MO Rankings</vt:lpstr>
      <vt:lpstr>Apex Canada Classic</vt:lpstr>
      <vt:lpstr>FIS Apex Canada Classic</vt:lpstr>
      <vt:lpstr>CC Red Deer MO</vt:lpstr>
      <vt:lpstr>CC Red Deer DM</vt:lpstr>
      <vt:lpstr>NorAm DV MO</vt:lpstr>
      <vt:lpstr>NorAm DV DM</vt:lpstr>
      <vt:lpstr>TT BVSC -1</vt:lpstr>
      <vt:lpstr>TT BVSC -2</vt:lpstr>
      <vt:lpstr>NorAm Apex MO</vt:lpstr>
      <vt:lpstr>NorAm Apex DM</vt:lpstr>
      <vt:lpstr>NA VSC MO</vt:lpstr>
      <vt:lpstr>NA VSC DM</vt:lpstr>
      <vt:lpstr>NA Killington MO</vt:lpstr>
      <vt:lpstr>NA Killington DM</vt:lpstr>
      <vt:lpstr>TT CP -1</vt:lpstr>
      <vt:lpstr>TT CP -2</vt:lpstr>
      <vt:lpstr>FzFest CF</vt:lpstr>
      <vt:lpstr>TT Prov MO</vt:lpstr>
      <vt:lpstr>TT Prov DM</vt:lpstr>
      <vt:lpstr>CC MSA MO</vt:lpstr>
      <vt:lpstr>SrNats MO</vt:lpstr>
      <vt:lpstr>SrNats DM</vt:lpstr>
      <vt:lpstr>JrNats MO</vt:lpstr>
      <vt:lpstr>'Ontario Rankings'!Print_Titles</vt:lpstr>
      <vt:lpstr>'Tier4+MO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2022-04-05T21:03:32Z</dcterms:modified>
</cp:coreProperties>
</file>