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/Volumes/GoogleDrive/My Drive/High Performance Program Committee/2020_FO RPA Ranking/Moguls/"/>
    </mc:Choice>
  </mc:AlternateContent>
  <xr:revisionPtr revIDLastSave="0" documentId="13_ncr:1_{020CB745-DCB5-4344-9BEA-1C088B56E3E2}" xr6:coauthVersionLast="45" xr6:coauthVersionMax="45" xr10:uidLastSave="{00000000-0000-0000-0000-000000000000}"/>
  <bookViews>
    <workbookView xWindow="0" yWindow="460" windowWidth="25080" windowHeight="16520" tabRatio="1000" xr2:uid="{00000000-000D-0000-FFFF-FFFF00000000}"/>
  </bookViews>
  <sheets>
    <sheet name="RPA Caclulations" sheetId="1" r:id="rId1"/>
    <sheet name="Finish Order" sheetId="71" r:id="rId2"/>
    <sheet name="Calabogie CC MO" sheetId="86" r:id="rId3"/>
    <sheet name="Calabogie CC DM" sheetId="87" r:id="rId4"/>
    <sheet name="Cal_TT_Day_1" sheetId="88" r:id="rId5"/>
    <sheet name="Cal_TT_Day_2" sheetId="89" r:id="rId6"/>
    <sheet name="Calabogie TT Day 1" sheetId="90" r:id="rId7"/>
    <sheet name="Calabogie TT Day 2" sheetId="91" r:id="rId8"/>
    <sheet name="Prov MO" sheetId="92" r:id="rId9"/>
    <sheet name="Jrs MO" sheetId="93" r:id="rId10"/>
  </sheets>
  <definedNames>
    <definedName name="_xlnm.Print_Titles" localSheetId="0">'RPA Caclulations'!$C:$C,'RPA Caclulations'!$1:$5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8" i="71" l="1"/>
  <c r="S26" i="92" l="1"/>
  <c r="S26" i="1"/>
  <c r="S6" i="92"/>
  <c r="S6" i="1"/>
  <c r="I6" i="1" l="1"/>
  <c r="H6" i="1"/>
  <c r="G6" i="1"/>
  <c r="G30" i="92"/>
  <c r="T26" i="1"/>
  <c r="T7" i="1"/>
  <c r="T8" i="1"/>
  <c r="T9" i="1"/>
  <c r="T11" i="1"/>
  <c r="T10" i="1"/>
  <c r="T14" i="1"/>
  <c r="T13" i="1"/>
  <c r="T12" i="1"/>
  <c r="T15" i="1"/>
  <c r="T16" i="1"/>
  <c r="T18" i="1"/>
  <c r="T17" i="1"/>
  <c r="T22" i="1"/>
  <c r="T20" i="1"/>
  <c r="T23" i="1"/>
  <c r="T21" i="1"/>
  <c r="T19" i="1"/>
  <c r="T24" i="1"/>
  <c r="T25" i="1"/>
  <c r="T6" i="1"/>
  <c r="L16" i="71"/>
  <c r="L9" i="71"/>
  <c r="L13" i="71"/>
  <c r="L11" i="71"/>
  <c r="L12" i="71"/>
  <c r="L10" i="71"/>
  <c r="L14" i="71"/>
  <c r="L15" i="71"/>
  <c r="L20" i="71"/>
  <c r="L17" i="71"/>
  <c r="L18" i="71"/>
  <c r="L23" i="71"/>
  <c r="L24" i="71"/>
  <c r="L19" i="71"/>
  <c r="L21" i="71"/>
  <c r="L25" i="71"/>
  <c r="L26" i="71"/>
  <c r="L22" i="71"/>
  <c r="L27" i="71"/>
  <c r="L7" i="71"/>
  <c r="G32" i="93"/>
  <c r="E32" i="93"/>
  <c r="C32" i="93"/>
  <c r="G31" i="93"/>
  <c r="E31" i="93"/>
  <c r="C31" i="93"/>
  <c r="H31" i="93" s="1"/>
  <c r="G30" i="93"/>
  <c r="E30" i="93"/>
  <c r="C30" i="93"/>
  <c r="H30" i="93" s="1"/>
  <c r="G29" i="93"/>
  <c r="E29" i="93"/>
  <c r="C29" i="93"/>
  <c r="H29" i="93" s="1"/>
  <c r="G28" i="93"/>
  <c r="E28" i="93"/>
  <c r="C28" i="93"/>
  <c r="G27" i="93"/>
  <c r="E27" i="93"/>
  <c r="C27" i="93"/>
  <c r="G26" i="93"/>
  <c r="E26" i="93"/>
  <c r="C26" i="93"/>
  <c r="H26" i="93" s="1"/>
  <c r="G25" i="93"/>
  <c r="E25" i="93"/>
  <c r="C25" i="93"/>
  <c r="G24" i="93"/>
  <c r="E24" i="93"/>
  <c r="C24" i="93"/>
  <c r="G23" i="93"/>
  <c r="E23" i="93"/>
  <c r="C23" i="93"/>
  <c r="H23" i="93" s="1"/>
  <c r="G22" i="93"/>
  <c r="E22" i="93"/>
  <c r="C22" i="93"/>
  <c r="H22" i="93" s="1"/>
  <c r="G21" i="93"/>
  <c r="E21" i="93"/>
  <c r="C21" i="93"/>
  <c r="H21" i="93" s="1"/>
  <c r="G20" i="93"/>
  <c r="E20" i="93"/>
  <c r="C20" i="93"/>
  <c r="G19" i="93"/>
  <c r="E19" i="93"/>
  <c r="C19" i="93"/>
  <c r="G18" i="93"/>
  <c r="E18" i="93"/>
  <c r="C18" i="93"/>
  <c r="G17" i="93"/>
  <c r="E17" i="93"/>
  <c r="C17" i="93"/>
  <c r="K16" i="71"/>
  <c r="K9" i="71"/>
  <c r="K13" i="71"/>
  <c r="K11" i="71"/>
  <c r="K12" i="71"/>
  <c r="K10" i="71"/>
  <c r="K14" i="71"/>
  <c r="K15" i="71"/>
  <c r="K20" i="71"/>
  <c r="K17" i="71"/>
  <c r="K18" i="71"/>
  <c r="K23" i="71"/>
  <c r="K24" i="71"/>
  <c r="K19" i="71"/>
  <c r="K21" i="71"/>
  <c r="K25" i="71"/>
  <c r="K26" i="71"/>
  <c r="K22" i="71"/>
  <c r="K27" i="71"/>
  <c r="K8" i="71"/>
  <c r="I7" i="71"/>
  <c r="J7" i="71"/>
  <c r="K7" i="71"/>
  <c r="S11" i="1"/>
  <c r="S14" i="1"/>
  <c r="S17" i="1"/>
  <c r="S20" i="1"/>
  <c r="S19" i="1"/>
  <c r="S24" i="1"/>
  <c r="S25" i="1"/>
  <c r="E30" i="92"/>
  <c r="C30" i="92"/>
  <c r="G29" i="92"/>
  <c r="E29" i="92"/>
  <c r="C29" i="92"/>
  <c r="G28" i="92"/>
  <c r="E28" i="92"/>
  <c r="C28" i="92"/>
  <c r="G27" i="92"/>
  <c r="E27" i="92"/>
  <c r="C27" i="92"/>
  <c r="G26" i="92"/>
  <c r="E26" i="92"/>
  <c r="C26" i="92"/>
  <c r="G25" i="92"/>
  <c r="E25" i="92"/>
  <c r="C25" i="92"/>
  <c r="G24" i="92"/>
  <c r="H24" i="92" s="1"/>
  <c r="E24" i="92"/>
  <c r="C24" i="92"/>
  <c r="G23" i="92"/>
  <c r="E23" i="92"/>
  <c r="C23" i="92"/>
  <c r="G22" i="92"/>
  <c r="H22" i="92" s="1"/>
  <c r="S23" i="1" s="1"/>
  <c r="E22" i="92"/>
  <c r="C22" i="92"/>
  <c r="G21" i="92"/>
  <c r="E21" i="92"/>
  <c r="C21" i="92"/>
  <c r="G20" i="92"/>
  <c r="E20" i="92"/>
  <c r="C20" i="92"/>
  <c r="G19" i="92"/>
  <c r="E19" i="92"/>
  <c r="C19" i="92"/>
  <c r="G18" i="92"/>
  <c r="E18" i="92"/>
  <c r="C18" i="92"/>
  <c r="G17" i="92"/>
  <c r="E17" i="92"/>
  <c r="C17" i="92"/>
  <c r="R26" i="1"/>
  <c r="R25" i="1"/>
  <c r="R24" i="1"/>
  <c r="R19" i="1"/>
  <c r="R21" i="1"/>
  <c r="R23" i="1"/>
  <c r="R20" i="1"/>
  <c r="R22" i="1"/>
  <c r="R17" i="1"/>
  <c r="R18" i="1"/>
  <c r="R16" i="1"/>
  <c r="R15" i="1"/>
  <c r="R12" i="1"/>
  <c r="R13" i="1"/>
  <c r="R14" i="1"/>
  <c r="R10" i="1"/>
  <c r="R11" i="1"/>
  <c r="R9" i="1"/>
  <c r="R8" i="1"/>
  <c r="R7" i="1"/>
  <c r="R6" i="1"/>
  <c r="S7" i="1" l="1"/>
  <c r="H30" i="92"/>
  <c r="S8" i="1" s="1"/>
  <c r="H17" i="92"/>
  <c r="S22" i="1" s="1"/>
  <c r="H25" i="92"/>
  <c r="H23" i="92"/>
  <c r="H18" i="92"/>
  <c r="S18" i="1" s="1"/>
  <c r="H26" i="92"/>
  <c r="H28" i="92"/>
  <c r="S12" i="1" s="1"/>
  <c r="H21" i="92"/>
  <c r="S16" i="1" s="1"/>
  <c r="H29" i="92"/>
  <c r="H20" i="92"/>
  <c r="S15" i="1" s="1"/>
  <c r="H19" i="92"/>
  <c r="H27" i="92"/>
  <c r="H18" i="93"/>
  <c r="H17" i="93"/>
  <c r="H25" i="93"/>
  <c r="H32" i="93"/>
  <c r="H20" i="93"/>
  <c r="H28" i="93"/>
  <c r="H24" i="93"/>
  <c r="H19" i="93"/>
  <c r="H27" i="93"/>
  <c r="G21" i="91"/>
  <c r="H21" i="91"/>
  <c r="Q7" i="1"/>
  <c r="G22" i="91"/>
  <c r="H22" i="91"/>
  <c r="Q9" i="1"/>
  <c r="G18" i="91"/>
  <c r="H18" i="91"/>
  <c r="Q8" i="1"/>
  <c r="G20" i="91"/>
  <c r="H20" i="91"/>
  <c r="Q11" i="1"/>
  <c r="G19" i="91"/>
  <c r="H19" i="91"/>
  <c r="Q10" i="1"/>
  <c r="Q14" i="1"/>
  <c r="G24" i="91"/>
  <c r="H24" i="91"/>
  <c r="Q13" i="1"/>
  <c r="G23" i="91"/>
  <c r="H23" i="91"/>
  <c r="Q12" i="1"/>
  <c r="G25" i="91"/>
  <c r="H25" i="91"/>
  <c r="Q15" i="1"/>
  <c r="G28" i="91"/>
  <c r="H28" i="91"/>
  <c r="Q18" i="1"/>
  <c r="G26" i="91"/>
  <c r="H26" i="91"/>
  <c r="Q16" i="1"/>
  <c r="G27" i="91"/>
  <c r="H27" i="91"/>
  <c r="Q17" i="1"/>
  <c r="G32" i="91"/>
  <c r="H32" i="91"/>
  <c r="Q22" i="1"/>
  <c r="G31" i="91"/>
  <c r="H31" i="91"/>
  <c r="Q20" i="1"/>
  <c r="Q23" i="1"/>
  <c r="G30" i="91"/>
  <c r="H30" i="91"/>
  <c r="Q21" i="1"/>
  <c r="G29" i="91"/>
  <c r="H29" i="91"/>
  <c r="Q19" i="1"/>
  <c r="Q24" i="1"/>
  <c r="Q25" i="1"/>
  <c r="Q26" i="1"/>
  <c r="G17" i="91"/>
  <c r="H17" i="91"/>
  <c r="Q6" i="1"/>
  <c r="P7" i="1"/>
  <c r="P9" i="1"/>
  <c r="P8" i="1"/>
  <c r="P11" i="1"/>
  <c r="P10" i="1"/>
  <c r="P14" i="1"/>
  <c r="P13" i="1"/>
  <c r="P12" i="1"/>
  <c r="P15" i="1"/>
  <c r="P18" i="1"/>
  <c r="P16" i="1"/>
  <c r="P17" i="1"/>
  <c r="P22" i="1"/>
  <c r="P20" i="1"/>
  <c r="P23" i="1"/>
  <c r="P21" i="1"/>
  <c r="P19" i="1"/>
  <c r="P24" i="1"/>
  <c r="P25" i="1"/>
  <c r="P26" i="1"/>
  <c r="P6" i="1"/>
  <c r="L23" i="1"/>
  <c r="M23" i="1"/>
  <c r="N23" i="1"/>
  <c r="O23" i="1"/>
  <c r="L6" i="1"/>
  <c r="M6" i="1"/>
  <c r="N6" i="1"/>
  <c r="O6" i="1"/>
  <c r="G17" i="90"/>
  <c r="H17" i="90"/>
  <c r="J6" i="1"/>
  <c r="L7" i="1"/>
  <c r="M7" i="1"/>
  <c r="N7" i="1"/>
  <c r="O7" i="1"/>
  <c r="G19" i="90"/>
  <c r="H19" i="90"/>
  <c r="L9" i="1"/>
  <c r="M9" i="1"/>
  <c r="N9" i="1"/>
  <c r="O9" i="1"/>
  <c r="G20" i="90"/>
  <c r="H20" i="90"/>
  <c r="L8" i="1"/>
  <c r="M8" i="1"/>
  <c r="N8" i="1"/>
  <c r="O8" i="1"/>
  <c r="G18" i="90"/>
  <c r="H18" i="90"/>
  <c r="L11" i="1"/>
  <c r="M11" i="1"/>
  <c r="N11" i="1"/>
  <c r="O11" i="1"/>
  <c r="G24" i="90"/>
  <c r="H24" i="90"/>
  <c r="L10" i="1"/>
  <c r="M10" i="1"/>
  <c r="N10" i="1"/>
  <c r="O10" i="1"/>
  <c r="G21" i="90"/>
  <c r="H21" i="90"/>
  <c r="L14" i="1"/>
  <c r="M14" i="1"/>
  <c r="N14" i="1"/>
  <c r="O14" i="1"/>
  <c r="L13" i="1"/>
  <c r="M13" i="1"/>
  <c r="N13" i="1"/>
  <c r="O13" i="1"/>
  <c r="G22" i="90"/>
  <c r="H22" i="90"/>
  <c r="L12" i="1"/>
  <c r="M12" i="1"/>
  <c r="N12" i="1"/>
  <c r="O12" i="1"/>
  <c r="G23" i="90"/>
  <c r="H23" i="90"/>
  <c r="L15" i="1"/>
  <c r="M15" i="1"/>
  <c r="N15" i="1"/>
  <c r="O15" i="1"/>
  <c r="G25" i="90"/>
  <c r="H25" i="90"/>
  <c r="L18" i="1"/>
  <c r="M18" i="1"/>
  <c r="N18" i="1"/>
  <c r="O18" i="1"/>
  <c r="G28" i="90"/>
  <c r="H28" i="90"/>
  <c r="L16" i="1"/>
  <c r="M16" i="1"/>
  <c r="N16" i="1"/>
  <c r="O16" i="1"/>
  <c r="G27" i="90"/>
  <c r="H27" i="90"/>
  <c r="L17" i="1"/>
  <c r="M17" i="1"/>
  <c r="N17" i="1"/>
  <c r="O17" i="1"/>
  <c r="G26" i="90"/>
  <c r="H26" i="90"/>
  <c r="L22" i="1"/>
  <c r="M22" i="1"/>
  <c r="N22" i="1"/>
  <c r="O22" i="1"/>
  <c r="G29" i="90"/>
  <c r="H29" i="90"/>
  <c r="L20" i="1"/>
  <c r="M20" i="1"/>
  <c r="N20" i="1"/>
  <c r="O20" i="1"/>
  <c r="G31" i="90"/>
  <c r="H31" i="90"/>
  <c r="L21" i="1"/>
  <c r="M21" i="1"/>
  <c r="N21" i="1"/>
  <c r="O21" i="1"/>
  <c r="G32" i="90"/>
  <c r="H32" i="90"/>
  <c r="L19" i="1"/>
  <c r="M19" i="1"/>
  <c r="N19" i="1"/>
  <c r="O19" i="1"/>
  <c r="G30" i="90"/>
  <c r="H30" i="90"/>
  <c r="L24" i="1"/>
  <c r="M24" i="1"/>
  <c r="N24" i="1"/>
  <c r="O24" i="1"/>
  <c r="L25" i="1"/>
  <c r="G25" i="1" s="1"/>
  <c r="J25" i="1" s="1"/>
  <c r="M25" i="1"/>
  <c r="N25" i="1"/>
  <c r="O25" i="1"/>
  <c r="L26" i="1"/>
  <c r="M26" i="1"/>
  <c r="N26" i="1"/>
  <c r="O26" i="1"/>
  <c r="J16" i="71"/>
  <c r="J9" i="71"/>
  <c r="J13" i="71"/>
  <c r="J11" i="71"/>
  <c r="J12" i="71"/>
  <c r="J10" i="71"/>
  <c r="J14" i="71"/>
  <c r="J15" i="71"/>
  <c r="J20" i="71"/>
  <c r="J17" i="71"/>
  <c r="J18" i="71"/>
  <c r="J23" i="71"/>
  <c r="J24" i="71"/>
  <c r="J19" i="71"/>
  <c r="J21" i="71"/>
  <c r="J25" i="71"/>
  <c r="J26" i="71"/>
  <c r="J22" i="71"/>
  <c r="J27" i="71"/>
  <c r="J8" i="71"/>
  <c r="I16" i="71"/>
  <c r="I9" i="71"/>
  <c r="I13" i="71"/>
  <c r="I11" i="71"/>
  <c r="I12" i="71"/>
  <c r="I10" i="71"/>
  <c r="I14" i="71"/>
  <c r="I15" i="71"/>
  <c r="I20" i="71"/>
  <c r="I17" i="71"/>
  <c r="I18" i="71"/>
  <c r="I23" i="71"/>
  <c r="I24" i="71"/>
  <c r="I19" i="71"/>
  <c r="I21" i="71"/>
  <c r="I25" i="71"/>
  <c r="I26" i="71"/>
  <c r="I22" i="71"/>
  <c r="I27" i="71"/>
  <c r="I8" i="71"/>
  <c r="C32" i="91"/>
  <c r="E32" i="91"/>
  <c r="C31" i="91"/>
  <c r="E31" i="91"/>
  <c r="C30" i="91"/>
  <c r="E30" i="91"/>
  <c r="C29" i="91"/>
  <c r="E29" i="91"/>
  <c r="C28" i="91"/>
  <c r="E28" i="91"/>
  <c r="C27" i="91"/>
  <c r="E27" i="91"/>
  <c r="C26" i="91"/>
  <c r="E26" i="91"/>
  <c r="C25" i="91"/>
  <c r="E25" i="91"/>
  <c r="C24" i="91"/>
  <c r="E24" i="91"/>
  <c r="C23" i="91"/>
  <c r="E23" i="91"/>
  <c r="C22" i="91"/>
  <c r="E22" i="91"/>
  <c r="C21" i="91"/>
  <c r="E21" i="91"/>
  <c r="C20" i="91"/>
  <c r="E20" i="91"/>
  <c r="C19" i="91"/>
  <c r="E19" i="91"/>
  <c r="C18" i="91"/>
  <c r="E18" i="91"/>
  <c r="C17" i="91"/>
  <c r="E17" i="91"/>
  <c r="C32" i="90"/>
  <c r="E32" i="90"/>
  <c r="C31" i="90"/>
  <c r="E31" i="90"/>
  <c r="C30" i="90"/>
  <c r="E30" i="90"/>
  <c r="C29" i="90"/>
  <c r="E29" i="90"/>
  <c r="C28" i="90"/>
  <c r="E28" i="90"/>
  <c r="C27" i="90"/>
  <c r="E27" i="90"/>
  <c r="C26" i="90"/>
  <c r="E26" i="90"/>
  <c r="C25" i="90"/>
  <c r="E25" i="90"/>
  <c r="C24" i="90"/>
  <c r="E24" i="90"/>
  <c r="C23" i="90"/>
  <c r="E23" i="90"/>
  <c r="C22" i="90"/>
  <c r="E22" i="90"/>
  <c r="C21" i="90"/>
  <c r="E21" i="90"/>
  <c r="C20" i="90"/>
  <c r="E20" i="90"/>
  <c r="C19" i="90"/>
  <c r="E19" i="90"/>
  <c r="C18" i="90"/>
  <c r="E18" i="90"/>
  <c r="C17" i="90"/>
  <c r="E17" i="90"/>
  <c r="G33" i="89"/>
  <c r="G34" i="89"/>
  <c r="E34" i="89"/>
  <c r="C34" i="89"/>
  <c r="H16" i="71"/>
  <c r="H9" i="71"/>
  <c r="H10" i="71"/>
  <c r="H11" i="71"/>
  <c r="H13" i="71"/>
  <c r="H12" i="71"/>
  <c r="H14" i="71"/>
  <c r="H15" i="71"/>
  <c r="H17" i="71"/>
  <c r="H20" i="71"/>
  <c r="H21" i="71"/>
  <c r="H25" i="71"/>
  <c r="H24" i="71"/>
  <c r="H23" i="71"/>
  <c r="H26" i="71"/>
  <c r="H19" i="71"/>
  <c r="H22" i="71"/>
  <c r="H18" i="71"/>
  <c r="H27" i="71"/>
  <c r="H8" i="71"/>
  <c r="G16" i="71"/>
  <c r="G9" i="71"/>
  <c r="G10" i="71"/>
  <c r="G11" i="71"/>
  <c r="G13" i="71"/>
  <c r="G12" i="71"/>
  <c r="G14" i="71"/>
  <c r="G15" i="71"/>
  <c r="G17" i="71"/>
  <c r="G20" i="71"/>
  <c r="G21" i="71"/>
  <c r="G25" i="71"/>
  <c r="G24" i="71"/>
  <c r="G23" i="71"/>
  <c r="G26" i="71"/>
  <c r="G19" i="71"/>
  <c r="G22" i="71"/>
  <c r="G18" i="71"/>
  <c r="G27" i="71"/>
  <c r="G8" i="71"/>
  <c r="F8" i="71"/>
  <c r="E8" i="71"/>
  <c r="E16" i="71"/>
  <c r="F16" i="71"/>
  <c r="E9" i="71"/>
  <c r="F9" i="71"/>
  <c r="E10" i="71"/>
  <c r="F10" i="71"/>
  <c r="E11" i="71"/>
  <c r="F11" i="71"/>
  <c r="E13" i="71"/>
  <c r="F13" i="71"/>
  <c r="E12" i="71"/>
  <c r="F12" i="71"/>
  <c r="E14" i="71"/>
  <c r="F14" i="71"/>
  <c r="E15" i="71"/>
  <c r="F15" i="71"/>
  <c r="E17" i="71"/>
  <c r="F17" i="71"/>
  <c r="E20" i="71"/>
  <c r="F20" i="71"/>
  <c r="E21" i="71"/>
  <c r="F21" i="71"/>
  <c r="E25" i="71"/>
  <c r="F25" i="71"/>
  <c r="E24" i="71"/>
  <c r="F24" i="71"/>
  <c r="E23" i="71"/>
  <c r="F23" i="71"/>
  <c r="E26" i="71"/>
  <c r="F26" i="71"/>
  <c r="E19" i="71"/>
  <c r="F19" i="71"/>
  <c r="E22" i="71"/>
  <c r="F22" i="71"/>
  <c r="E18" i="71"/>
  <c r="F18" i="71"/>
  <c r="E27" i="71"/>
  <c r="F27" i="71"/>
  <c r="H7" i="71"/>
  <c r="G7" i="71"/>
  <c r="F7" i="71"/>
  <c r="E7" i="71"/>
  <c r="G17" i="86"/>
  <c r="H34" i="89"/>
  <c r="E33" i="89"/>
  <c r="C33" i="89"/>
  <c r="G32" i="89"/>
  <c r="E32" i="89"/>
  <c r="C32" i="89"/>
  <c r="G31" i="89"/>
  <c r="E31" i="89"/>
  <c r="C31" i="89"/>
  <c r="G30" i="89"/>
  <c r="C30" i="89"/>
  <c r="E30" i="89"/>
  <c r="H30" i="89"/>
  <c r="G29" i="89"/>
  <c r="E29" i="89"/>
  <c r="C29" i="89"/>
  <c r="G28" i="89"/>
  <c r="E28" i="89"/>
  <c r="C28" i="89"/>
  <c r="G27" i="89"/>
  <c r="E27" i="89"/>
  <c r="C27" i="89"/>
  <c r="G26" i="89"/>
  <c r="E26" i="89"/>
  <c r="C26" i="89"/>
  <c r="G25" i="89"/>
  <c r="E25" i="89"/>
  <c r="C25" i="89"/>
  <c r="G24" i="89"/>
  <c r="E24" i="89"/>
  <c r="C24" i="89"/>
  <c r="G23" i="89"/>
  <c r="E23" i="89"/>
  <c r="C23" i="89"/>
  <c r="G22" i="89"/>
  <c r="C22" i="89"/>
  <c r="E22" i="89"/>
  <c r="H22" i="89"/>
  <c r="G21" i="89"/>
  <c r="E21" i="89"/>
  <c r="C21" i="89"/>
  <c r="G20" i="89"/>
  <c r="E20" i="89"/>
  <c r="C20" i="89"/>
  <c r="G19" i="89"/>
  <c r="E19" i="89"/>
  <c r="C19" i="89"/>
  <c r="G18" i="89"/>
  <c r="E18" i="89"/>
  <c r="C18" i="89"/>
  <c r="G17" i="89"/>
  <c r="E17" i="89"/>
  <c r="C17" i="89"/>
  <c r="C25" i="88"/>
  <c r="E25" i="88"/>
  <c r="G25" i="88"/>
  <c r="C26" i="88"/>
  <c r="E26" i="88"/>
  <c r="G26" i="88"/>
  <c r="C27" i="88"/>
  <c r="E27" i="88"/>
  <c r="G27" i="88"/>
  <c r="C28" i="88"/>
  <c r="E28" i="88"/>
  <c r="G28" i="88"/>
  <c r="C29" i="88"/>
  <c r="E29" i="88"/>
  <c r="G29" i="88"/>
  <c r="C30" i="88"/>
  <c r="E30" i="88"/>
  <c r="G30" i="88"/>
  <c r="C31" i="88"/>
  <c r="E31" i="88"/>
  <c r="G31" i="88"/>
  <c r="C32" i="88"/>
  <c r="E32" i="88"/>
  <c r="G32" i="88"/>
  <c r="C33" i="88"/>
  <c r="E33" i="88"/>
  <c r="G33" i="88"/>
  <c r="C34" i="88"/>
  <c r="E34" i="88"/>
  <c r="G34" i="88"/>
  <c r="C35" i="88"/>
  <c r="E35" i="88"/>
  <c r="G35" i="88"/>
  <c r="C36" i="88"/>
  <c r="E36" i="88"/>
  <c r="G36" i="88"/>
  <c r="G24" i="88"/>
  <c r="E24" i="88"/>
  <c r="C24" i="88"/>
  <c r="G23" i="88"/>
  <c r="E23" i="88"/>
  <c r="C23" i="88"/>
  <c r="G22" i="88"/>
  <c r="E22" i="88"/>
  <c r="C22" i="88"/>
  <c r="G21" i="88"/>
  <c r="E21" i="88"/>
  <c r="C21" i="88"/>
  <c r="G20" i="88"/>
  <c r="E20" i="88"/>
  <c r="C20" i="88"/>
  <c r="G19" i="88"/>
  <c r="E19" i="88"/>
  <c r="C19" i="88"/>
  <c r="G18" i="88"/>
  <c r="E18" i="88"/>
  <c r="C18" i="88"/>
  <c r="G17" i="88"/>
  <c r="E17" i="88"/>
  <c r="C17" i="88"/>
  <c r="H18" i="89"/>
  <c r="H26" i="89"/>
  <c r="H26" i="88"/>
  <c r="H33" i="88"/>
  <c r="H25" i="88"/>
  <c r="H19" i="88"/>
  <c r="H23" i="88"/>
  <c r="H34" i="88"/>
  <c r="H24" i="89"/>
  <c r="H32" i="89"/>
  <c r="H29" i="89"/>
  <c r="H23" i="89"/>
  <c r="H20" i="89"/>
  <c r="H28" i="89"/>
  <c r="H31" i="89"/>
  <c r="H27" i="89"/>
  <c r="H19" i="89"/>
  <c r="H17" i="89"/>
  <c r="H25" i="89"/>
  <c r="H33" i="89"/>
  <c r="H21" i="89"/>
  <c r="H24" i="88"/>
  <c r="H22" i="88"/>
  <c r="H20" i="88"/>
  <c r="H18" i="88"/>
  <c r="H21" i="88"/>
  <c r="H31" i="88"/>
  <c r="H35" i="88"/>
  <c r="H27" i="88"/>
  <c r="H36" i="88"/>
  <c r="H28" i="88"/>
  <c r="H30" i="88"/>
  <c r="H17" i="88"/>
  <c r="H29" i="88"/>
  <c r="H32" i="88"/>
  <c r="G17" i="87"/>
  <c r="E17" i="87"/>
  <c r="C17" i="87"/>
  <c r="E17" i="86"/>
  <c r="C17" i="86"/>
  <c r="H17" i="86"/>
  <c r="H17" i="87"/>
  <c r="I22" i="1" l="1"/>
  <c r="G22" i="1"/>
  <c r="H22" i="1"/>
  <c r="I20" i="1"/>
  <c r="G20" i="1"/>
  <c r="H20" i="1"/>
  <c r="G7" i="1"/>
  <c r="H7" i="1"/>
  <c r="I7" i="1"/>
  <c r="H19" i="1"/>
  <c r="I19" i="1"/>
  <c r="G19" i="1"/>
  <c r="J19" i="1" s="1"/>
  <c r="H12" i="1"/>
  <c r="G12" i="1"/>
  <c r="I12" i="1"/>
  <c r="G24" i="1"/>
  <c r="J24" i="1" s="1"/>
  <c r="H15" i="1"/>
  <c r="I15" i="1"/>
  <c r="G15" i="1"/>
  <c r="G8" i="1"/>
  <c r="I8" i="1"/>
  <c r="H8" i="1"/>
  <c r="G11" i="1"/>
  <c r="H11" i="1"/>
  <c r="I11" i="1"/>
  <c r="G17" i="1"/>
  <c r="J17" i="1" s="1"/>
  <c r="H17" i="1"/>
  <c r="I17" i="1"/>
  <c r="H14" i="1"/>
  <c r="G14" i="1"/>
  <c r="J14" i="1" s="1"/>
  <c r="I26" i="1"/>
  <c r="H21" i="1"/>
  <c r="G21" i="1"/>
  <c r="G18" i="1"/>
  <c r="H18" i="1"/>
  <c r="I18" i="1"/>
  <c r="G16" i="1"/>
  <c r="H16" i="1"/>
  <c r="I16" i="1"/>
  <c r="H10" i="1"/>
  <c r="I10" i="1"/>
  <c r="G23" i="1"/>
  <c r="J23" i="1" s="1"/>
  <c r="H23" i="1"/>
  <c r="I23" i="1"/>
  <c r="S13" i="1"/>
  <c r="I13" i="1" s="1"/>
  <c r="H26" i="1"/>
  <c r="S10" i="1"/>
  <c r="G10" i="1" s="1"/>
  <c r="J10" i="1" s="1"/>
  <c r="S21" i="1"/>
  <c r="I21" i="1" s="1"/>
  <c r="S9" i="1"/>
  <c r="I9" i="1" s="1"/>
  <c r="J16" i="1" l="1"/>
  <c r="G26" i="1"/>
  <c r="J26" i="1" s="1"/>
  <c r="H13" i="1"/>
  <c r="G13" i="1"/>
  <c r="J13" i="1" s="1"/>
  <c r="J11" i="1"/>
  <c r="H9" i="1"/>
  <c r="J20" i="1"/>
  <c r="G9" i="1"/>
  <c r="J9" i="1" s="1"/>
  <c r="J18" i="1"/>
  <c r="J8" i="1"/>
  <c r="J7" i="1"/>
  <c r="J22" i="1"/>
  <c r="J21" i="1"/>
  <c r="J15" i="1"/>
  <c r="J12" i="1"/>
  <c r="F13" i="1" l="1"/>
  <c r="E13" i="1" s="1"/>
  <c r="D15" i="71" s="1"/>
  <c r="F10" i="1"/>
  <c r="E10" i="1" s="1"/>
  <c r="D12" i="71" s="1"/>
  <c r="F22" i="1"/>
  <c r="E22" i="1" s="1"/>
  <c r="D23" i="71" s="1"/>
  <c r="F26" i="1"/>
  <c r="E26" i="1" s="1"/>
  <c r="D27" i="71" s="1"/>
  <c r="F18" i="1"/>
  <c r="E18" i="1" s="1"/>
  <c r="D20" i="71" s="1"/>
  <c r="F16" i="1"/>
  <c r="E16" i="1" s="1"/>
  <c r="D18" i="71" s="1"/>
  <c r="F9" i="1"/>
  <c r="E9" i="1" s="1"/>
  <c r="D11" i="71" s="1"/>
  <c r="F19" i="1"/>
  <c r="E19" i="1" s="1"/>
  <c r="F12" i="1"/>
  <c r="E12" i="1" s="1"/>
  <c r="D14" i="71" s="1"/>
  <c r="F6" i="1"/>
  <c r="E6" i="1" s="1"/>
  <c r="D8" i="71" s="1"/>
  <c r="F7" i="1"/>
  <c r="E7" i="1" s="1"/>
  <c r="D9" i="71" s="1"/>
  <c r="F24" i="1"/>
  <c r="E24" i="1" s="1"/>
  <c r="D25" i="71" s="1"/>
  <c r="F25" i="1"/>
  <c r="E25" i="1" s="1"/>
  <c r="D26" i="71" s="1"/>
  <c r="F17" i="1"/>
  <c r="E17" i="1" s="1"/>
  <c r="D19" i="71" s="1"/>
  <c r="F8" i="1"/>
  <c r="E8" i="1" s="1"/>
  <c r="D10" i="71" s="1"/>
  <c r="F23" i="1"/>
  <c r="E23" i="1" s="1"/>
  <c r="D24" i="71" s="1"/>
  <c r="F20" i="1"/>
  <c r="E20" i="1" s="1"/>
  <c r="D21" i="71" s="1"/>
  <c r="F15" i="1"/>
  <c r="E15" i="1" s="1"/>
  <c r="D17" i="71" s="1"/>
  <c r="F21" i="1"/>
  <c r="E21" i="1" s="1"/>
  <c r="D22" i="71" s="1"/>
  <c r="F11" i="1"/>
  <c r="E11" i="1" s="1"/>
  <c r="D13" i="71" s="1"/>
  <c r="F14" i="1"/>
  <c r="E14" i="1" s="1"/>
  <c r="D16" i="71" s="1"/>
</calcChain>
</file>

<file path=xl/sharedStrings.xml><?xml version="1.0" encoding="utf-8"?>
<sst xmlns="http://schemas.openxmlformats.org/spreadsheetml/2006/main" count="536" uniqueCount="106">
  <si>
    <t>Location:</t>
  </si>
  <si>
    <t>Finals</t>
  </si>
  <si>
    <t>Qualifiers</t>
  </si>
  <si>
    <t>Rank</t>
  </si>
  <si>
    <t>RPA</t>
  </si>
  <si>
    <t>Score</t>
  </si>
  <si>
    <t>RPA 2</t>
  </si>
  <si>
    <t>RPA 1</t>
  </si>
  <si>
    <t xml:space="preserve">SUM OF </t>
  </si>
  <si>
    <t>TOP 3 RPA</t>
  </si>
  <si>
    <t>ATHLETE</t>
  </si>
  <si>
    <t>Competition:</t>
  </si>
  <si>
    <t>Round:</t>
  </si>
  <si>
    <t>Date:</t>
  </si>
  <si>
    <t>Hi Score:</t>
  </si>
  <si>
    <t>Weighting:</t>
  </si>
  <si>
    <t>Gender:</t>
  </si>
  <si>
    <t>Semi-Finals</t>
  </si>
  <si>
    <t>BEST</t>
  </si>
  <si>
    <t>EVENT</t>
  </si>
  <si>
    <t>TOP</t>
  </si>
  <si>
    <t>RPA 3</t>
  </si>
  <si>
    <t>FINISH ORDER</t>
  </si>
  <si>
    <t xml:space="preserve"> # skiers</t>
  </si>
  <si>
    <t>Finish Order</t>
  </si>
  <si>
    <t xml:space="preserve">Overall # </t>
  </si>
  <si>
    <t>Competitors</t>
  </si>
  <si>
    <t>Order</t>
  </si>
  <si>
    <t>RANK</t>
  </si>
  <si>
    <t>Event Name</t>
  </si>
  <si>
    <t>Location</t>
  </si>
  <si>
    <t>Date</t>
  </si>
  <si>
    <t>Discipline</t>
  </si>
  <si>
    <t>Event/Discipline:</t>
  </si>
  <si>
    <t xml:space="preserve">EVENT RATING POINT AVERAGE (RPA) </t>
  </si>
  <si>
    <t>GENDER</t>
  </si>
  <si>
    <t>Age Category</t>
  </si>
  <si>
    <t>Club/Team</t>
  </si>
  <si>
    <t>FREESTYLE  ONTARIO</t>
  </si>
  <si>
    <t xml:space="preserve">FREESTYLE ONTARIO </t>
  </si>
  <si>
    <t>2018 RPA RANKINGS</t>
  </si>
  <si>
    <t>Female</t>
  </si>
  <si>
    <t>2019 FO Park &amp; Pipe RPA Rankings</t>
  </si>
  <si>
    <t>M</t>
  </si>
  <si>
    <t>MO</t>
  </si>
  <si>
    <t>Calabogie Peaks Resort</t>
  </si>
  <si>
    <t>Calabogie Canada Cup MO</t>
  </si>
  <si>
    <t>Calabogie Canada Cup DM</t>
  </si>
  <si>
    <t>DM</t>
  </si>
  <si>
    <t>Calabogie Freestyle</t>
  </si>
  <si>
    <t>North Bay Freestyle</t>
  </si>
  <si>
    <t>Caledon Freestyle</t>
  </si>
  <si>
    <t>Fortune Freestyle</t>
  </si>
  <si>
    <t>Canada Cup</t>
  </si>
  <si>
    <t>Calabogie</t>
  </si>
  <si>
    <t>Calabogie Canad Cup</t>
  </si>
  <si>
    <t>Caledon Timber Tour Day 1</t>
  </si>
  <si>
    <t>Caledon Ski Club</t>
  </si>
  <si>
    <t>Caledon Timber Tour Day 2</t>
  </si>
  <si>
    <t>Caledon TT</t>
  </si>
  <si>
    <t xml:space="preserve">Caledon </t>
  </si>
  <si>
    <t>Caledon</t>
  </si>
  <si>
    <t>u14</t>
  </si>
  <si>
    <t>u16</t>
  </si>
  <si>
    <t>u12</t>
  </si>
  <si>
    <t>Beaver Valley Freestyle</t>
  </si>
  <si>
    <t>u10</t>
  </si>
  <si>
    <t>LOEWEN Aria</t>
  </si>
  <si>
    <t>GUEMBES Kye</t>
  </si>
  <si>
    <t>RIDGEWAY Quinn</t>
  </si>
  <si>
    <t>UNG Danielle</t>
  </si>
  <si>
    <t>MATSUDA Lia</t>
  </si>
  <si>
    <t>REIDL Amber</t>
  </si>
  <si>
    <t>DORSAY Carmen</t>
  </si>
  <si>
    <t>GERRIE Linnea</t>
  </si>
  <si>
    <t>MACDONALD Mischa</t>
  </si>
  <si>
    <t>TURNAU Marieke</t>
  </si>
  <si>
    <t>HUTER Charley Grace</t>
  </si>
  <si>
    <t>GUEMBES Jade</t>
  </si>
  <si>
    <t>BORISS Hadley</t>
  </si>
  <si>
    <t>KENNEDY Tatum</t>
  </si>
  <si>
    <t>WATSON Lauren</t>
  </si>
  <si>
    <t>WILLIAMS Cecilia</t>
  </si>
  <si>
    <t>REIDL Brooke</t>
  </si>
  <si>
    <t>BURKE Victoria</t>
  </si>
  <si>
    <t>RIDGEWAY Sydney</t>
  </si>
  <si>
    <t>FRANKS Luka</t>
  </si>
  <si>
    <t>MSLM/Fortune Freestyle</t>
  </si>
  <si>
    <t>DNF</t>
  </si>
  <si>
    <t>Calabogie TT</t>
  </si>
  <si>
    <t>Calabogie Timber Tour Day 1</t>
  </si>
  <si>
    <t>Calabogi Peaks Resort</t>
  </si>
  <si>
    <t>BUCKLAND Marissa</t>
  </si>
  <si>
    <t>Calabogie TT Day 2</t>
  </si>
  <si>
    <t>Calabogie TT Day 1</t>
  </si>
  <si>
    <t>Calabogie Timber Tour Day 2</t>
  </si>
  <si>
    <t>TT Provincials</t>
  </si>
  <si>
    <t>MSLM</t>
  </si>
  <si>
    <t>MSLM Provincials</t>
  </si>
  <si>
    <t>Prov MO</t>
  </si>
  <si>
    <t>Jr Nationals</t>
  </si>
  <si>
    <t>Canyon</t>
  </si>
  <si>
    <t>Jrs MO</t>
  </si>
  <si>
    <t>DNS</t>
  </si>
  <si>
    <t>By</t>
  </si>
  <si>
    <t xml:space="preserve"> Age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</si>
</sst>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09]mmmm\ d\,\ yyyy;@"/>
  </numFmts>
  <fonts count="16" x14ac:knownFonts="1">
    <font>
      <sz val="11"/>
      <color indexed="8"/>
      <name val="Helvetica Neue"/>
    </font>
    <font>
      <sz val="8"/>
      <name val="Helvetica Neue"/>
      <family val="2"/>
    </font>
    <font>
      <sz val="8"/>
      <color indexed="9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8"/>
      <color indexed="14"/>
      <name val="Tahoma"/>
      <family val="2"/>
    </font>
    <font>
      <sz val="6"/>
      <color indexed="9"/>
      <name val="Tahoma"/>
      <family val="2"/>
    </font>
    <font>
      <sz val="8"/>
      <color theme="0"/>
      <name val="Tahoma"/>
      <family val="2"/>
    </font>
    <font>
      <sz val="8"/>
      <color rgb="FF000000"/>
      <name val="Tahoma"/>
      <family val="2"/>
    </font>
    <font>
      <sz val="8"/>
      <color rgb="FF006600"/>
      <name val="Tahoma"/>
      <family val="2"/>
    </font>
    <font>
      <sz val="8"/>
      <color rgb="FFE6E6E6"/>
      <name val="Tahoma"/>
      <family val="2"/>
    </font>
    <font>
      <u/>
      <sz val="11"/>
      <color theme="10"/>
      <name val="Helvetica Neue"/>
      <family val="2"/>
    </font>
    <font>
      <u/>
      <sz val="11"/>
      <color theme="11"/>
      <name val="Helvetica Neue"/>
      <family val="2"/>
    </font>
    <font>
      <sz val="8"/>
      <color indexed="8"/>
      <name val="Helvetica Neue"/>
      <family val="2"/>
    </font>
    <font>
      <sz val="8"/>
      <color indexed="8"/>
      <name val="Helvetica"/>
      <family val="2"/>
    </font>
    <font>
      <sz val="8"/>
      <color rgb="FFFF0000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3B8C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B8CD8"/>
        <bgColor rgb="FF000000"/>
      </patternFill>
    </fill>
    <fill>
      <patternFill patternType="solid">
        <fgColor rgb="FFC7D5E1"/>
        <bgColor rgb="FF000000"/>
      </patternFill>
    </fill>
    <fill>
      <patternFill patternType="solid">
        <fgColor rgb="FFC7D5E1"/>
        <bgColor indexed="64"/>
      </patternFill>
    </fill>
    <fill>
      <patternFill patternType="solid">
        <fgColor rgb="FFBBCBDA"/>
        <bgColor indexed="64"/>
      </patternFill>
    </fill>
    <fill>
      <patternFill patternType="solid">
        <fgColor rgb="FFAFBFD1"/>
        <bgColor indexed="64"/>
      </patternFill>
    </fill>
    <fill>
      <patternFill patternType="solid">
        <fgColor theme="3" tint="0.39997558519241921"/>
        <bgColor rgb="FF000000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CDCDCD"/>
      </right>
      <top/>
      <bottom style="thin">
        <color rgb="FFCDCDCD"/>
      </bottom>
      <diagonal/>
    </border>
    <border>
      <left/>
      <right style="thin">
        <color auto="1"/>
      </right>
      <top/>
      <bottom style="thin">
        <color rgb="FFCDCDCD"/>
      </bottom>
      <diagonal/>
    </border>
    <border>
      <left/>
      <right style="thin">
        <color rgb="FFCDCDCD"/>
      </right>
      <top/>
      <bottom style="thin">
        <color rgb="FFCDCDCD"/>
      </bottom>
      <diagonal/>
    </border>
    <border>
      <left/>
      <right/>
      <top/>
      <bottom style="thin">
        <color rgb="FFCDCDCD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auto="1"/>
      </bottom>
      <diagonal/>
    </border>
    <border>
      <left/>
      <right/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rgb="FFCDCDCD"/>
      </right>
      <top style="thin">
        <color auto="1"/>
      </top>
      <bottom style="thin">
        <color auto="1"/>
      </bottom>
      <diagonal/>
    </border>
    <border>
      <left/>
      <right style="thin">
        <color rgb="FFCDCDCD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rgb="FFCDCDCD"/>
      </right>
      <top/>
      <bottom style="thin">
        <color indexed="64"/>
      </bottom>
      <diagonal/>
    </border>
    <border>
      <left/>
      <right style="thin">
        <color rgb="FFCDCDCD"/>
      </right>
      <top/>
      <bottom style="thin">
        <color indexed="64"/>
      </bottom>
      <diagonal/>
    </border>
  </borders>
  <cellStyleXfs count="1185">
    <xf numFmtId="0" fontId="0" fillId="0" borderId="0" applyNumberFormat="0" applyFill="0" applyBorder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</cellStyleXfs>
  <cellXfs count="127">
    <xf numFmtId="0" fontId="0" fillId="0" borderId="0" xfId="0" applyAlignment="1"/>
    <xf numFmtId="1" fontId="2" fillId="0" borderId="0" xfId="0" applyNumberFormat="1" applyFont="1" applyAlignment="1"/>
    <xf numFmtId="1" fontId="2" fillId="0" borderId="0" xfId="0" applyNumberFormat="1" applyFont="1" applyAlignment="1">
      <alignment wrapText="1"/>
    </xf>
    <xf numFmtId="1" fontId="3" fillId="2" borderId="0" xfId="0" applyNumberFormat="1" applyFont="1" applyFill="1" applyAlignment="1">
      <alignment horizontal="right" wrapText="1"/>
    </xf>
    <xf numFmtId="1" fontId="7" fillId="4" borderId="1" xfId="0" applyNumberFormat="1" applyFont="1" applyFill="1" applyBorder="1" applyAlignment="1"/>
    <xf numFmtId="1" fontId="7" fillId="4" borderId="3" xfId="0" applyNumberFormat="1" applyFont="1" applyFill="1" applyBorder="1" applyAlignment="1"/>
    <xf numFmtId="1" fontId="7" fillId="4" borderId="2" xfId="0" applyNumberFormat="1" applyFont="1" applyFill="1" applyBorder="1" applyAlignment="1"/>
    <xf numFmtId="1" fontId="7" fillId="4" borderId="5" xfId="0" applyNumberFormat="1" applyFont="1" applyFill="1" applyBorder="1" applyAlignment="1">
      <alignment horizontal="center"/>
    </xf>
    <xf numFmtId="1" fontId="7" fillId="4" borderId="11" xfId="0" applyNumberFormat="1" applyFont="1" applyFill="1" applyBorder="1" applyAlignment="1">
      <alignment horizontal="centerContinuous"/>
    </xf>
    <xf numFmtId="1" fontId="7" fillId="4" borderId="0" xfId="0" applyNumberFormat="1" applyFont="1" applyFill="1" applyAlignment="1">
      <alignment horizontal="centerContinuous"/>
    </xf>
    <xf numFmtId="1" fontId="7" fillId="4" borderId="4" xfId="0" applyNumberFormat="1" applyFont="1" applyFill="1" applyBorder="1" applyAlignment="1">
      <alignment horizontal="center"/>
    </xf>
    <xf numFmtId="1" fontId="7" fillId="4" borderId="4" xfId="0" applyNumberFormat="1" applyFont="1" applyFill="1" applyBorder="1" applyAlignment="1">
      <alignment horizontal="centerContinuous"/>
    </xf>
    <xf numFmtId="1" fontId="7" fillId="4" borderId="1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right"/>
    </xf>
    <xf numFmtId="1" fontId="7" fillId="4" borderId="6" xfId="0" applyNumberFormat="1" applyFont="1" applyFill="1" applyBorder="1" applyAlignment="1"/>
    <xf numFmtId="1" fontId="7" fillId="4" borderId="8" xfId="0" applyNumberFormat="1" applyFont="1" applyFill="1" applyBorder="1" applyAlignment="1"/>
    <xf numFmtId="1" fontId="7" fillId="4" borderId="7" xfId="0" applyNumberFormat="1" applyFont="1" applyFill="1" applyBorder="1" applyAlignment="1"/>
    <xf numFmtId="1" fontId="7" fillId="4" borderId="12" xfId="0" applyNumberFormat="1" applyFont="1" applyFill="1" applyBorder="1" applyAlignment="1">
      <alignment horizontal="center"/>
    </xf>
    <xf numFmtId="1" fontId="7" fillId="4" borderId="0" xfId="0" applyNumberFormat="1" applyFont="1" applyFill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2" fillId="2" borderId="9" xfId="0" applyNumberFormat="1" applyFont="1" applyFill="1" applyBorder="1" applyAlignment="1">
      <alignment horizontal="center"/>
    </xf>
    <xf numFmtId="1" fontId="2" fillId="2" borderId="0" xfId="0" applyNumberFormat="1" applyFont="1" applyFill="1" applyAlignment="1"/>
    <xf numFmtId="1" fontId="2" fillId="0" borderId="9" xfId="0" applyNumberFormat="1" applyFont="1" applyBorder="1" applyAlignment="1">
      <alignment horizontal="right"/>
    </xf>
    <xf numFmtId="1" fontId="2" fillId="0" borderId="0" xfId="0" applyNumberFormat="1" applyFont="1" applyAlignment="1">
      <alignment horizontal="left"/>
    </xf>
    <xf numFmtId="1" fontId="7" fillId="4" borderId="1" xfId="0" applyNumberFormat="1" applyFont="1" applyFill="1" applyBorder="1" applyAlignment="1">
      <alignment horizontal="left" wrapText="1"/>
    </xf>
    <xf numFmtId="1" fontId="7" fillId="4" borderId="3" xfId="0" applyNumberFormat="1" applyFont="1" applyFill="1" applyBorder="1" applyAlignment="1">
      <alignment horizontal="left" wrapText="1"/>
    </xf>
    <xf numFmtId="1" fontId="7" fillId="4" borderId="2" xfId="0" applyNumberFormat="1" applyFont="1" applyFill="1" applyBorder="1" applyAlignment="1">
      <alignment horizontal="left" wrapText="1"/>
    </xf>
    <xf numFmtId="1" fontId="7" fillId="4" borderId="14" xfId="0" applyNumberFormat="1" applyFont="1" applyFill="1" applyBorder="1" applyAlignment="1">
      <alignment horizontal="left" wrapText="1"/>
    </xf>
    <xf numFmtId="1" fontId="2" fillId="5" borderId="0" xfId="0" applyNumberFormat="1" applyFont="1" applyFill="1" applyAlignment="1"/>
    <xf numFmtId="0" fontId="4" fillId="5" borderId="0" xfId="0" applyFont="1" applyFill="1" applyAlignment="1"/>
    <xf numFmtId="1" fontId="2" fillId="5" borderId="0" xfId="0" applyNumberFormat="1" applyFont="1" applyFill="1" applyAlignment="1">
      <alignment wrapText="1"/>
    </xf>
    <xf numFmtId="1" fontId="9" fillId="5" borderId="0" xfId="0" applyNumberFormat="1" applyFont="1" applyFill="1" applyAlignment="1">
      <alignment wrapText="1"/>
    </xf>
    <xf numFmtId="1" fontId="5" fillId="4" borderId="14" xfId="0" applyNumberFormat="1" applyFont="1" applyFill="1" applyBorder="1" applyAlignment="1">
      <alignment horizontal="left" wrapText="1"/>
    </xf>
    <xf numFmtId="1" fontId="5" fillId="4" borderId="10" xfId="0" applyNumberFormat="1" applyFont="1" applyFill="1" applyBorder="1" applyAlignment="1">
      <alignment horizontal="left" wrapText="1"/>
    </xf>
    <xf numFmtId="0" fontId="4" fillId="0" borderId="0" xfId="0" applyFont="1" applyAlignment="1">
      <alignment wrapText="1"/>
    </xf>
    <xf numFmtId="1" fontId="2" fillId="4" borderId="4" xfId="0" applyNumberFormat="1" applyFont="1" applyFill="1" applyBorder="1" applyAlignment="1"/>
    <xf numFmtId="1" fontId="2" fillId="4" borderId="11" xfId="0" applyNumberFormat="1" applyFont="1" applyFill="1" applyBorder="1" applyAlignment="1"/>
    <xf numFmtId="1" fontId="2" fillId="4" borderId="5" xfId="0" applyNumberFormat="1" applyFont="1" applyFill="1" applyBorder="1" applyAlignment="1"/>
    <xf numFmtId="0" fontId="4" fillId="0" borderId="0" xfId="0" applyFont="1" applyAlignment="1"/>
    <xf numFmtId="1" fontId="2" fillId="4" borderId="7" xfId="0" applyNumberFormat="1" applyFont="1" applyFill="1" applyBorder="1" applyAlignment="1"/>
    <xf numFmtId="1" fontId="2" fillId="4" borderId="6" xfId="0" applyNumberFormat="1" applyFont="1" applyFill="1" applyBorder="1" applyAlignment="1"/>
    <xf numFmtId="1" fontId="2" fillId="4" borderId="12" xfId="0" applyNumberFormat="1" applyFont="1" applyFill="1" applyBorder="1" applyAlignment="1"/>
    <xf numFmtId="1" fontId="2" fillId="4" borderId="8" xfId="0" applyNumberFormat="1" applyFont="1" applyFill="1" applyBorder="1" applyAlignment="1"/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" fontId="3" fillId="3" borderId="0" xfId="0" applyNumberFormat="1" applyFont="1" applyFill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1" fontId="10" fillId="0" borderId="0" xfId="0" applyNumberFormat="1" applyFont="1" applyAlignment="1">
      <alignment horizontal="left"/>
    </xf>
    <xf numFmtId="1" fontId="8" fillId="0" borderId="1" xfId="0" applyNumberFormat="1" applyFont="1" applyBorder="1" applyAlignment="1">
      <alignment horizontal="left"/>
    </xf>
    <xf numFmtId="1" fontId="8" fillId="0" borderId="2" xfId="0" applyNumberFormat="1" applyFont="1" applyBorder="1" applyAlignment="1">
      <alignment horizontal="left"/>
    </xf>
    <xf numFmtId="1" fontId="8" fillId="0" borderId="3" xfId="0" applyNumberFormat="1" applyFont="1" applyBorder="1" applyAlignment="1">
      <alignment horizontal="left"/>
    </xf>
    <xf numFmtId="49" fontId="8" fillId="6" borderId="2" xfId="0" applyNumberFormat="1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/>
    </xf>
    <xf numFmtId="9" fontId="8" fillId="6" borderId="4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9" fontId="8" fillId="6" borderId="0" xfId="0" applyNumberFormat="1" applyFont="1" applyFill="1" applyAlignment="1">
      <alignment horizontal="center"/>
    </xf>
    <xf numFmtId="49" fontId="8" fillId="6" borderId="5" xfId="0" applyNumberFormat="1" applyFont="1" applyFill="1" applyBorder="1" applyAlignment="1">
      <alignment horizontal="center" wrapText="1"/>
    </xf>
    <xf numFmtId="0" fontId="3" fillId="6" borderId="5" xfId="0" applyFont="1" applyFill="1" applyBorder="1" applyAlignment="1">
      <alignment horizontal="center"/>
    </xf>
    <xf numFmtId="2" fontId="8" fillId="6" borderId="6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8" fillId="6" borderId="8" xfId="0" applyNumberFormat="1" applyFont="1" applyFill="1" applyBorder="1" applyAlignment="1">
      <alignment horizontal="center"/>
    </xf>
    <xf numFmtId="1" fontId="8" fillId="6" borderId="12" xfId="0" applyNumberFormat="1" applyFont="1" applyFill="1" applyBorder="1" applyAlignment="1">
      <alignment horizontal="center"/>
    </xf>
    <xf numFmtId="1" fontId="8" fillId="6" borderId="7" xfId="0" applyNumberFormat="1" applyFont="1" applyFill="1" applyBorder="1" applyAlignment="1">
      <alignment horizontal="center"/>
    </xf>
    <xf numFmtId="49" fontId="8" fillId="6" borderId="7" xfId="0" applyNumberFormat="1" applyFont="1" applyFill="1" applyBorder="1" applyAlignment="1">
      <alignment horizontal="center" wrapText="1"/>
    </xf>
    <xf numFmtId="1" fontId="3" fillId="6" borderId="7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" fontId="8" fillId="7" borderId="18" xfId="0" applyNumberFormat="1" applyFont="1" applyFill="1" applyBorder="1" applyAlignment="1">
      <alignment horizontal="center"/>
    </xf>
    <xf numFmtId="1" fontId="2" fillId="8" borderId="9" xfId="0" applyNumberFormat="1" applyFont="1" applyFill="1" applyBorder="1" applyAlignment="1">
      <alignment horizontal="right"/>
    </xf>
    <xf numFmtId="0" fontId="2" fillId="8" borderId="7" xfId="0" applyFont="1" applyFill="1" applyBorder="1" applyAlignment="1">
      <alignment horizontal="center"/>
    </xf>
    <xf numFmtId="2" fontId="8" fillId="3" borderId="15" xfId="0" applyNumberFormat="1" applyFont="1" applyFill="1" applyBorder="1" applyAlignment="1">
      <alignment horizontal="center"/>
    </xf>
    <xf numFmtId="2" fontId="8" fillId="3" borderId="17" xfId="0" applyNumberFormat="1" applyFont="1" applyFill="1" applyBorder="1" applyAlignment="1">
      <alignment horizontal="center"/>
    </xf>
    <xf numFmtId="1" fontId="8" fillId="3" borderId="16" xfId="0" applyNumberFormat="1" applyFont="1" applyFill="1" applyBorder="1" applyAlignment="1">
      <alignment horizontal="center"/>
    </xf>
    <xf numFmtId="1" fontId="2" fillId="9" borderId="9" xfId="0" applyNumberFormat="1" applyFont="1" applyFill="1" applyBorder="1" applyAlignment="1"/>
    <xf numFmtId="0" fontId="13" fillId="0" borderId="0" xfId="0" applyFont="1" applyAlignment="1"/>
    <xf numFmtId="1" fontId="2" fillId="10" borderId="9" xfId="0" applyNumberFormat="1" applyFont="1" applyFill="1" applyBorder="1" applyAlignment="1">
      <alignment horizontal="right"/>
    </xf>
    <xf numFmtId="0" fontId="14" fillId="10" borderId="9" xfId="0" applyFont="1" applyFill="1" applyBorder="1" applyAlignment="1"/>
    <xf numFmtId="0" fontId="14" fillId="10" borderId="0" xfId="0" applyFont="1" applyFill="1" applyAlignment="1"/>
    <xf numFmtId="1" fontId="2" fillId="0" borderId="12" xfId="0" applyNumberFormat="1" applyFont="1" applyBorder="1" applyAlignment="1">
      <alignment horizontal="right"/>
    </xf>
    <xf numFmtId="0" fontId="6" fillId="0" borderId="9" xfId="0" applyFont="1" applyBorder="1" applyAlignment="1">
      <alignment horizontal="center" wrapText="1"/>
    </xf>
    <xf numFmtId="16" fontId="6" fillId="0" borderId="9" xfId="0" applyNumberFormat="1" applyFont="1" applyBorder="1" applyAlignment="1">
      <alignment horizontal="center"/>
    </xf>
    <xf numFmtId="1" fontId="2" fillId="4" borderId="0" xfId="0" applyNumberFormat="1" applyFont="1" applyFill="1" applyAlignment="1"/>
    <xf numFmtId="1" fontId="15" fillId="2" borderId="9" xfId="0" applyNumberFormat="1" applyFont="1" applyFill="1" applyBorder="1" applyAlignment="1">
      <alignment horizontal="center"/>
    </xf>
    <xf numFmtId="1" fontId="8" fillId="7" borderId="8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6" fillId="0" borderId="12" xfId="0" applyFont="1" applyBorder="1" applyAlignment="1">
      <alignment horizontal="center" wrapText="1"/>
    </xf>
    <xf numFmtId="1" fontId="2" fillId="0" borderId="0" xfId="0" applyNumberFormat="1" applyFont="1" applyBorder="1" applyAlignment="1"/>
    <xf numFmtId="0" fontId="6" fillId="0" borderId="19" xfId="0" applyFont="1" applyBorder="1" applyAlignment="1">
      <alignment horizontal="center" wrapText="1"/>
    </xf>
    <xf numFmtId="1" fontId="2" fillId="0" borderId="20" xfId="0" applyNumberFormat="1" applyFont="1" applyBorder="1" applyAlignment="1"/>
    <xf numFmtId="1" fontId="8" fillId="7" borderId="20" xfId="0" applyNumberFormat="1" applyFont="1" applyFill="1" applyBorder="1" applyAlignment="1">
      <alignment horizontal="center"/>
    </xf>
    <xf numFmtId="0" fontId="14" fillId="10" borderId="21" xfId="0" applyFont="1" applyFill="1" applyBorder="1" applyAlignment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2" fontId="8" fillId="3" borderId="22" xfId="0" applyNumberFormat="1" applyFont="1" applyFill="1" applyBorder="1" applyAlignment="1">
      <alignment horizontal="center"/>
    </xf>
    <xf numFmtId="1" fontId="8" fillId="3" borderId="13" xfId="0" applyNumberFormat="1" applyFont="1" applyFill="1" applyBorder="1" applyAlignment="1">
      <alignment horizontal="center"/>
    </xf>
    <xf numFmtId="2" fontId="8" fillId="3" borderId="23" xfId="0" applyNumberFormat="1" applyFont="1" applyFill="1" applyBorder="1" applyAlignment="1">
      <alignment horizontal="center"/>
    </xf>
    <xf numFmtId="1" fontId="8" fillId="7" borderId="10" xfId="0" applyNumberFormat="1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4" fillId="10" borderId="14" xfId="0" applyFont="1" applyFill="1" applyBorder="1" applyAlignment="1"/>
    <xf numFmtId="0" fontId="14" fillId="10" borderId="24" xfId="0" applyFont="1" applyFill="1" applyBorder="1" applyAlignment="1"/>
    <xf numFmtId="1" fontId="8" fillId="6" borderId="11" xfId="0" applyNumberFormat="1" applyFont="1" applyFill="1" applyBorder="1" applyAlignment="1">
      <alignment horizontal="center"/>
    </xf>
    <xf numFmtId="1" fontId="8" fillId="6" borderId="5" xfId="0" applyNumberFormat="1" applyFont="1" applyFill="1" applyBorder="1" applyAlignment="1">
      <alignment horizontal="center"/>
    </xf>
    <xf numFmtId="1" fontId="3" fillId="6" borderId="5" xfId="0" applyNumberFormat="1" applyFont="1" applyFill="1" applyBorder="1" applyAlignment="1">
      <alignment horizontal="center"/>
    </xf>
    <xf numFmtId="2" fontId="8" fillId="3" borderId="0" xfId="0" applyNumberFormat="1" applyFont="1" applyFill="1" applyBorder="1" applyAlignment="1">
      <alignment horizontal="center"/>
    </xf>
    <xf numFmtId="1" fontId="8" fillId="3" borderId="0" xfId="0" applyNumberFormat="1" applyFont="1" applyFill="1" applyBorder="1" applyAlignment="1">
      <alignment horizontal="center"/>
    </xf>
    <xf numFmtId="2" fontId="8" fillId="3" borderId="4" xfId="0" applyNumberFormat="1" applyFont="1" applyFill="1" applyBorder="1" applyAlignment="1">
      <alignment horizontal="center"/>
    </xf>
    <xf numFmtId="1" fontId="8" fillId="7" borderId="9" xfId="0" applyNumberFormat="1" applyFont="1" applyFill="1" applyBorder="1" applyAlignment="1">
      <alignment horizontal="center"/>
    </xf>
    <xf numFmtId="9" fontId="8" fillId="11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2" fontId="8" fillId="3" borderId="25" xfId="0" applyNumberFormat="1" applyFont="1" applyFill="1" applyBorder="1" applyAlignment="1">
      <alignment horizontal="center"/>
    </xf>
    <xf numFmtId="1" fontId="8" fillId="3" borderId="7" xfId="0" applyNumberFormat="1" applyFont="1" applyFill="1" applyBorder="1" applyAlignment="1">
      <alignment horizontal="center"/>
    </xf>
    <xf numFmtId="2" fontId="8" fillId="3" borderId="26" xfId="0" applyNumberFormat="1" applyFont="1" applyFill="1" applyBorder="1" applyAlignment="1">
      <alignment horizontal="center"/>
    </xf>
    <xf numFmtId="0" fontId="14" fillId="10" borderId="0" xfId="0" applyFont="1" applyFill="1" applyBorder="1" applyAlignment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1" fontId="2" fillId="0" borderId="14" xfId="0" applyNumberFormat="1" applyFont="1" applyBorder="1" applyAlignment="1"/>
    <xf numFmtId="1" fontId="2" fillId="5" borderId="10" xfId="0" applyNumberFormat="1" applyFont="1" applyFill="1" applyBorder="1" applyAlignment="1"/>
    <xf numFmtId="0" fontId="4" fillId="5" borderId="8" xfId="0" applyFont="1" applyFill="1" applyBorder="1" applyAlignment="1"/>
    <xf numFmtId="0" fontId="4" fillId="0" borderId="0" xfId="0" applyFont="1" applyAlignment="1">
      <alignment horizontal="center"/>
    </xf>
    <xf numFmtId="1" fontId="7" fillId="4" borderId="10" xfId="0" applyNumberFormat="1" applyFont="1" applyFill="1" applyBorder="1" applyAlignment="1">
      <alignment horizontal="center" wrapText="1"/>
    </xf>
    <xf numFmtId="1" fontId="7" fillId="4" borderId="13" xfId="0" applyNumberFormat="1" applyFont="1" applyFill="1" applyBorder="1" applyAlignment="1">
      <alignment horizontal="center" wrapText="1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1" fontId="3" fillId="3" borderId="0" xfId="0" applyNumberFormat="1" applyFont="1" applyFill="1" applyAlignment="1">
      <alignment horizontal="center"/>
    </xf>
    <xf numFmtId="164" fontId="3" fillId="3" borderId="10" xfId="0" applyNumberFormat="1" applyFont="1" applyFill="1" applyBorder="1" applyAlignment="1">
      <alignment horizontal="left"/>
    </xf>
  </cellXfs>
  <cellStyles count="118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000000"/>
      <rgbColor rgb="00E6E6E6"/>
      <rgbColor rgb="00CDCDCD"/>
      <rgbColor rgb="00339966"/>
      <rgbColor rgb="00DD0806"/>
      <rgbColor rgb="00FFFFFF"/>
      <rgbColor rgb="00CCCCFF"/>
      <rgbColor rgb="00CCFFCC"/>
      <rgbColor rgb="00A3D979"/>
      <rgbColor rgb="00CAEBC7"/>
      <rgbColor rgb="00F3EB00"/>
      <rgbColor rgb="00FCF305"/>
      <rgbColor rgb="00C2E5A6"/>
      <rgbColor rgb="00FFFF3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6"/>
  <sheetViews>
    <sheetView showGridLines="0" tabSelected="1" workbookViewId="0">
      <selection activeCell="C11" sqref="C11"/>
    </sheetView>
  </sheetViews>
  <sheetFormatPr baseColWidth="10" defaultColWidth="17.6640625" defaultRowHeight="20" customHeight="1" x14ac:dyDescent="0.15"/>
  <cols>
    <col min="1" max="1" width="21.83203125" customWidth="1"/>
    <col min="2" max="2" width="10.6640625" customWidth="1"/>
    <col min="3" max="3" width="21.1640625" customWidth="1"/>
    <col min="4" max="4" width="0.83203125" hidden="1" customWidth="1"/>
    <col min="5" max="5" width="4.1640625" bestFit="1" customWidth="1"/>
    <col min="6" max="6" width="5.83203125" customWidth="1"/>
    <col min="7" max="9" width="5.6640625" customWidth="1"/>
    <col min="10" max="10" width="7.1640625" customWidth="1"/>
    <col min="11" max="11" width="5.1640625" hidden="1" customWidth="1"/>
    <col min="12" max="20" width="4.83203125" customWidth="1"/>
  </cols>
  <sheetData>
    <row r="1" spans="1:20" ht="33.75" customHeight="1" x14ac:dyDescent="0.15">
      <c r="A1" s="1" t="s">
        <v>42</v>
      </c>
      <c r="B1" s="1"/>
      <c r="C1" s="1"/>
      <c r="D1" s="1"/>
      <c r="E1" s="1"/>
      <c r="F1" s="23" t="s">
        <v>38</v>
      </c>
      <c r="G1" s="1"/>
      <c r="H1" s="1"/>
      <c r="I1" s="1"/>
      <c r="J1" s="1"/>
      <c r="K1" s="1"/>
      <c r="L1" s="89"/>
      <c r="M1" s="87"/>
      <c r="N1" s="87"/>
      <c r="O1" s="87"/>
      <c r="P1" s="87"/>
      <c r="Q1" s="87"/>
      <c r="R1" s="87"/>
      <c r="S1" s="87"/>
      <c r="T1" s="87"/>
    </row>
    <row r="2" spans="1:20" ht="38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3" t="s">
        <v>29</v>
      </c>
      <c r="L2" s="86" t="s">
        <v>53</v>
      </c>
      <c r="M2" s="88" t="s">
        <v>53</v>
      </c>
      <c r="N2" s="88" t="s">
        <v>59</v>
      </c>
      <c r="O2" s="88" t="s">
        <v>59</v>
      </c>
      <c r="P2" s="88" t="s">
        <v>94</v>
      </c>
      <c r="Q2" s="88" t="s">
        <v>93</v>
      </c>
      <c r="R2" s="88" t="s">
        <v>93</v>
      </c>
      <c r="S2" s="88" t="s">
        <v>96</v>
      </c>
      <c r="T2" s="88" t="s">
        <v>100</v>
      </c>
    </row>
    <row r="3" spans="1:20" ht="36" customHeight="1" x14ac:dyDescent="0.15">
      <c r="A3" s="24" t="s">
        <v>35</v>
      </c>
      <c r="B3" s="25" t="s">
        <v>41</v>
      </c>
      <c r="C3" s="25"/>
      <c r="D3" s="26"/>
      <c r="E3" s="27"/>
      <c r="F3" s="121" t="s">
        <v>40</v>
      </c>
      <c r="G3" s="121"/>
      <c r="H3" s="121"/>
      <c r="I3" s="121"/>
      <c r="J3" s="122"/>
      <c r="K3" s="3" t="s">
        <v>30</v>
      </c>
      <c r="L3" s="79" t="s">
        <v>54</v>
      </c>
      <c r="M3" s="79" t="s">
        <v>54</v>
      </c>
      <c r="N3" s="79" t="s">
        <v>60</v>
      </c>
      <c r="O3" s="79" t="s">
        <v>61</v>
      </c>
      <c r="P3" s="79" t="s">
        <v>54</v>
      </c>
      <c r="Q3" s="79" t="s">
        <v>54</v>
      </c>
      <c r="R3" s="79" t="s">
        <v>54</v>
      </c>
      <c r="S3" s="79" t="s">
        <v>97</v>
      </c>
      <c r="T3" s="79" t="s">
        <v>101</v>
      </c>
    </row>
    <row r="4" spans="1:20" ht="15" customHeight="1" x14ac:dyDescent="0.15">
      <c r="A4" s="4"/>
      <c r="B4" s="5"/>
      <c r="C4" s="5"/>
      <c r="D4" s="6"/>
      <c r="E4" s="7" t="s">
        <v>4</v>
      </c>
      <c r="F4" s="8" t="s">
        <v>3</v>
      </c>
      <c r="G4" s="9" t="s">
        <v>20</v>
      </c>
      <c r="H4" s="10" t="s">
        <v>20</v>
      </c>
      <c r="I4" s="11" t="s">
        <v>20</v>
      </c>
      <c r="J4" s="12" t="s">
        <v>8</v>
      </c>
      <c r="K4" s="13" t="s">
        <v>31</v>
      </c>
      <c r="L4" s="80">
        <v>42386</v>
      </c>
      <c r="M4" s="80">
        <v>42386</v>
      </c>
      <c r="N4" s="80">
        <v>42400</v>
      </c>
      <c r="O4" s="80">
        <v>42401</v>
      </c>
      <c r="P4" s="80">
        <v>42421</v>
      </c>
      <c r="Q4" s="80">
        <v>42421</v>
      </c>
      <c r="R4" s="80">
        <v>42421</v>
      </c>
      <c r="S4" s="80">
        <v>42428</v>
      </c>
      <c r="T4" s="80">
        <v>42441</v>
      </c>
    </row>
    <row r="5" spans="1:20" ht="15" customHeight="1" x14ac:dyDescent="0.15">
      <c r="A5" s="14" t="s">
        <v>37</v>
      </c>
      <c r="B5" s="15" t="s">
        <v>36</v>
      </c>
      <c r="C5" s="15" t="s">
        <v>10</v>
      </c>
      <c r="D5" s="16"/>
      <c r="E5" s="7" t="s">
        <v>3</v>
      </c>
      <c r="F5" s="17" t="s">
        <v>27</v>
      </c>
      <c r="G5" s="18" t="s">
        <v>7</v>
      </c>
      <c r="H5" s="10" t="s">
        <v>6</v>
      </c>
      <c r="I5" s="10" t="s">
        <v>21</v>
      </c>
      <c r="J5" s="12" t="s">
        <v>9</v>
      </c>
      <c r="K5" s="13" t="s">
        <v>32</v>
      </c>
      <c r="L5" s="80" t="s">
        <v>44</v>
      </c>
      <c r="M5" s="80" t="s">
        <v>48</v>
      </c>
      <c r="N5" s="80" t="s">
        <v>44</v>
      </c>
      <c r="O5" s="80" t="s">
        <v>44</v>
      </c>
      <c r="P5" s="80" t="s">
        <v>44</v>
      </c>
      <c r="Q5" s="80" t="s">
        <v>44</v>
      </c>
      <c r="R5" s="80" t="s">
        <v>44</v>
      </c>
      <c r="S5" s="80" t="s">
        <v>44</v>
      </c>
      <c r="T5" s="80" t="s">
        <v>44</v>
      </c>
    </row>
    <row r="6" spans="1:20" ht="17" customHeight="1" x14ac:dyDescent="0.15">
      <c r="A6" s="73" t="s">
        <v>50</v>
      </c>
      <c r="B6" s="73" t="s">
        <v>62</v>
      </c>
      <c r="C6" s="114" t="s">
        <v>67</v>
      </c>
      <c r="D6" s="73"/>
      <c r="E6" s="73">
        <f t="shared" ref="E6" si="0">F6</f>
        <v>1</v>
      </c>
      <c r="F6" s="19">
        <f t="shared" ref="F6" si="1">RANK(J6,$J$6:$J$26,0)</f>
        <v>1</v>
      </c>
      <c r="G6" s="20">
        <f t="shared" ref="G6:G26" si="2">LARGE(($L6:$T6),1)</f>
        <v>500</v>
      </c>
      <c r="H6" s="20">
        <f t="shared" ref="H6:H23" si="3">LARGE(($L6:$T6),2)</f>
        <v>500</v>
      </c>
      <c r="I6" s="20">
        <f t="shared" ref="I6:I13" si="4">LARGE(($L6:$T6),3)</f>
        <v>500</v>
      </c>
      <c r="J6" s="19">
        <f t="shared" ref="J6" si="5">SUM(G6+H6+I6)</f>
        <v>1500</v>
      </c>
      <c r="K6" s="21"/>
      <c r="L6" s="78">
        <f>IF(ISNA(VLOOKUP($C6,'Calabogie CC MO'!$A$17:$H$49,8,FALSE))=TRUE,"0",VLOOKUP($C6,'Calabogie CC MO'!$A$17:$H$49,8,FALSE))</f>
        <v>380.2490234375</v>
      </c>
      <c r="M6" s="78">
        <f>IF(ISNA(VLOOKUP($C6,'Calabogie CC DM'!$A$17:$H$49,8,FALSE))=TRUE,"0",VLOOKUP($C6,'Calabogie CC DM'!$A$17:$H$49,8,FALSE))</f>
        <v>363.88496597766078</v>
      </c>
      <c r="N6" s="78">
        <f>IF(ISNA(VLOOKUP($C6,Cal_TT_Day_1!$A$17:$H$36,8,FALSE))=TRUE,"0",VLOOKUP($C6,Cal_TT_Day_1!$A$17:$H$36,8,FALSE))</f>
        <v>456.35541644931322</v>
      </c>
      <c r="O6" s="78">
        <f>IF(ISNA(VLOOKUP($C6,Cal_TT_Day_2!$A$17:$H$33,8,FALSE))=TRUE,"0",VLOOKUP($C6,Cal_TT_Day_2!$A$17:$H$33,8,FALSE))</f>
        <v>387.49513807856869</v>
      </c>
      <c r="P6" s="78">
        <f>IF(ISNA(VLOOKUP($C6,'Calabogie TT Day 1'!$A$17:$H$49,8,FALSE))=TRUE,"0",VLOOKUP($C6,'Calabogie TT Day 1'!$A$17:$H$49,8,FALSE))</f>
        <v>500</v>
      </c>
      <c r="Q6" s="78">
        <f>IF(ISNA(VLOOKUP($C6,'Calabogie TT Day 2'!$A$17:$H$49,8,FALSE))=TRUE,"0",VLOOKUP($C6,'Calabogie TT Day 2'!$A$17:$H$49,8,FALSE))</f>
        <v>500</v>
      </c>
      <c r="R6" s="78">
        <f>IF(ISNA(VLOOKUP($C6,'Calabogie TT Day 2'!$A$17:$H$49,8,FALSE))=TRUE,"0",VLOOKUP($C6,'Calabogie TT Day 2'!$A$17:$H$49,8,FALSE))</f>
        <v>500</v>
      </c>
      <c r="S6" s="78">
        <f>IF(ISNA(VLOOKUP($C6,'Prov MO'!$A$17:$H$46,8,FALSE))=TRUE,"0",VLOOKUP($C6,'Prov MO'!$A$17:$H$46,8,FALSE))</f>
        <v>479.88160603980788</v>
      </c>
      <c r="T6" s="78">
        <f>IF(ISNA(VLOOKUP($C6,'Jrs MO'!$A$17:$H$49,8,FALSE))=TRUE,"0",VLOOKUP($C6,'Jrs MO'!$A$17:$H$49,8,FALSE))</f>
        <v>391.66017147310987</v>
      </c>
    </row>
    <row r="7" spans="1:20" ht="17" customHeight="1" x14ac:dyDescent="0.15">
      <c r="A7" s="73" t="s">
        <v>51</v>
      </c>
      <c r="B7" s="73" t="s">
        <v>62</v>
      </c>
      <c r="C7" s="76" t="s">
        <v>69</v>
      </c>
      <c r="D7" s="73"/>
      <c r="E7" s="73">
        <f t="shared" ref="E7:E26" si="6">F7</f>
        <v>2</v>
      </c>
      <c r="F7" s="19">
        <f t="shared" ref="F7:F26" si="7">RANK(J7,$J$6:$J$26,0)</f>
        <v>2</v>
      </c>
      <c r="G7" s="20">
        <f t="shared" si="2"/>
        <v>550</v>
      </c>
      <c r="H7" s="20">
        <f t="shared" si="3"/>
        <v>449.42228035753214</v>
      </c>
      <c r="I7" s="20">
        <f t="shared" si="4"/>
        <v>449.42228035753214</v>
      </c>
      <c r="J7" s="19">
        <f t="shared" ref="J7:J26" si="8">SUM(G7+H7+I7)</f>
        <v>1448.8445607150643</v>
      </c>
      <c r="K7" s="21"/>
      <c r="L7" s="78" t="str">
        <f>IF(ISNA(VLOOKUP($C7,'Calabogie CC MO'!$A$17:$H$49,8,FALSE))=TRUE,"0",VLOOKUP($C7,'Calabogie CC MO'!$A$17:$H$49,8,FALSE))</f>
        <v>0</v>
      </c>
      <c r="M7" s="78" t="str">
        <f>IF(ISNA(VLOOKUP($C7,'Calabogie CC DM'!$A$17:$H$49,8,FALSE))=TRUE,"0",VLOOKUP($C7,'Calabogie CC DM'!$A$17:$H$49,8,FALSE))</f>
        <v>0</v>
      </c>
      <c r="N7" s="78">
        <f>IF(ISNA(VLOOKUP($C7,Cal_TT_Day_1!$A$17:$H$36,8,FALSE))=TRUE,"0",VLOOKUP($C7,Cal_TT_Day_1!$A$17:$H$36,8,FALSE))</f>
        <v>412.189184489654</v>
      </c>
      <c r="O7" s="78">
        <f>IF(ISNA(VLOOKUP($C7,Cal_TT_Day_2!$A$17:$H$33,8,FALSE))=TRUE,"0",VLOOKUP($C7,Cal_TT_Day_2!$A$17:$H$33,8,FALSE))</f>
        <v>440.58732010890708</v>
      </c>
      <c r="P7" s="78">
        <f>IF(ISNA(VLOOKUP($C7,'Calabogie TT Day 1'!$A$17:$H$49,8,FALSE))=TRUE,"0",VLOOKUP($C7,'Calabogie TT Day 1'!$A$17:$H$49,8,FALSE))</f>
        <v>439.04823989569746</v>
      </c>
      <c r="Q7" s="78">
        <f>IF(ISNA(VLOOKUP($C7,'Calabogie TT Day 2'!$A$17:$H$49,8,FALSE))=TRUE,"0",VLOOKUP($C7,'Calabogie TT Day 2'!$A$17:$H$49,8,FALSE))</f>
        <v>449.42228035753214</v>
      </c>
      <c r="R7" s="78">
        <f>IF(ISNA(VLOOKUP($C7,'Calabogie TT Day 2'!$A$17:$H$49,8,FALSE))=TRUE,"0",VLOOKUP($C7,'Calabogie TT Day 2'!$A$17:$H$49,8,FALSE))</f>
        <v>449.42228035753214</v>
      </c>
      <c r="S7" s="78">
        <f>IF(ISNA(VLOOKUP($C7,'Prov MO'!$A$17:$H$46,8,FALSE))=TRUE,"0",VLOOKUP($C7,'Prov MO'!$A$17:$H$46,8,FALSE))</f>
        <v>550</v>
      </c>
      <c r="T7" s="78" t="str">
        <f>IF(ISNA(VLOOKUP($C7,'Jrs MO'!$A$17:$H$49,8,FALSE))=TRUE,"0",VLOOKUP($C7,'Jrs MO'!$A$17:$H$49,8,FALSE))</f>
        <v>0</v>
      </c>
    </row>
    <row r="8" spans="1:20" ht="17" customHeight="1" x14ac:dyDescent="0.15">
      <c r="A8" s="73" t="s">
        <v>65</v>
      </c>
      <c r="B8" s="73" t="s">
        <v>63</v>
      </c>
      <c r="C8" s="76" t="s">
        <v>70</v>
      </c>
      <c r="D8" s="73"/>
      <c r="E8" s="73">
        <f t="shared" si="6"/>
        <v>3</v>
      </c>
      <c r="F8" s="19">
        <f t="shared" si="7"/>
        <v>3</v>
      </c>
      <c r="G8" s="20">
        <f t="shared" si="2"/>
        <v>473.0551933941764</v>
      </c>
      <c r="H8" s="20">
        <f t="shared" si="3"/>
        <v>466.3178548070635</v>
      </c>
      <c r="I8" s="20">
        <f t="shared" si="4"/>
        <v>466.3178548070635</v>
      </c>
      <c r="J8" s="19">
        <f t="shared" si="8"/>
        <v>1405.6909030083034</v>
      </c>
      <c r="K8" s="21"/>
      <c r="L8" s="78" t="str">
        <f>IF(ISNA(VLOOKUP($C8,'Calabogie CC MO'!$A$17:$H$49,8,FALSE))=TRUE,"0",VLOOKUP($C8,'Calabogie CC MO'!$A$17:$H$49,8,FALSE))</f>
        <v>0</v>
      </c>
      <c r="M8" s="78" t="str">
        <f>IF(ISNA(VLOOKUP($C8,'Calabogie CC DM'!$A$17:$H$49,8,FALSE))=TRUE,"0",VLOOKUP($C8,'Calabogie CC DM'!$A$17:$H$49,8,FALSE))</f>
        <v>0</v>
      </c>
      <c r="N8" s="78">
        <f>IF(ISNA(VLOOKUP($C8,Cal_TT_Day_1!$A$17:$H$36,8,FALSE))=TRUE,"0",VLOOKUP($C8,Cal_TT_Day_1!$A$17:$H$36,8,FALSE))</f>
        <v>384.02017040514698</v>
      </c>
      <c r="O8" s="78">
        <f>IF(ISNA(VLOOKUP($C8,Cal_TT_Day_2!$A$17:$H$33,8,FALSE))=TRUE,"0",VLOOKUP($C8,Cal_TT_Day_2!$A$17:$H$33,8,FALSE))</f>
        <v>306.49552703228318</v>
      </c>
      <c r="P8" s="78">
        <f>IF(ISNA(VLOOKUP($C8,'Calabogie TT Day 1'!$A$17:$H$49,8,FALSE))=TRUE,"0",VLOOKUP($C8,'Calabogie TT Day 1'!$A$17:$H$49,8,FALSE))</f>
        <v>473.0551933941764</v>
      </c>
      <c r="Q8" s="78">
        <f>IF(ISNA(VLOOKUP($C8,'Calabogie TT Day 2'!$A$17:$H$49,8,FALSE))=TRUE,"0",VLOOKUP($C8,'Calabogie TT Day 2'!$A$17:$H$49,8,FALSE))</f>
        <v>466.3178548070635</v>
      </c>
      <c r="R8" s="78">
        <f>IF(ISNA(VLOOKUP($C8,'Calabogie TT Day 2'!$A$17:$H$49,8,FALSE))=TRUE,"0",VLOOKUP($C8,'Calabogie TT Day 2'!$A$17:$H$49,8,FALSE))</f>
        <v>466.3178548070635</v>
      </c>
      <c r="S8" s="78">
        <f>IF(ISNA(VLOOKUP($C8,'Prov MO'!$A$17:$H$46,8,FALSE))=TRUE,"0",VLOOKUP($C8,'Prov MO'!$A$17:$H$46,8,FALSE))</f>
        <v>0</v>
      </c>
      <c r="T8" s="78">
        <f>IF(ISNA(VLOOKUP($C8,'Jrs MO'!$A$17:$H$49,8,FALSE))=TRUE,"0",VLOOKUP($C8,'Jrs MO'!$A$17:$H$49,8,FALSE))</f>
        <v>179.11145752143412</v>
      </c>
    </row>
    <row r="9" spans="1:20" ht="17" customHeight="1" x14ac:dyDescent="0.15">
      <c r="A9" s="73" t="s">
        <v>51</v>
      </c>
      <c r="B9" s="73" t="s">
        <v>62</v>
      </c>
      <c r="C9" s="76" t="s">
        <v>71</v>
      </c>
      <c r="D9" s="73"/>
      <c r="E9" s="73">
        <f t="shared" si="6"/>
        <v>4</v>
      </c>
      <c r="F9" s="19">
        <f t="shared" si="7"/>
        <v>4</v>
      </c>
      <c r="G9" s="20">
        <f t="shared" si="2"/>
        <v>508.28757721345232</v>
      </c>
      <c r="H9" s="20">
        <f t="shared" si="3"/>
        <v>442.33703945934161</v>
      </c>
      <c r="I9" s="20">
        <f t="shared" si="4"/>
        <v>442.33703945934161</v>
      </c>
      <c r="J9" s="19">
        <f t="shared" si="8"/>
        <v>1392.9616561321357</v>
      </c>
      <c r="K9" s="21"/>
      <c r="L9" s="78" t="str">
        <f>IF(ISNA(VLOOKUP($C9,'Calabogie CC MO'!$A$17:$H$49,8,FALSE))=TRUE,"0",VLOOKUP($C9,'Calabogie CC MO'!$A$17:$H$49,8,FALSE))</f>
        <v>0</v>
      </c>
      <c r="M9" s="78" t="str">
        <f>IF(ISNA(VLOOKUP($C9,'Calabogie CC DM'!$A$17:$H$49,8,FALSE))=TRUE,"0",VLOOKUP($C9,'Calabogie CC DM'!$A$17:$H$49,8,FALSE))</f>
        <v>0</v>
      </c>
      <c r="N9" s="78">
        <f>IF(ISNA(VLOOKUP($C9,Cal_TT_Day_1!$A$17:$H$36,8,FALSE))=TRUE,"0",VLOOKUP($C9,Cal_TT_Day_1!$A$17:$H$36,8,FALSE))</f>
        <v>379.5861589288819</v>
      </c>
      <c r="O9" s="78">
        <f>IF(ISNA(VLOOKUP($C9,Cal_TT_Day_2!$A$17:$H$33,8,FALSE))=TRUE,"0",VLOOKUP($C9,Cal_TT_Day_2!$A$17:$H$33,8,FALSE))</f>
        <v>358.6153247763516</v>
      </c>
      <c r="P9" s="78">
        <f>IF(ISNA(VLOOKUP($C9,'Calabogie TT Day 1'!$A$17:$H$49,8,FALSE))=TRUE,"0",VLOOKUP($C9,'Calabogie TT Day 1'!$A$17:$H$49,8,FALSE))</f>
        <v>436.8752716210343</v>
      </c>
      <c r="Q9" s="78">
        <f>IF(ISNA(VLOOKUP($C9,'Calabogie TT Day 2'!$A$17:$H$49,8,FALSE))=TRUE,"0",VLOOKUP($C9,'Calabogie TT Day 2'!$A$17:$H$49,8,FALSE))</f>
        <v>442.33703945934161</v>
      </c>
      <c r="R9" s="78">
        <f>IF(ISNA(VLOOKUP($C9,'Calabogie TT Day 2'!$A$17:$H$49,8,FALSE))=TRUE,"0",VLOOKUP($C9,'Calabogie TT Day 2'!$A$17:$H$49,8,FALSE))</f>
        <v>442.33703945934161</v>
      </c>
      <c r="S9" s="78">
        <f>IF(ISNA(VLOOKUP($C9,'Prov MO'!$A$17:$H$46,8,FALSE))=TRUE,"0",VLOOKUP($C9,'Prov MO'!$A$17:$H$46,8,FALSE))</f>
        <v>508.28757721345232</v>
      </c>
      <c r="T9" s="78" t="str">
        <f>IF(ISNA(VLOOKUP($C9,'Jrs MO'!$A$17:$H$49,8,FALSE))=TRUE,"0",VLOOKUP($C9,'Jrs MO'!$A$17:$H$49,8,FALSE))</f>
        <v>0</v>
      </c>
    </row>
    <row r="10" spans="1:20" ht="17" customHeight="1" x14ac:dyDescent="0.15">
      <c r="A10" s="73" t="s">
        <v>65</v>
      </c>
      <c r="B10" s="73" t="s">
        <v>63</v>
      </c>
      <c r="C10" s="76" t="s">
        <v>73</v>
      </c>
      <c r="D10" s="73"/>
      <c r="E10" s="73">
        <f t="shared" si="6"/>
        <v>5</v>
      </c>
      <c r="F10" s="19">
        <f t="shared" si="7"/>
        <v>5</v>
      </c>
      <c r="G10" s="20">
        <f t="shared" si="2"/>
        <v>456.50752125572274</v>
      </c>
      <c r="H10" s="20">
        <f t="shared" si="3"/>
        <v>456.50752125572274</v>
      </c>
      <c r="I10" s="20">
        <f t="shared" si="4"/>
        <v>446.56829100892247</v>
      </c>
      <c r="J10" s="19">
        <f t="shared" si="8"/>
        <v>1359.5833335203679</v>
      </c>
      <c r="K10" s="21"/>
      <c r="L10" s="78" t="str">
        <f>IF(ISNA(VLOOKUP($C10,'Calabogie CC MO'!$A$17:$H$49,8,FALSE))=TRUE,"0",VLOOKUP($C10,'Calabogie CC MO'!$A$17:$H$49,8,FALSE))</f>
        <v>0</v>
      </c>
      <c r="M10" s="78" t="str">
        <f>IF(ISNA(VLOOKUP($C10,'Calabogie CC DM'!$A$17:$H$49,8,FALSE))=TRUE,"0",VLOOKUP($C10,'Calabogie CC DM'!$A$17:$H$49,8,FALSE))</f>
        <v>0</v>
      </c>
      <c r="N10" s="78">
        <f>IF(ISNA(VLOOKUP($C10,Cal_TT_Day_1!$A$17:$H$36,8,FALSE))=TRUE,"0",VLOOKUP($C10,Cal_TT_Day_1!$A$17:$H$36,8,FALSE))</f>
        <v>350.63467223091635</v>
      </c>
      <c r="O10" s="78">
        <f>IF(ISNA(VLOOKUP($C10,Cal_TT_Day_2!$A$17:$H$33,8,FALSE))=TRUE,"0",VLOOKUP($C10,Cal_TT_Day_2!$A$17:$H$33,8,FALSE))</f>
        <v>348.98872034227924</v>
      </c>
      <c r="P10" s="78">
        <f>IF(ISNA(VLOOKUP($C10,'Calabogie TT Day 1'!$A$17:$H$49,8,FALSE))=TRUE,"0",VLOOKUP($C10,'Calabogie TT Day 1'!$A$17:$H$49,8,FALSE))</f>
        <v>427.64015645371575</v>
      </c>
      <c r="Q10" s="78">
        <f>IF(ISNA(VLOOKUP($C10,'Calabogie TT Day 2'!$A$17:$H$49,8,FALSE))=TRUE,"0",VLOOKUP($C10,'Calabogie TT Day 2'!$A$17:$H$49,8,FALSE))</f>
        <v>456.50752125572274</v>
      </c>
      <c r="R10" s="78">
        <f>IF(ISNA(VLOOKUP($C10,'Calabogie TT Day 2'!$A$17:$H$49,8,FALSE))=TRUE,"0",VLOOKUP($C10,'Calabogie TT Day 2'!$A$17:$H$49,8,FALSE))</f>
        <v>456.50752125572274</v>
      </c>
      <c r="S10" s="78">
        <f>IF(ISNA(VLOOKUP($C10,'Prov MO'!$A$17:$H$46,8,FALSE))=TRUE,"0",VLOOKUP($C10,'Prov MO'!$A$17:$H$46,8,FALSE))</f>
        <v>446.56829100892247</v>
      </c>
      <c r="T10" s="78" t="str">
        <f>IF(ISNA(VLOOKUP($C10,'Jrs MO'!$A$17:$H$49,8,FALSE))=TRUE,"0",VLOOKUP($C10,'Jrs MO'!$A$17:$H$49,8,FALSE))</f>
        <v>0</v>
      </c>
    </row>
    <row r="11" spans="1:20" ht="17" customHeight="1" x14ac:dyDescent="0.15">
      <c r="A11" s="73" t="s">
        <v>65</v>
      </c>
      <c r="B11" s="73" t="s">
        <v>63</v>
      </c>
      <c r="C11" s="76" t="s">
        <v>72</v>
      </c>
      <c r="D11" s="73"/>
      <c r="E11" s="73">
        <f t="shared" si="6"/>
        <v>6</v>
      </c>
      <c r="F11" s="19">
        <f t="shared" si="7"/>
        <v>6</v>
      </c>
      <c r="G11" s="20">
        <f t="shared" si="2"/>
        <v>455.63549160671465</v>
      </c>
      <c r="H11" s="20">
        <f t="shared" si="3"/>
        <v>455.63549160671465</v>
      </c>
      <c r="I11" s="20">
        <f t="shared" si="4"/>
        <v>398.30508474576266</v>
      </c>
      <c r="J11" s="19">
        <f t="shared" si="8"/>
        <v>1309.576067959192</v>
      </c>
      <c r="K11" s="21"/>
      <c r="L11" s="78" t="str">
        <f>IF(ISNA(VLOOKUP($C11,'Calabogie CC MO'!$A$17:$H$49,8,FALSE))=TRUE,"0",VLOOKUP($C11,'Calabogie CC MO'!$A$17:$H$49,8,FALSE))</f>
        <v>0</v>
      </c>
      <c r="M11" s="78" t="str">
        <f>IF(ISNA(VLOOKUP($C11,'Calabogie CC DM'!$A$17:$H$49,8,FALSE))=TRUE,"0",VLOOKUP($C11,'Calabogie CC DM'!$A$17:$H$49,8,FALSE))</f>
        <v>0</v>
      </c>
      <c r="N11" s="78">
        <f>IF(ISNA(VLOOKUP($C11,Cal_TT_Day_1!$A$17:$H$36,8,FALSE))=TRUE,"0",VLOOKUP($C11,Cal_TT_Day_1!$A$17:$H$36,8,FALSE))</f>
        <v>363.5889410537298</v>
      </c>
      <c r="O11" s="78">
        <f>IF(ISNA(VLOOKUP($C11,Cal_TT_Day_2!$A$17:$H$33,8,FALSE))=TRUE,"0",VLOOKUP($C11,Cal_TT_Day_2!$A$17:$H$33,8,FALSE))</f>
        <v>377.28510307273433</v>
      </c>
      <c r="P11" s="78">
        <f>IF(ISNA(VLOOKUP($C11,'Calabogie TT Day 1'!$A$17:$H$49,8,FALSE))=TRUE,"0",VLOOKUP($C11,'Calabogie TT Day 1'!$A$17:$H$49,8,FALSE))</f>
        <v>398.30508474576266</v>
      </c>
      <c r="Q11" s="78">
        <f>IF(ISNA(VLOOKUP($C11,'Calabogie TT Day 2'!$A$17:$H$49,8,FALSE))=TRUE,"0",VLOOKUP($C11,'Calabogie TT Day 2'!$A$17:$H$49,8,FALSE))</f>
        <v>455.63549160671465</v>
      </c>
      <c r="R11" s="78">
        <f>IF(ISNA(VLOOKUP($C11,'Calabogie TT Day 2'!$A$17:$H$49,8,FALSE))=TRUE,"0",VLOOKUP($C11,'Calabogie TT Day 2'!$A$17:$H$49,8,FALSE))</f>
        <v>455.63549160671465</v>
      </c>
      <c r="S11" s="78" t="str">
        <f>IF(ISNA(VLOOKUP($C11,'Prov MO'!$A$17:$H$46,8,FALSE))=TRUE,"0",VLOOKUP($C11,'Prov MO'!$A$17:$H$46,8,FALSE))</f>
        <v>0</v>
      </c>
      <c r="T11" s="78" t="str">
        <f>IF(ISNA(VLOOKUP($C11,'Jrs MO'!$A$17:$H$49,8,FALSE))=TRUE,"0",VLOOKUP($C11,'Jrs MO'!$A$17:$H$49,8,FALSE))</f>
        <v>0</v>
      </c>
    </row>
    <row r="12" spans="1:20" ht="17" customHeight="1" x14ac:dyDescent="0.15">
      <c r="A12" s="73" t="s">
        <v>52</v>
      </c>
      <c r="B12" s="73" t="s">
        <v>62</v>
      </c>
      <c r="C12" s="76" t="s">
        <v>74</v>
      </c>
      <c r="D12" s="73"/>
      <c r="E12" s="73">
        <f t="shared" si="6"/>
        <v>7</v>
      </c>
      <c r="F12" s="19">
        <f t="shared" si="7"/>
        <v>7</v>
      </c>
      <c r="G12" s="20">
        <f t="shared" si="2"/>
        <v>428.49356878133858</v>
      </c>
      <c r="H12" s="20">
        <f t="shared" si="3"/>
        <v>428.49356878133858</v>
      </c>
      <c r="I12" s="20">
        <f t="shared" si="4"/>
        <v>404.3893959148196</v>
      </c>
      <c r="J12" s="19">
        <f t="shared" si="8"/>
        <v>1261.3765334774967</v>
      </c>
      <c r="K12" s="21"/>
      <c r="L12" s="78" t="str">
        <f>IF(ISNA(VLOOKUP($C12,'Calabogie CC MO'!$A$17:$H$49,8,FALSE))=TRUE,"0",VLOOKUP($C12,'Calabogie CC MO'!$A$17:$H$49,8,FALSE))</f>
        <v>0</v>
      </c>
      <c r="M12" s="78" t="str">
        <f>IF(ISNA(VLOOKUP($C12,'Calabogie CC DM'!$A$17:$H$49,8,FALSE))=TRUE,"0",VLOOKUP($C12,'Calabogie CC DM'!$A$17:$H$49,8,FALSE))</f>
        <v>0</v>
      </c>
      <c r="N12" s="78">
        <f>IF(ISNA(VLOOKUP($C12,Cal_TT_Day_1!$A$17:$H$36,8,FALSE))=TRUE,"0",VLOOKUP($C12,Cal_TT_Day_1!$A$17:$H$36,8,FALSE))</f>
        <v>285.77638671535385</v>
      </c>
      <c r="O12" s="78">
        <f>IF(ISNA(VLOOKUP($C12,Cal_TT_Day_2!$A$17:$H$33,8,FALSE))=TRUE,"0",VLOOKUP($C12,Cal_TT_Day_2!$A$17:$H$33,8,FALSE))</f>
        <v>275.57370672889925</v>
      </c>
      <c r="P12" s="78">
        <f>IF(ISNA(VLOOKUP($C12,'Calabogie TT Day 1'!$A$17:$H$49,8,FALSE))=TRUE,"0",VLOOKUP($C12,'Calabogie TT Day 1'!$A$17:$H$49,8,FALSE))</f>
        <v>404.3893959148196</v>
      </c>
      <c r="Q12" s="78">
        <f>IF(ISNA(VLOOKUP($C12,'Calabogie TT Day 2'!$A$17:$H$49,8,FALSE))=TRUE,"0",VLOOKUP($C12,'Calabogie TT Day 2'!$A$17:$H$49,8,FALSE))</f>
        <v>428.49356878133858</v>
      </c>
      <c r="R12" s="78">
        <f>IF(ISNA(VLOOKUP($C12,'Calabogie TT Day 2'!$A$17:$H$49,8,FALSE))=TRUE,"0",VLOOKUP($C12,'Calabogie TT Day 2'!$A$17:$H$49,8,FALSE))</f>
        <v>428.49356878133858</v>
      </c>
      <c r="S12" s="78">
        <f>IF(ISNA(VLOOKUP($C12,'Prov MO'!$A$17:$H$46,8,FALSE))=TRUE,"0",VLOOKUP($C12,'Prov MO'!$A$17:$H$46,8,FALSE))</f>
        <v>78.328757721345241</v>
      </c>
      <c r="T12" s="78" t="str">
        <f>IF(ISNA(VLOOKUP($C12,'Jrs MO'!$A$17:$H$49,8,FALSE))=TRUE,"0",VLOOKUP($C12,'Jrs MO'!$A$17:$H$49,8,FALSE))</f>
        <v>0</v>
      </c>
    </row>
    <row r="13" spans="1:20" ht="17" customHeight="1" x14ac:dyDescent="0.15">
      <c r="A13" s="73" t="s">
        <v>51</v>
      </c>
      <c r="B13" s="73" t="s">
        <v>62</v>
      </c>
      <c r="C13" s="76" t="s">
        <v>75</v>
      </c>
      <c r="D13" s="73"/>
      <c r="E13" s="73">
        <f t="shared" si="6"/>
        <v>8</v>
      </c>
      <c r="F13" s="19">
        <f t="shared" si="7"/>
        <v>8</v>
      </c>
      <c r="G13" s="20">
        <f t="shared" si="2"/>
        <v>434.67741935483878</v>
      </c>
      <c r="H13" s="20">
        <f t="shared" si="3"/>
        <v>418.40504128639714</v>
      </c>
      <c r="I13" s="20">
        <f t="shared" si="4"/>
        <v>400.58862001308052</v>
      </c>
      <c r="J13" s="19">
        <f t="shared" si="8"/>
        <v>1253.6710806543165</v>
      </c>
      <c r="K13" s="21"/>
      <c r="L13" s="78" t="str">
        <f>IF(ISNA(VLOOKUP($C13,'Calabogie CC MO'!$A$17:$H$49,8,FALSE))=TRUE,"0",VLOOKUP($C13,'Calabogie CC MO'!$A$17:$H$49,8,FALSE))</f>
        <v>0</v>
      </c>
      <c r="M13" s="78" t="str">
        <f>IF(ISNA(VLOOKUP($C13,'Calabogie CC DM'!$A$17:$H$49,8,FALSE))=TRUE,"0",VLOOKUP($C13,'Calabogie CC DM'!$A$17:$H$49,8,FALSE))</f>
        <v>0</v>
      </c>
      <c r="N13" s="78">
        <f>IF(ISNA(VLOOKUP($C13,Cal_TT_Day_1!$A$17:$H$36,8,FALSE))=TRUE,"0",VLOOKUP($C13,Cal_TT_Day_1!$A$17:$H$36,8,FALSE))</f>
        <v>270.90940705964186</v>
      </c>
      <c r="O13" s="78">
        <f>IF(ISNA(VLOOKUP($C13,Cal_TT_Day_2!$A$17:$H$33,8,FALSE))=TRUE,"0",VLOOKUP($C13,Cal_TT_Day_2!$A$17:$H$33,8,FALSE))</f>
        <v>281.11629716063783</v>
      </c>
      <c r="P13" s="78">
        <f>IF(ISNA(VLOOKUP($C13,'Calabogie TT Day 1'!$A$17:$H$49,8,FALSE))=TRUE,"0",VLOOKUP($C13,'Calabogie TT Day 1'!$A$17:$H$49,8,FALSE))</f>
        <v>418.40504128639714</v>
      </c>
      <c r="Q13" s="78">
        <f>IF(ISNA(VLOOKUP($C13,'Calabogie TT Day 2'!$A$17:$H$49,8,FALSE))=TRUE,"0",VLOOKUP($C13,'Calabogie TT Day 2'!$A$17:$H$49,8,FALSE))</f>
        <v>400.58862001308052</v>
      </c>
      <c r="R13" s="78">
        <f>IF(ISNA(VLOOKUP($C13,'Calabogie TT Day 2'!$A$17:$H$49,8,FALSE))=TRUE,"0",VLOOKUP($C13,'Calabogie TT Day 2'!$A$17:$H$49,8,FALSE))</f>
        <v>400.58862001308052</v>
      </c>
      <c r="S13" s="78">
        <f>IF(ISNA(VLOOKUP($C13,'Prov MO'!$A$17:$H$46,8,FALSE))=TRUE,"0",VLOOKUP($C13,'Prov MO'!$A$17:$H$46,8,FALSE))</f>
        <v>434.67741935483878</v>
      </c>
      <c r="T13" s="78" t="str">
        <f>IF(ISNA(VLOOKUP($C13,'Jrs MO'!$A$17:$H$49,8,FALSE))=TRUE,"0",VLOOKUP($C13,'Jrs MO'!$A$17:$H$49,8,FALSE))</f>
        <v>0</v>
      </c>
    </row>
    <row r="14" spans="1:20" ht="17" customHeight="1" x14ac:dyDescent="0.15">
      <c r="A14" s="73" t="s">
        <v>49</v>
      </c>
      <c r="B14" s="73" t="s">
        <v>63</v>
      </c>
      <c r="C14" s="76" t="s">
        <v>68</v>
      </c>
      <c r="D14" s="73"/>
      <c r="E14" s="73">
        <f t="shared" si="6"/>
        <v>9</v>
      </c>
      <c r="F14" s="19">
        <f t="shared" si="7"/>
        <v>9</v>
      </c>
      <c r="G14" s="20">
        <f t="shared" si="2"/>
        <v>500</v>
      </c>
      <c r="H14" s="20">
        <f t="shared" si="3"/>
        <v>500</v>
      </c>
      <c r="I14" s="82">
        <v>0</v>
      </c>
      <c r="J14" s="19">
        <f t="shared" si="8"/>
        <v>1000</v>
      </c>
      <c r="K14" s="21"/>
      <c r="L14" s="78" t="str">
        <f>IF(ISNA(VLOOKUP($C14,'Calabogie CC MO'!$A$17:$H$49,8,FALSE))=TRUE,"0",VLOOKUP($C14,'Calabogie CC MO'!$A$17:$H$49,8,FALSE))</f>
        <v>0</v>
      </c>
      <c r="M14" s="78" t="str">
        <f>IF(ISNA(VLOOKUP($C14,'Calabogie CC DM'!$A$17:$H$49,8,FALSE))=TRUE,"0",VLOOKUP($C14,'Calabogie CC DM'!$A$17:$H$49,8,FALSE))</f>
        <v>0</v>
      </c>
      <c r="N14" s="78">
        <f>IF(ISNA(VLOOKUP($C14,Cal_TT_Day_1!$A$17:$H$36,8,FALSE))=TRUE,"0",VLOOKUP($C14,Cal_TT_Day_1!$A$17:$H$36,8,FALSE))</f>
        <v>500</v>
      </c>
      <c r="O14" s="78">
        <f>IF(ISNA(VLOOKUP($C14,Cal_TT_Day_2!$A$17:$H$33,8,FALSE))=TRUE,"0",VLOOKUP($C14,Cal_TT_Day_2!$A$17:$H$33,8,FALSE))</f>
        <v>500</v>
      </c>
      <c r="P14" s="78" t="str">
        <f>IF(ISNA(VLOOKUP($C14,'Calabogie TT Day 1'!$A$17:$H$49,8,FALSE))=TRUE,"0",VLOOKUP($C14,'Calabogie TT Day 1'!$A$17:$H$49,8,FALSE))</f>
        <v>0</v>
      </c>
      <c r="Q14" s="78" t="str">
        <f>IF(ISNA(VLOOKUP($C14,'Calabogie TT Day 2'!$A$17:$H$49,8,FALSE))=TRUE,"0",VLOOKUP($C14,'Calabogie TT Day 2'!$A$17:$H$49,8,FALSE))</f>
        <v>0</v>
      </c>
      <c r="R14" s="78" t="str">
        <f>IF(ISNA(VLOOKUP($C14,'Calabogie TT Day 2'!$A$17:$H$49,8,FALSE))=TRUE,"0",VLOOKUP($C14,'Calabogie TT Day 2'!$A$17:$H$49,8,FALSE))</f>
        <v>0</v>
      </c>
      <c r="S14" s="78" t="str">
        <f>IF(ISNA(VLOOKUP($C14,'Prov MO'!$A$17:$H$46,8,FALSE))=TRUE,"0",VLOOKUP($C14,'Prov MO'!$A$17:$H$46,8,FALSE))</f>
        <v>0</v>
      </c>
      <c r="T14" s="78" t="str">
        <f>IF(ISNA(VLOOKUP($C14,'Jrs MO'!$A$17:$H$49,8,FALSE))=TRUE,"0",VLOOKUP($C14,'Jrs MO'!$A$17:$H$49,8,FALSE))</f>
        <v>0</v>
      </c>
    </row>
    <row r="15" spans="1:20" ht="17" customHeight="1" x14ac:dyDescent="0.15">
      <c r="A15" s="73" t="s">
        <v>49</v>
      </c>
      <c r="B15" s="73" t="s">
        <v>64</v>
      </c>
      <c r="C15" s="76" t="s">
        <v>76</v>
      </c>
      <c r="D15" s="73"/>
      <c r="E15" s="73">
        <f t="shared" si="6"/>
        <v>10</v>
      </c>
      <c r="F15" s="19">
        <f t="shared" si="7"/>
        <v>10</v>
      </c>
      <c r="G15" s="20">
        <f t="shared" si="2"/>
        <v>374.40243372446764</v>
      </c>
      <c r="H15" s="20">
        <f t="shared" si="3"/>
        <v>294.63701765860037</v>
      </c>
      <c r="I15" s="20">
        <f t="shared" ref="I15:I23" si="9">LARGE(($L15:$T15),3)</f>
        <v>294.63701765860037</v>
      </c>
      <c r="J15" s="19">
        <f t="shared" si="8"/>
        <v>963.67646904166838</v>
      </c>
      <c r="K15" s="21"/>
      <c r="L15" s="78" t="str">
        <f>IF(ISNA(VLOOKUP($C15,'Calabogie CC MO'!$A$17:$H$49,8,FALSE))=TRUE,"0",VLOOKUP($C15,'Calabogie CC MO'!$A$17:$H$49,8,FALSE))</f>
        <v>0</v>
      </c>
      <c r="M15" s="78" t="str">
        <f>IF(ISNA(VLOOKUP($C15,'Calabogie CC DM'!$A$17:$H$49,8,FALSE))=TRUE,"0",VLOOKUP($C15,'Calabogie CC DM'!$A$17:$H$49,8,FALSE))</f>
        <v>0</v>
      </c>
      <c r="N15" s="78">
        <f>IF(ISNA(VLOOKUP($C15,Cal_TT_Day_1!$A$17:$H$36,8,FALSE))=TRUE,"0",VLOOKUP($C15,Cal_TT_Day_1!$A$17:$H$36,8,FALSE))</f>
        <v>197.61780559902627</v>
      </c>
      <c r="O15" s="78">
        <f>IF(ISNA(VLOOKUP($C15,Cal_TT_Day_2!$A$17:$H$33,8,FALSE))=TRUE,"0",VLOOKUP($C15,Cal_TT_Day_2!$A$17:$H$33,8,FALSE))</f>
        <v>67.483469467133418</v>
      </c>
      <c r="P15" s="78">
        <f>IF(ISNA(VLOOKUP($C15,'Calabogie TT Day 1'!$A$17:$H$49,8,FALSE))=TRUE,"0",VLOOKUP($C15,'Calabogie TT Day 1'!$A$17:$H$49,8,FALSE))</f>
        <v>374.40243372446764</v>
      </c>
      <c r="Q15" s="78">
        <f>IF(ISNA(VLOOKUP($C15,'Calabogie TT Day 2'!$A$17:$H$49,8,FALSE))=TRUE,"0",VLOOKUP($C15,'Calabogie TT Day 2'!$A$17:$H$49,8,FALSE))</f>
        <v>294.63701765860037</v>
      </c>
      <c r="R15" s="78">
        <f>IF(ISNA(VLOOKUP($C15,'Calabogie TT Day 2'!$A$17:$H$49,8,FALSE))=TRUE,"0",VLOOKUP($C15,'Calabogie TT Day 2'!$A$17:$H$49,8,FALSE))</f>
        <v>294.63701765860037</v>
      </c>
      <c r="S15" s="78">
        <f>IF(ISNA(VLOOKUP($C15,'Prov MO'!$A$17:$H$46,8,FALSE))=TRUE,"0",VLOOKUP($C15,'Prov MO'!$A$17:$H$46,8,FALSE))</f>
        <v>272.82944406314346</v>
      </c>
      <c r="T15" s="78" t="str">
        <f>IF(ISNA(VLOOKUP($C15,'Jrs MO'!$A$17:$H$49,8,FALSE))=TRUE,"0",VLOOKUP($C15,'Jrs MO'!$A$17:$H$49,8,FALSE))</f>
        <v>0</v>
      </c>
    </row>
    <row r="16" spans="1:20" ht="17" customHeight="1" x14ac:dyDescent="0.15">
      <c r="A16" s="73" t="s">
        <v>51</v>
      </c>
      <c r="B16" s="73" t="s">
        <v>64</v>
      </c>
      <c r="C16" s="76" t="s">
        <v>85</v>
      </c>
      <c r="D16" s="73"/>
      <c r="E16" s="73">
        <f t="shared" si="6"/>
        <v>11</v>
      </c>
      <c r="F16" s="19">
        <f t="shared" si="7"/>
        <v>11</v>
      </c>
      <c r="G16" s="20">
        <f t="shared" si="2"/>
        <v>276.65140614780904</v>
      </c>
      <c r="H16" s="20">
        <f t="shared" si="3"/>
        <v>276.65140614780904</v>
      </c>
      <c r="I16" s="20">
        <f t="shared" si="9"/>
        <v>252.91695264241596</v>
      </c>
      <c r="J16" s="19">
        <f t="shared" si="8"/>
        <v>806.21976493803402</v>
      </c>
      <c r="K16" s="21"/>
      <c r="L16" s="78" t="str">
        <f>IF(ISNA(VLOOKUP($C16,'Calabogie CC MO'!$A$17:$H$49,8,FALSE))=TRUE,"0",VLOOKUP($C16,'Calabogie CC MO'!$A$17:$H$49,8,FALSE))</f>
        <v>0</v>
      </c>
      <c r="M16" s="78" t="str">
        <f>IF(ISNA(VLOOKUP($C16,'Calabogie CC DM'!$A$17:$H$49,8,FALSE))=TRUE,"0",VLOOKUP($C16,'Calabogie CC DM'!$A$17:$H$49,8,FALSE))</f>
        <v>0</v>
      </c>
      <c r="N16" s="78">
        <f>IF(ISNA(VLOOKUP($C16,Cal_TT_Day_1!$A$17:$H$36,8,FALSE))=TRUE,"0",VLOOKUP($C16,Cal_TT_Day_1!$A$17:$H$36,8,FALSE))</f>
        <v>54.599200139106244</v>
      </c>
      <c r="O16" s="78">
        <f>IF(ISNA(VLOOKUP($C16,Cal_TT_Day_2!$A$17:$H$33,8,FALSE))=TRUE,"0",VLOOKUP($C16,Cal_TT_Day_2!$A$17:$H$33,8,FALSE))</f>
        <v>179.89109295993777</v>
      </c>
      <c r="P16" s="78">
        <f>IF(ISNA(VLOOKUP($C16,'Calabogie TT Day 1'!$A$17:$H$49,8,FALSE))=TRUE,"0",VLOOKUP($C16,'Calabogie TT Day 1'!$A$17:$H$49,8,FALSE))</f>
        <v>222.72924815297696</v>
      </c>
      <c r="Q16" s="78">
        <f>IF(ISNA(VLOOKUP($C16,'Calabogie TT Day 2'!$A$17:$H$49,8,FALSE))=TRUE,"0",VLOOKUP($C16,'Calabogie TT Day 2'!$A$17:$H$49,8,FALSE))</f>
        <v>276.65140614780904</v>
      </c>
      <c r="R16" s="78">
        <f>IF(ISNA(VLOOKUP($C16,'Calabogie TT Day 2'!$A$17:$H$49,8,FALSE))=TRUE,"0",VLOOKUP($C16,'Calabogie TT Day 2'!$A$17:$H$49,8,FALSE))</f>
        <v>276.65140614780904</v>
      </c>
      <c r="S16" s="78">
        <f>IF(ISNA(VLOOKUP($C16,'Prov MO'!$A$17:$H$46,8,FALSE))=TRUE,"0",VLOOKUP($C16,'Prov MO'!$A$17:$H$46,8,FALSE))</f>
        <v>252.91695264241596</v>
      </c>
      <c r="T16" s="78" t="str">
        <f>IF(ISNA(VLOOKUP($C16,'Jrs MO'!$A$17:$H$49,8,FALSE))=TRUE,"0",VLOOKUP($C16,'Jrs MO'!$A$17:$H$49,8,FALSE))</f>
        <v>0</v>
      </c>
    </row>
    <row r="17" spans="1:20" ht="17" customHeight="1" x14ac:dyDescent="0.15">
      <c r="A17" s="73" t="s">
        <v>65</v>
      </c>
      <c r="B17" s="73" t="s">
        <v>64</v>
      </c>
      <c r="C17" s="76" t="s">
        <v>83</v>
      </c>
      <c r="D17" s="73"/>
      <c r="E17" s="73">
        <f t="shared" si="6"/>
        <v>12</v>
      </c>
      <c r="F17" s="19">
        <f t="shared" si="7"/>
        <v>12</v>
      </c>
      <c r="G17" s="20">
        <f t="shared" si="2"/>
        <v>239.37213865271423</v>
      </c>
      <c r="H17" s="20">
        <f t="shared" si="3"/>
        <v>239.37213865271423</v>
      </c>
      <c r="I17" s="20">
        <f t="shared" si="9"/>
        <v>229.90004345936549</v>
      </c>
      <c r="J17" s="19">
        <f t="shared" si="8"/>
        <v>708.64432076479397</v>
      </c>
      <c r="K17" s="21"/>
      <c r="L17" s="78" t="str">
        <f>IF(ISNA(VLOOKUP($C17,'Calabogie CC MO'!$A$17:$H$49,8,FALSE))=TRUE,"0",VLOOKUP($C17,'Calabogie CC MO'!$A$17:$H$49,8,FALSE))</f>
        <v>0</v>
      </c>
      <c r="M17" s="78" t="str">
        <f>IF(ISNA(VLOOKUP($C17,'Calabogie CC DM'!$A$17:$H$49,8,FALSE))=TRUE,"0",VLOOKUP($C17,'Calabogie CC DM'!$A$17:$H$49,8,FALSE))</f>
        <v>0</v>
      </c>
      <c r="N17" s="78">
        <f>IF(ISNA(VLOOKUP($C17,Cal_TT_Day_1!$A$17:$H$36,8,FALSE))=TRUE,"0",VLOOKUP($C17,Cal_TT_Day_1!$A$17:$H$36,8,FALSE))</f>
        <v>82.42044861763172</v>
      </c>
      <c r="O17" s="78">
        <f>IF(ISNA(VLOOKUP($C17,Cal_TT_Day_2!$A$17:$H$33,8,FALSE))=TRUE,"0",VLOOKUP($C17,Cal_TT_Day_2!$A$17:$H$33,8,FALSE))</f>
        <v>109.58770906262154</v>
      </c>
      <c r="P17" s="78">
        <f>IF(ISNA(VLOOKUP($C17,'Calabogie TT Day 1'!$A$17:$H$49,8,FALSE))=TRUE,"0",VLOOKUP($C17,'Calabogie TT Day 1'!$A$17:$H$49,8,FALSE))</f>
        <v>229.90004345936549</v>
      </c>
      <c r="Q17" s="78">
        <f>IF(ISNA(VLOOKUP($C17,'Calabogie TT Day 2'!$A$17:$H$49,8,FALSE))=TRUE,"0",VLOOKUP($C17,'Calabogie TT Day 2'!$A$17:$H$49,8,FALSE))</f>
        <v>239.37213865271423</v>
      </c>
      <c r="R17" s="78">
        <f>IF(ISNA(VLOOKUP($C17,'Calabogie TT Day 2'!$A$17:$H$49,8,FALSE))=TRUE,"0",VLOOKUP($C17,'Calabogie TT Day 2'!$A$17:$H$49,8,FALSE))</f>
        <v>239.37213865271423</v>
      </c>
      <c r="S17" s="78" t="str">
        <f>IF(ISNA(VLOOKUP($C17,'Prov MO'!$A$17:$H$46,8,FALSE))=TRUE,"0",VLOOKUP($C17,'Prov MO'!$A$17:$H$46,8,FALSE))</f>
        <v>0</v>
      </c>
      <c r="T17" s="78" t="str">
        <f>IF(ISNA(VLOOKUP($C17,'Jrs MO'!$A$17:$H$49,8,FALSE))=TRUE,"0",VLOOKUP($C17,'Jrs MO'!$A$17:$H$49,8,FALSE))</f>
        <v>0</v>
      </c>
    </row>
    <row r="18" spans="1:20" ht="17" customHeight="1" x14ac:dyDescent="0.15">
      <c r="A18" s="73" t="s">
        <v>87</v>
      </c>
      <c r="B18" s="73" t="s">
        <v>66</v>
      </c>
      <c r="C18" s="76" t="s">
        <v>77</v>
      </c>
      <c r="D18" s="73"/>
      <c r="E18" s="73">
        <f t="shared" si="6"/>
        <v>13</v>
      </c>
      <c r="F18" s="19">
        <f t="shared" si="7"/>
        <v>13</v>
      </c>
      <c r="G18" s="20">
        <f t="shared" si="2"/>
        <v>226.83671244822324</v>
      </c>
      <c r="H18" s="20">
        <f t="shared" si="3"/>
        <v>226.83671244822324</v>
      </c>
      <c r="I18" s="20">
        <f t="shared" si="9"/>
        <v>217.7314211212516</v>
      </c>
      <c r="J18" s="19">
        <f t="shared" si="8"/>
        <v>671.40484601769811</v>
      </c>
      <c r="K18" s="21"/>
      <c r="L18" s="78" t="str">
        <f>IF(ISNA(VLOOKUP($C18,'Calabogie CC MO'!$A$17:$H$49,8,FALSE))=TRUE,"0",VLOOKUP($C18,'Calabogie CC MO'!$A$17:$H$49,8,FALSE))</f>
        <v>0</v>
      </c>
      <c r="M18" s="78" t="str">
        <f>IF(ISNA(VLOOKUP($C18,'Calabogie CC DM'!$A$17:$H$49,8,FALSE))=TRUE,"0",VLOOKUP($C18,'Calabogie CC DM'!$A$17:$H$49,8,FALSE))</f>
        <v>0</v>
      </c>
      <c r="N18" s="78">
        <f>IF(ISNA(VLOOKUP($C18,Cal_TT_Day_1!$A$17:$H$36,8,FALSE))=TRUE,"0",VLOOKUP($C18,Cal_TT_Day_1!$A$17:$H$36,8,FALSE))</f>
        <v>176.66492783863677</v>
      </c>
      <c r="O18" s="78">
        <f>IF(ISNA(VLOOKUP($C18,Cal_TT_Day_2!$A$17:$H$33,8,FALSE))=TRUE,"0",VLOOKUP($C18,Cal_TT_Day_2!$A$17:$H$33,8,FALSE))</f>
        <v>139.92609879424347</v>
      </c>
      <c r="P18" s="78">
        <f>IF(ISNA(VLOOKUP($C18,'Calabogie TT Day 1'!$A$17:$H$49,8,FALSE))=TRUE,"0",VLOOKUP($C18,'Calabogie TT Day 1'!$A$17:$H$49,8,FALSE))</f>
        <v>217.7314211212516</v>
      </c>
      <c r="Q18" s="78">
        <f>IF(ISNA(VLOOKUP($C18,'Calabogie TT Day 2'!$A$17:$H$49,8,FALSE))=TRUE,"0",VLOOKUP($C18,'Calabogie TT Day 2'!$A$17:$H$49,8,FALSE))</f>
        <v>226.83671244822324</v>
      </c>
      <c r="R18" s="78">
        <f>IF(ISNA(VLOOKUP($C18,'Calabogie TT Day 2'!$A$17:$H$49,8,FALSE))=TRUE,"0",VLOOKUP($C18,'Calabogie TT Day 2'!$A$17:$H$49,8,FALSE))</f>
        <v>226.83671244822324</v>
      </c>
      <c r="S18" s="78">
        <f>IF(ISNA(VLOOKUP($C18,'Prov MO'!$A$17:$H$46,8,FALSE))=TRUE,"0",VLOOKUP($C18,'Prov MO'!$A$17:$H$46,8,FALSE))</f>
        <v>107.58407687028141</v>
      </c>
      <c r="T18" s="78" t="str">
        <f>IF(ISNA(VLOOKUP($C18,'Jrs MO'!$A$17:$H$49,8,FALSE))=TRUE,"0",VLOOKUP($C18,'Jrs MO'!$A$17:$H$49,8,FALSE))</f>
        <v>0</v>
      </c>
    </row>
    <row r="19" spans="1:20" ht="17" customHeight="1" x14ac:dyDescent="0.15">
      <c r="A19" s="73" t="s">
        <v>52</v>
      </c>
      <c r="B19" s="73" t="s">
        <v>64</v>
      </c>
      <c r="C19" s="76" t="s">
        <v>92</v>
      </c>
      <c r="D19" s="73"/>
      <c r="E19" s="73">
        <f t="shared" si="6"/>
        <v>14</v>
      </c>
      <c r="F19" s="19">
        <f t="shared" si="7"/>
        <v>14</v>
      </c>
      <c r="G19" s="20">
        <f t="shared" si="2"/>
        <v>196.09766732068888</v>
      </c>
      <c r="H19" s="20">
        <f t="shared" si="3"/>
        <v>196.09766732068888</v>
      </c>
      <c r="I19" s="20">
        <f t="shared" si="9"/>
        <v>186.54932637983487</v>
      </c>
      <c r="J19" s="19">
        <f t="shared" si="8"/>
        <v>578.74466102121266</v>
      </c>
      <c r="K19" s="21"/>
      <c r="L19" s="78" t="str">
        <f>IF(ISNA(VLOOKUP($C19,'Calabogie CC MO'!$A$17:$H$49,8,FALSE))=TRUE,"0",VLOOKUP($C19,'Calabogie CC MO'!$A$17:$H$49,8,FALSE))</f>
        <v>0</v>
      </c>
      <c r="M19" s="78" t="str">
        <f>IF(ISNA(VLOOKUP($C19,'Calabogie CC DM'!$A$17:$H$49,8,FALSE))=TRUE,"0",VLOOKUP($C19,'Calabogie CC DM'!$A$17:$H$49,8,FALSE))</f>
        <v>0</v>
      </c>
      <c r="N19" s="78" t="str">
        <f>IF(ISNA(VLOOKUP($C19,Cal_TT_Day_1!$A$17:$H$36,8,FALSE))=TRUE,"0",VLOOKUP($C19,Cal_TT_Day_1!$A$17:$H$36,8,FALSE))</f>
        <v>0</v>
      </c>
      <c r="O19" s="78" t="str">
        <f>IF(ISNA(VLOOKUP($C19,Cal_TT_Day_2!$A$17:$H$33,8,FALSE))=TRUE,"0",VLOOKUP($C19,Cal_TT_Day_2!$A$17:$H$33,8,FALSE))</f>
        <v>0</v>
      </c>
      <c r="P19" s="78">
        <f>IF(ISNA(VLOOKUP($C19,'Calabogie TT Day 1'!$A$17:$H$49,8,FALSE))=TRUE,"0",VLOOKUP($C19,'Calabogie TT Day 1'!$A$17:$H$49,8,FALSE))</f>
        <v>186.54932637983487</v>
      </c>
      <c r="Q19" s="78">
        <f>IF(ISNA(VLOOKUP($C19,'Calabogie TT Day 2'!$A$17:$H$49,8,FALSE))=TRUE,"0",VLOOKUP($C19,'Calabogie TT Day 2'!$A$17:$H$49,8,FALSE))</f>
        <v>196.09766732068888</v>
      </c>
      <c r="R19" s="78">
        <f>IF(ISNA(VLOOKUP($C19,'Calabogie TT Day 2'!$A$17:$H$49,8,FALSE))=TRUE,"0",VLOOKUP($C19,'Calabogie TT Day 2'!$A$17:$H$49,8,FALSE))</f>
        <v>196.09766732068888</v>
      </c>
      <c r="S19" s="78" t="str">
        <f>IF(ISNA(VLOOKUP($C19,'Prov MO'!$A$17:$H$46,8,FALSE))=TRUE,"0",VLOOKUP($C19,'Prov MO'!$A$17:$H$46,8,FALSE))</f>
        <v>0</v>
      </c>
      <c r="T19" s="78" t="str">
        <f>IF(ISNA(VLOOKUP($C19,'Jrs MO'!$A$17:$H$49,8,FALSE))=TRUE,"0",VLOOKUP($C19,'Jrs MO'!$A$17:$H$49,8,FALSE))</f>
        <v>0</v>
      </c>
    </row>
    <row r="20" spans="1:20" ht="17" customHeight="1" x14ac:dyDescent="0.15">
      <c r="A20" s="73" t="s">
        <v>49</v>
      </c>
      <c r="B20" s="73" t="s">
        <v>66</v>
      </c>
      <c r="C20" s="76" t="s">
        <v>78</v>
      </c>
      <c r="D20" s="73"/>
      <c r="E20" s="73">
        <f t="shared" si="6"/>
        <v>15</v>
      </c>
      <c r="F20" s="19">
        <f t="shared" si="7"/>
        <v>15</v>
      </c>
      <c r="G20" s="20">
        <f t="shared" si="2"/>
        <v>176.80401133638543</v>
      </c>
      <c r="H20" s="20">
        <f t="shared" si="3"/>
        <v>176.80401133638543</v>
      </c>
      <c r="I20" s="20">
        <f t="shared" si="9"/>
        <v>165.25423728813558</v>
      </c>
      <c r="J20" s="19">
        <f t="shared" si="8"/>
        <v>518.86225996090639</v>
      </c>
      <c r="K20" s="21"/>
      <c r="L20" s="78" t="str">
        <f>IF(ISNA(VLOOKUP($C20,'Calabogie CC MO'!$A$17:$H$49,8,FALSE))=TRUE,"0",VLOOKUP($C20,'Calabogie CC MO'!$A$17:$H$49,8,FALSE))</f>
        <v>0</v>
      </c>
      <c r="M20" s="78" t="str">
        <f>IF(ISNA(VLOOKUP($C20,'Calabogie CC DM'!$A$17:$H$49,8,FALSE))=TRUE,"0",VLOOKUP($C20,'Calabogie CC DM'!$A$17:$H$49,8,FALSE))</f>
        <v>0</v>
      </c>
      <c r="N20" s="78">
        <f>IF(ISNA(VLOOKUP($C20,Cal_TT_Day_1!$A$17:$H$36,8,FALSE))=TRUE,"0",VLOOKUP($C20,Cal_TT_Day_1!$A$17:$H$36,8,FALSE))</f>
        <v>105.11215440792907</v>
      </c>
      <c r="O20" s="78">
        <f>IF(ISNA(VLOOKUP($C20,Cal_TT_Day_2!$A$17:$H$33,8,FALSE))=TRUE,"0",VLOOKUP($C20,Cal_TT_Day_2!$A$17:$H$33,8,FALSE))</f>
        <v>84.014002333722289</v>
      </c>
      <c r="P20" s="78">
        <f>IF(ISNA(VLOOKUP($C20,'Calabogie TT Day 1'!$A$17:$H$49,8,FALSE))=TRUE,"0",VLOOKUP($C20,'Calabogie TT Day 1'!$A$17:$H$49,8,FALSE))</f>
        <v>165.25423728813558</v>
      </c>
      <c r="Q20" s="78">
        <f>IF(ISNA(VLOOKUP($C20,'Calabogie TT Day 2'!$A$17:$H$49,8,FALSE))=TRUE,"0",VLOOKUP($C20,'Calabogie TT Day 2'!$A$17:$H$49,8,FALSE))</f>
        <v>176.80401133638543</v>
      </c>
      <c r="R20" s="78">
        <f>IF(ISNA(VLOOKUP($C20,'Calabogie TT Day 2'!$A$17:$H$49,8,FALSE))=TRUE,"0",VLOOKUP($C20,'Calabogie TT Day 2'!$A$17:$H$49,8,FALSE))</f>
        <v>176.80401133638543</v>
      </c>
      <c r="S20" s="78" t="str">
        <f>IF(ISNA(VLOOKUP($C20,'Prov MO'!$A$17:$H$46,8,FALSE))=TRUE,"0",VLOOKUP($C20,'Prov MO'!$A$17:$H$46,8,FALSE))</f>
        <v>0</v>
      </c>
      <c r="T20" s="78" t="str">
        <f>IF(ISNA(VLOOKUP($C20,'Jrs MO'!$A$17:$H$49,8,FALSE))=TRUE,"0",VLOOKUP($C20,'Jrs MO'!$A$17:$H$49,8,FALSE))</f>
        <v>0</v>
      </c>
    </row>
    <row r="21" spans="1:20" ht="17" customHeight="1" x14ac:dyDescent="0.15">
      <c r="A21" s="73" t="s">
        <v>50</v>
      </c>
      <c r="B21" s="73" t="s">
        <v>64</v>
      </c>
      <c r="C21" s="76" t="s">
        <v>84</v>
      </c>
      <c r="D21" s="73"/>
      <c r="E21" s="73">
        <f t="shared" si="6"/>
        <v>16</v>
      </c>
      <c r="F21" s="19">
        <f t="shared" si="7"/>
        <v>16</v>
      </c>
      <c r="G21" s="20">
        <f t="shared" si="2"/>
        <v>191.84652278177461</v>
      </c>
      <c r="H21" s="20">
        <f t="shared" si="3"/>
        <v>191.84652278177461</v>
      </c>
      <c r="I21" s="20">
        <f t="shared" si="9"/>
        <v>112.01651455888744</v>
      </c>
      <c r="J21" s="19">
        <f t="shared" si="8"/>
        <v>495.70956012243664</v>
      </c>
      <c r="K21" s="21"/>
      <c r="L21" s="78" t="str">
        <f>IF(ISNA(VLOOKUP($C21,'Calabogie CC MO'!$A$17:$H$49,8,FALSE))=TRUE,"0",VLOOKUP($C21,'Calabogie CC MO'!$A$17:$H$49,8,FALSE))</f>
        <v>0</v>
      </c>
      <c r="M21" s="78" t="str">
        <f>IF(ISNA(VLOOKUP($C21,'Calabogie CC DM'!$A$17:$H$49,8,FALSE))=TRUE,"0",VLOOKUP($C21,'Calabogie CC DM'!$A$17:$H$49,8,FALSE))</f>
        <v>0</v>
      </c>
      <c r="N21" s="78">
        <f>IF(ISNA(VLOOKUP($C21,Cal_TT_Day_1!$A$17:$H$36,8,FALSE))=TRUE,"0",VLOOKUP($C21,Cal_TT_Day_1!$A$17:$H$36,8,FALSE))</f>
        <v>80.507737784733095</v>
      </c>
      <c r="O21" s="78" t="str">
        <f>IF(ISNA(VLOOKUP($C21,Cal_TT_Day_2!$A$17:$H$33,8,FALSE))=TRUE,"0",VLOOKUP($C21,Cal_TT_Day_2!$A$17:$H$33,8,FALSE))</f>
        <v>0</v>
      </c>
      <c r="P21" s="78">
        <f>IF(ISNA(VLOOKUP($C21,'Calabogie TT Day 1'!$A$17:$H$49,8,FALSE))=TRUE,"0",VLOOKUP($C21,'Calabogie TT Day 1'!$A$17:$H$49,8,FALSE))</f>
        <v>112.01651455888744</v>
      </c>
      <c r="Q21" s="78">
        <f>IF(ISNA(VLOOKUP($C21,'Calabogie TT Day 2'!$A$17:$H$49,8,FALSE))=TRUE,"0",VLOOKUP($C21,'Calabogie TT Day 2'!$A$17:$H$49,8,FALSE))</f>
        <v>191.84652278177461</v>
      </c>
      <c r="R21" s="78">
        <f>IF(ISNA(VLOOKUP($C21,'Calabogie TT Day 2'!$A$17:$H$49,8,FALSE))=TRUE,"0",VLOOKUP($C21,'Calabogie TT Day 2'!$A$17:$H$49,8,FALSE))</f>
        <v>191.84652278177461</v>
      </c>
      <c r="S21" s="78">
        <f>IF(ISNA(VLOOKUP($C21,'Prov MO'!$A$17:$H$46,8,FALSE))=TRUE,"0",VLOOKUP($C21,'Prov MO'!$A$17:$H$46,8,FALSE))</f>
        <v>111.35895676046671</v>
      </c>
      <c r="T21" s="78" t="str">
        <f>IF(ISNA(VLOOKUP($C21,'Jrs MO'!$A$17:$H$49,8,FALSE))=TRUE,"0",VLOOKUP($C21,'Jrs MO'!$A$17:$H$49,8,FALSE))</f>
        <v>0</v>
      </c>
    </row>
    <row r="22" spans="1:20" ht="17" customHeight="1" x14ac:dyDescent="0.15">
      <c r="A22" s="73" t="s">
        <v>65</v>
      </c>
      <c r="B22" s="73" t="s">
        <v>66</v>
      </c>
      <c r="C22" s="76" t="s">
        <v>81</v>
      </c>
      <c r="D22" s="73"/>
      <c r="E22" s="73">
        <f t="shared" si="6"/>
        <v>17</v>
      </c>
      <c r="F22" s="19">
        <f t="shared" si="7"/>
        <v>17</v>
      </c>
      <c r="G22" s="20">
        <f t="shared" si="2"/>
        <v>190.3520208604954</v>
      </c>
      <c r="H22" s="20">
        <f t="shared" si="3"/>
        <v>156.28002745367192</v>
      </c>
      <c r="I22" s="20">
        <f t="shared" si="9"/>
        <v>119.1170750680669</v>
      </c>
      <c r="J22" s="19">
        <f t="shared" si="8"/>
        <v>465.74912338223419</v>
      </c>
      <c r="K22" s="21"/>
      <c r="L22" s="78" t="str">
        <f>IF(ISNA(VLOOKUP($C22,'Calabogie CC MO'!$A$17:$H$49,8,FALSE))=TRUE,"0",VLOOKUP($C22,'Calabogie CC MO'!$A$17:$H$49,8,FALSE))</f>
        <v>0</v>
      </c>
      <c r="M22" s="78" t="str">
        <f>IF(ISNA(VLOOKUP($C22,'Calabogie CC DM'!$A$17:$H$49,8,FALSE))=TRUE,"0",VLOOKUP($C22,'Calabogie CC DM'!$A$17:$H$49,8,FALSE))</f>
        <v>0</v>
      </c>
      <c r="N22" s="78">
        <f>IF(ISNA(VLOOKUP($C22,Cal_TT_Day_1!$A$17:$H$36,8,FALSE))=TRUE,"0",VLOOKUP($C22,Cal_TT_Day_1!$A$17:$H$36,8,FALSE))</f>
        <v>95.461658841940533</v>
      </c>
      <c r="O22" s="78">
        <f>IF(ISNA(VLOOKUP($C22,Cal_TT_Day_2!$A$17:$H$33,8,FALSE))=TRUE,"0",VLOOKUP($C22,Cal_TT_Day_2!$A$17:$H$33,8,FALSE))</f>
        <v>119.1170750680669</v>
      </c>
      <c r="P22" s="78">
        <f>IF(ISNA(VLOOKUP($C22,'Calabogie TT Day 1'!$A$17:$H$49,8,FALSE))=TRUE,"0",VLOOKUP($C22,'Calabogie TT Day 1'!$A$17:$H$49,8,FALSE))</f>
        <v>190.3520208604954</v>
      </c>
      <c r="Q22" s="78">
        <f>IF(ISNA(VLOOKUP($C22,'Calabogie TT Day 2'!$A$17:$H$49,8,FALSE))=TRUE,"0",VLOOKUP($C22,'Calabogie TT Day 2'!$A$17:$H$49,8,FALSE))</f>
        <v>106.49662088511009</v>
      </c>
      <c r="R22" s="78">
        <f>IF(ISNA(VLOOKUP($C22,'Calabogie TT Day 2'!$A$17:$H$49,8,FALSE))=TRUE,"0",VLOOKUP($C22,'Calabogie TT Day 2'!$A$17:$H$49,8,FALSE))</f>
        <v>106.49662088511009</v>
      </c>
      <c r="S22" s="78">
        <f>IF(ISNA(VLOOKUP($C22,'Prov MO'!$A$17:$H$46,8,FALSE))=TRUE,"0",VLOOKUP($C22,'Prov MO'!$A$17:$H$46,8,FALSE))</f>
        <v>156.28002745367192</v>
      </c>
      <c r="T22" s="78" t="str">
        <f>IF(ISNA(VLOOKUP($C22,'Jrs MO'!$A$17:$H$49,8,FALSE))=TRUE,"0",VLOOKUP($C22,'Jrs MO'!$A$17:$H$49,8,FALSE))</f>
        <v>0</v>
      </c>
    </row>
    <row r="23" spans="1:20" ht="17" customHeight="1" x14ac:dyDescent="0.15">
      <c r="A23" s="73" t="s">
        <v>65</v>
      </c>
      <c r="B23" s="73" t="s">
        <v>64</v>
      </c>
      <c r="C23" s="91" t="s">
        <v>80</v>
      </c>
      <c r="D23" s="73"/>
      <c r="E23" s="73">
        <f t="shared" si="6"/>
        <v>18</v>
      </c>
      <c r="F23" s="19">
        <f t="shared" si="7"/>
        <v>18</v>
      </c>
      <c r="G23" s="20">
        <f t="shared" si="2"/>
        <v>179.11805078929305</v>
      </c>
      <c r="H23" s="20">
        <f t="shared" si="3"/>
        <v>98.243783689793091</v>
      </c>
      <c r="I23" s="20">
        <f t="shared" si="9"/>
        <v>96.363282769350434</v>
      </c>
      <c r="J23" s="19">
        <f t="shared" si="8"/>
        <v>373.72511724843662</v>
      </c>
      <c r="K23" s="21"/>
      <c r="L23" s="78" t="str">
        <f>IF(ISNA(VLOOKUP($C23,'Calabogie CC MO'!$A$17:$H$49,8,FALSE))=TRUE,"0",VLOOKUP($C23,'Calabogie CC MO'!$A$17:$H$49,8,FALSE))</f>
        <v>0</v>
      </c>
      <c r="M23" s="78" t="str">
        <f>IF(ISNA(VLOOKUP($C23,'Calabogie CC DM'!$A$17:$H$49,8,FALSE))=TRUE,"0",VLOOKUP($C23,'Calabogie CC DM'!$A$17:$H$49,8,FALSE))</f>
        <v>0</v>
      </c>
      <c r="N23" s="78">
        <f>IF(ISNA(VLOOKUP($C23,Cal_TT_Day_1!$A$17:$H$36,8,FALSE))=TRUE,"0",VLOOKUP($C23,Cal_TT_Day_1!$A$17:$H$36,8,FALSE))</f>
        <v>98.243783689793091</v>
      </c>
      <c r="O23" s="78">
        <f>IF(ISNA(VLOOKUP($C23,Cal_TT_Day_2!$A$17:$H$33,8,FALSE))=TRUE,"0",VLOOKUP($C23,Cal_TT_Day_2!$A$17:$H$33,8,FALSE))</f>
        <v>96.363282769350434</v>
      </c>
      <c r="P23" s="78" t="str">
        <f>IF(ISNA(VLOOKUP($C23,'Calabogie TT Day 1'!$A$17:$H$49,8,FALSE))=TRUE,"0",VLOOKUP($C23,'Calabogie TT Day 1'!$A$17:$H$49,8,FALSE))</f>
        <v>0</v>
      </c>
      <c r="Q23" s="78" t="str">
        <f>IF(ISNA(VLOOKUP($C23,'Calabogie TT Day 2'!$A$17:$H$49,8,FALSE))=TRUE,"0",VLOOKUP($C23,'Calabogie TT Day 2'!$A$17:$H$49,8,FALSE))</f>
        <v>0</v>
      </c>
      <c r="R23" s="78" t="str">
        <f>IF(ISNA(VLOOKUP($C23,'Calabogie TT Day 2'!$A$17:$H$49,8,FALSE))=TRUE,"0",VLOOKUP($C23,'Calabogie TT Day 2'!$A$17:$H$49,8,FALSE))</f>
        <v>0</v>
      </c>
      <c r="S23" s="78">
        <f>IF(ISNA(VLOOKUP($C23,'Prov MO'!$A$17:$H$46,8,FALSE))=TRUE,"0",VLOOKUP($C23,'Prov MO'!$A$17:$H$46,8,FALSE))</f>
        <v>179.11805078929305</v>
      </c>
      <c r="T23" s="78" t="str">
        <f>IF(ISNA(VLOOKUP($C23,'Jrs MO'!$A$17:$H$49,8,FALSE))=TRUE,"0",VLOOKUP($C23,'Jrs MO'!$A$17:$H$49,8,FALSE))</f>
        <v>0</v>
      </c>
    </row>
    <row r="24" spans="1:20" ht="17" customHeight="1" x14ac:dyDescent="0.15">
      <c r="A24" s="73" t="s">
        <v>65</v>
      </c>
      <c r="B24" s="73" t="s">
        <v>64</v>
      </c>
      <c r="C24" s="91" t="s">
        <v>79</v>
      </c>
      <c r="D24" s="73"/>
      <c r="E24" s="73">
        <f t="shared" si="6"/>
        <v>19</v>
      </c>
      <c r="F24" s="19">
        <f t="shared" si="7"/>
        <v>19</v>
      </c>
      <c r="G24" s="20">
        <f t="shared" si="2"/>
        <v>101.54755694661797</v>
      </c>
      <c r="H24" s="82">
        <v>0</v>
      </c>
      <c r="I24" s="82">
        <v>0</v>
      </c>
      <c r="J24" s="19">
        <f t="shared" si="8"/>
        <v>101.54755694661797</v>
      </c>
      <c r="K24" s="21"/>
      <c r="L24" s="78" t="str">
        <f>IF(ISNA(VLOOKUP($C24,'Calabogie CC MO'!$A$17:$H$49,8,FALSE))=TRUE,"0",VLOOKUP($C24,'Calabogie CC MO'!$A$17:$H$49,8,FALSE))</f>
        <v>0</v>
      </c>
      <c r="M24" s="78" t="str">
        <f>IF(ISNA(VLOOKUP($C24,'Calabogie CC DM'!$A$17:$H$49,8,FALSE))=TRUE,"0",VLOOKUP($C24,'Calabogie CC DM'!$A$17:$H$49,8,FALSE))</f>
        <v>0</v>
      </c>
      <c r="N24" s="78">
        <f>IF(ISNA(VLOOKUP($C24,Cal_TT_Day_1!$A$17:$H$36,8,FALSE))=TRUE,"0",VLOOKUP($C24,Cal_TT_Day_1!$A$17:$H$36,8,FALSE))</f>
        <v>101.54755694661797</v>
      </c>
      <c r="O24" s="78" t="str">
        <f>IF(ISNA(VLOOKUP($C24,Cal_TT_Day_2!$A$17:$H$33,8,FALSE))=TRUE,"0",VLOOKUP($C24,Cal_TT_Day_2!$A$17:$H$33,8,FALSE))</f>
        <v>0</v>
      </c>
      <c r="P24" s="78" t="str">
        <f>IF(ISNA(VLOOKUP($C24,'Calabogie TT Day 1'!$A$17:$H$49,8,FALSE))=TRUE,"0",VLOOKUP($C24,'Calabogie TT Day 1'!$A$17:$H$49,8,FALSE))</f>
        <v>0</v>
      </c>
      <c r="Q24" s="78" t="str">
        <f>IF(ISNA(VLOOKUP($C24,'Calabogie TT Day 2'!$A$17:$H$49,8,FALSE))=TRUE,"0",VLOOKUP($C24,'Calabogie TT Day 2'!$A$17:$H$49,8,FALSE))</f>
        <v>0</v>
      </c>
      <c r="R24" s="78" t="str">
        <f>IF(ISNA(VLOOKUP($C24,'Calabogie TT Day 2'!$A$17:$H$49,8,FALSE))=TRUE,"0",VLOOKUP($C24,'Calabogie TT Day 2'!$A$17:$H$49,8,FALSE))</f>
        <v>0</v>
      </c>
      <c r="S24" s="78" t="str">
        <f>IF(ISNA(VLOOKUP($C24,'Prov MO'!$A$17:$H$46,8,FALSE))=TRUE,"0",VLOOKUP($C24,'Prov MO'!$A$17:$H$46,8,FALSE))</f>
        <v>0</v>
      </c>
      <c r="T24" s="78" t="str">
        <f>IF(ISNA(VLOOKUP($C24,'Jrs MO'!$A$17:$H$49,8,FALSE))=TRUE,"0",VLOOKUP($C24,'Jrs MO'!$A$17:$H$49,8,FALSE))</f>
        <v>0</v>
      </c>
    </row>
    <row r="25" spans="1:20" ht="17" customHeight="1" x14ac:dyDescent="0.15">
      <c r="A25" s="73" t="s">
        <v>65</v>
      </c>
      <c r="B25" s="73" t="s">
        <v>64</v>
      </c>
      <c r="C25" s="76" t="s">
        <v>82</v>
      </c>
      <c r="D25" s="73"/>
      <c r="E25" s="73">
        <f t="shared" si="6"/>
        <v>20</v>
      </c>
      <c r="F25" s="19">
        <f t="shared" si="7"/>
        <v>20</v>
      </c>
      <c r="G25" s="20">
        <f t="shared" si="2"/>
        <v>93.722830812032683</v>
      </c>
      <c r="H25" s="82">
        <v>0</v>
      </c>
      <c r="I25" s="82">
        <v>0</v>
      </c>
      <c r="J25" s="19">
        <f t="shared" si="8"/>
        <v>93.722830812032683</v>
      </c>
      <c r="K25" s="21"/>
      <c r="L25" s="78" t="str">
        <f>IF(ISNA(VLOOKUP($C25,'Calabogie CC MO'!$A$17:$H$49,8,FALSE))=TRUE,"0",VLOOKUP($C25,'Calabogie CC MO'!$A$17:$H$49,8,FALSE))</f>
        <v>0</v>
      </c>
      <c r="M25" s="78" t="str">
        <f>IF(ISNA(VLOOKUP($C25,'Calabogie CC DM'!$A$17:$H$49,8,FALSE))=TRUE,"0",VLOOKUP($C25,'Calabogie CC DM'!$A$17:$H$49,8,FALSE))</f>
        <v>0</v>
      </c>
      <c r="N25" s="78">
        <f>IF(ISNA(VLOOKUP($C25,Cal_TT_Day_1!$A$17:$H$36,8,FALSE))=TRUE,"0",VLOOKUP($C25,Cal_TT_Day_1!$A$17:$H$36,8,FALSE))</f>
        <v>93.722830812032683</v>
      </c>
      <c r="O25" s="78" t="str">
        <f>IF(ISNA(VLOOKUP($C25,Cal_TT_Day_2!$A$17:$H$33,8,FALSE))=TRUE,"0",VLOOKUP($C25,Cal_TT_Day_2!$A$17:$H$33,8,FALSE))</f>
        <v>0</v>
      </c>
      <c r="P25" s="78" t="str">
        <f>IF(ISNA(VLOOKUP($C25,'Calabogie TT Day 1'!$A$17:$H$49,8,FALSE))=TRUE,"0",VLOOKUP($C25,'Calabogie TT Day 1'!$A$17:$H$49,8,FALSE))</f>
        <v>0</v>
      </c>
      <c r="Q25" s="78" t="str">
        <f>IF(ISNA(VLOOKUP($C25,'Calabogie TT Day 2'!$A$17:$H$49,8,FALSE))=TRUE,"0",VLOOKUP($C25,'Calabogie TT Day 2'!$A$17:$H$49,8,FALSE))</f>
        <v>0</v>
      </c>
      <c r="R25" s="78" t="str">
        <f>IF(ISNA(VLOOKUP($C25,'Calabogie TT Day 2'!$A$17:$H$49,8,FALSE))=TRUE,"0",VLOOKUP($C25,'Calabogie TT Day 2'!$A$17:$H$49,8,FALSE))</f>
        <v>0</v>
      </c>
      <c r="S25" s="78" t="str">
        <f>IF(ISNA(VLOOKUP($C25,'Prov MO'!$A$17:$H$46,8,FALSE))=TRUE,"0",VLOOKUP($C25,'Prov MO'!$A$17:$H$46,8,FALSE))</f>
        <v>0</v>
      </c>
      <c r="T25" s="78" t="str">
        <f>IF(ISNA(VLOOKUP($C25,'Jrs MO'!$A$17:$H$49,8,FALSE))=TRUE,"0",VLOOKUP($C25,'Jrs MO'!$A$17:$H$49,8,FALSE))</f>
        <v>0</v>
      </c>
    </row>
    <row r="26" spans="1:20" ht="20" customHeight="1" x14ac:dyDescent="0.15">
      <c r="A26" s="73" t="s">
        <v>50</v>
      </c>
      <c r="B26" s="73" t="s">
        <v>66</v>
      </c>
      <c r="C26" s="76" t="s">
        <v>86</v>
      </c>
      <c r="D26" s="73"/>
      <c r="E26" s="73">
        <f t="shared" si="6"/>
        <v>21</v>
      </c>
      <c r="F26" s="19">
        <f t="shared" si="7"/>
        <v>21</v>
      </c>
      <c r="G26" s="20">
        <f t="shared" si="2"/>
        <v>15.649452269170579</v>
      </c>
      <c r="H26" s="20">
        <f>LARGE(($L26:$T26),2)</f>
        <v>14.974718008556982</v>
      </c>
      <c r="I26" s="20">
        <f>LARGE(($L26:$T26),3)</f>
        <v>11.890871654083735</v>
      </c>
      <c r="J26" s="19">
        <f t="shared" si="8"/>
        <v>42.515041931811297</v>
      </c>
      <c r="K26" s="21"/>
      <c r="L26" s="78" t="str">
        <f>IF(ISNA(VLOOKUP($C26,'Calabogie CC MO'!$A$17:$H$49,8,FALSE))=TRUE,"0",VLOOKUP($C26,'Calabogie CC MO'!$A$17:$H$49,8,FALSE))</f>
        <v>0</v>
      </c>
      <c r="M26" s="78" t="str">
        <f>IF(ISNA(VLOOKUP($C26,'Calabogie CC DM'!$A$17:$H$49,8,FALSE))=TRUE,"0",VLOOKUP($C26,'Calabogie CC DM'!$A$17:$H$49,8,FALSE))</f>
        <v>0</v>
      </c>
      <c r="N26" s="78">
        <f>IF(ISNA(VLOOKUP($C26,Cal_TT_Day_1!$A$17:$H$36,8,FALSE))=TRUE,"0",VLOOKUP($C26,Cal_TT_Day_1!$A$17:$H$36,8,FALSE))</f>
        <v>15.649452269170579</v>
      </c>
      <c r="O26" s="78">
        <f>IF(ISNA(VLOOKUP($C26,Cal_TT_Day_2!$A$17:$H$33,8,FALSE))=TRUE,"0",VLOOKUP($C26,Cal_TT_Day_2!$A$17:$H$33,8,FALSE))</f>
        <v>14.974718008556982</v>
      </c>
      <c r="P26" s="78" t="str">
        <f>IF(ISNA(VLOOKUP($C26,'Calabogie TT Day 1'!$A$17:$H$49,8,FALSE))=TRUE,"0",VLOOKUP($C26,'Calabogie TT Day 1'!$A$17:$H$49,8,FALSE))</f>
        <v>0</v>
      </c>
      <c r="Q26" s="78" t="str">
        <f>IF(ISNA(VLOOKUP($C26,'Calabogie TT Day 2'!$A$17:$H$49,8,FALSE))=TRUE,"0",VLOOKUP($C26,'Calabogie TT Day 2'!$A$17:$H$49,8,FALSE))</f>
        <v>0</v>
      </c>
      <c r="R26" s="78" t="str">
        <f>IF(ISNA(VLOOKUP($C26,'Calabogie TT Day 2'!$A$17:$H$49,8,FALSE))=TRUE,"0",VLOOKUP($C26,'Calabogie TT Day 2'!$A$17:$H$49,8,FALSE))</f>
        <v>0</v>
      </c>
      <c r="S26" s="78">
        <f>IF(ISNA(VLOOKUP($C26,'Prov MO'!$A$17:$H$46,8,FALSE))=TRUE,"0",VLOOKUP($C26,'Prov MO'!$A$17:$H$46,8,FALSE))</f>
        <v>11.890871654083735</v>
      </c>
      <c r="T26" s="78" t="str">
        <f>IF(ISNA(VLOOKUP($C26,'Jrs MO'!$A$17:$H$49,8,FALSE))=TRUE,"0",VLOOKUP($C26,'Jrs MO'!$A$17:$H$49,8,FALSE))</f>
        <v>0</v>
      </c>
    </row>
  </sheetData>
  <sortState xmlns:xlrd2="http://schemas.microsoft.com/office/spreadsheetml/2017/richdata2" ref="A7:T26">
    <sortCondition ref="E7:E26"/>
  </sortState>
  <mergeCells count="1">
    <mergeCell ref="F3:J3"/>
  </mergeCells>
  <phoneticPr fontId="1"/>
  <conditionalFormatting sqref="C7">
    <cfRule type="duplicateValues" dxfId="7" priority="41"/>
  </conditionalFormatting>
  <pageMargins left="0.35433070866141736" right="0.15748031496062992" top="0.15748031496062992" bottom="0.19685039370078741" header="3.937007874015748E-2" footer="3.937007874015748E-2"/>
  <pageSetup orientation="landscape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B2809-BB45-4130-A157-897D694B5A55}">
  <dimension ref="A1:J32"/>
  <sheetViews>
    <sheetView workbookViewId="0">
      <selection activeCell="K22" sqref="K22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74" customWidth="1"/>
    <col min="4" max="8" width="8.6640625" customWidth="1"/>
    <col min="9" max="9" width="9.1640625" customWidth="1"/>
  </cols>
  <sheetData>
    <row r="1" spans="1:10" x14ac:dyDescent="0.15">
      <c r="A1" s="123"/>
      <c r="B1" s="116"/>
      <c r="C1" s="116"/>
      <c r="D1" s="116"/>
      <c r="E1" s="116"/>
      <c r="F1" s="116"/>
      <c r="G1" s="116"/>
      <c r="H1" s="116"/>
      <c r="I1" s="116"/>
    </row>
    <row r="2" spans="1:10" x14ac:dyDescent="0.15">
      <c r="A2" s="123"/>
      <c r="B2" s="124" t="s">
        <v>39</v>
      </c>
      <c r="C2" s="124"/>
      <c r="D2" s="124"/>
      <c r="E2" s="124"/>
      <c r="F2" s="124"/>
      <c r="G2" s="116"/>
      <c r="H2" s="116"/>
      <c r="I2" s="116"/>
    </row>
    <row r="3" spans="1:10" x14ac:dyDescent="0.15">
      <c r="A3" s="123"/>
      <c r="B3" s="116"/>
      <c r="C3" s="116"/>
      <c r="D3" s="116"/>
      <c r="E3" s="116"/>
      <c r="F3" s="116"/>
      <c r="G3" s="116"/>
      <c r="H3" s="116"/>
      <c r="I3" s="116"/>
    </row>
    <row r="4" spans="1:10" x14ac:dyDescent="0.15">
      <c r="A4" s="123"/>
      <c r="B4" s="124" t="s">
        <v>34</v>
      </c>
      <c r="C4" s="124"/>
      <c r="D4" s="124"/>
      <c r="E4" s="124"/>
      <c r="F4" s="124"/>
      <c r="G4" s="116"/>
      <c r="H4" s="116"/>
      <c r="I4" s="116"/>
    </row>
    <row r="5" spans="1:10" x14ac:dyDescent="0.15">
      <c r="A5" s="123"/>
      <c r="B5" s="116"/>
      <c r="C5" s="116"/>
      <c r="D5" s="116"/>
      <c r="E5" s="116"/>
      <c r="F5" s="116"/>
      <c r="G5" s="116"/>
      <c r="H5" s="116"/>
      <c r="I5" s="116"/>
    </row>
    <row r="6" spans="1:10" x14ac:dyDescent="0.15">
      <c r="A6" s="123"/>
      <c r="B6" s="125"/>
      <c r="C6" s="125"/>
      <c r="D6" s="116"/>
      <c r="E6" s="116"/>
      <c r="F6" s="116"/>
      <c r="G6" s="116"/>
      <c r="H6" s="116"/>
      <c r="I6" s="116"/>
    </row>
    <row r="7" spans="1:10" x14ac:dyDescent="0.15">
      <c r="A7" s="123"/>
      <c r="B7" s="116"/>
      <c r="C7" s="116"/>
      <c r="D7" s="116"/>
      <c r="E7" s="116"/>
      <c r="F7" s="116"/>
      <c r="G7" s="116"/>
      <c r="H7" s="116"/>
      <c r="I7" s="116"/>
    </row>
    <row r="8" spans="1:10" x14ac:dyDescent="0.15">
      <c r="A8" s="45" t="s">
        <v>11</v>
      </c>
      <c r="B8" s="46" t="s">
        <v>100</v>
      </c>
      <c r="C8" s="46"/>
      <c r="D8" s="46"/>
      <c r="E8" s="46"/>
      <c r="F8" s="115"/>
      <c r="G8" s="115"/>
      <c r="H8" s="116"/>
      <c r="I8" s="116"/>
    </row>
    <row r="9" spans="1:10" x14ac:dyDescent="0.15">
      <c r="A9" s="45" t="s">
        <v>0</v>
      </c>
      <c r="B9" s="46" t="s">
        <v>101</v>
      </c>
      <c r="C9" s="46"/>
      <c r="D9" s="46"/>
      <c r="E9" s="46"/>
      <c r="F9" s="115"/>
      <c r="G9" s="115"/>
      <c r="H9" s="116"/>
      <c r="I9" s="116"/>
    </row>
    <row r="10" spans="1:10" x14ac:dyDescent="0.15">
      <c r="A10" s="45" t="s">
        <v>13</v>
      </c>
      <c r="B10" s="126">
        <v>42441</v>
      </c>
      <c r="C10" s="126"/>
      <c r="D10" s="47"/>
      <c r="E10" s="47"/>
      <c r="F10" s="48"/>
      <c r="G10" s="115"/>
      <c r="H10" s="116"/>
      <c r="I10" s="116"/>
    </row>
    <row r="11" spans="1:10" x14ac:dyDescent="0.15">
      <c r="A11" s="45" t="s">
        <v>33</v>
      </c>
      <c r="B11" s="46" t="s">
        <v>44</v>
      </c>
      <c r="C11" s="47"/>
      <c r="D11" s="116"/>
      <c r="E11" s="116"/>
      <c r="F11" s="116"/>
      <c r="G11" s="116"/>
      <c r="H11" s="116"/>
      <c r="I11" s="116"/>
    </row>
    <row r="12" spans="1:10" x14ac:dyDescent="0.15">
      <c r="A12" s="45" t="s">
        <v>16</v>
      </c>
      <c r="B12" s="115" t="s">
        <v>43</v>
      </c>
      <c r="C12" s="116"/>
      <c r="D12" s="116"/>
      <c r="E12" s="116"/>
      <c r="F12" s="116"/>
      <c r="G12" s="116"/>
      <c r="H12" s="116"/>
      <c r="I12" s="44"/>
    </row>
    <row r="13" spans="1:10" x14ac:dyDescent="0.15">
      <c r="A13" s="115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  <c r="J13" s="53" t="s">
        <v>24</v>
      </c>
    </row>
    <row r="14" spans="1:10" x14ac:dyDescent="0.15">
      <c r="A14" s="115" t="s">
        <v>15</v>
      </c>
      <c r="B14" s="54">
        <v>0</v>
      </c>
      <c r="C14" s="55"/>
      <c r="D14" s="56">
        <v>0</v>
      </c>
      <c r="E14" s="55"/>
      <c r="F14" s="56">
        <v>0.75</v>
      </c>
      <c r="G14" s="55"/>
      <c r="H14" s="57" t="s">
        <v>18</v>
      </c>
      <c r="I14" s="58" t="s">
        <v>25</v>
      </c>
      <c r="J14" s="58" t="s">
        <v>104</v>
      </c>
    </row>
    <row r="15" spans="1:10" x14ac:dyDescent="0.15">
      <c r="A15" s="115" t="s">
        <v>14</v>
      </c>
      <c r="B15" s="59">
        <v>1</v>
      </c>
      <c r="C15" s="60"/>
      <c r="D15" s="61">
        <v>1</v>
      </c>
      <c r="E15" s="60"/>
      <c r="F15" s="61">
        <v>64.150000000000006</v>
      </c>
      <c r="G15" s="60"/>
      <c r="H15" s="57" t="s">
        <v>19</v>
      </c>
      <c r="I15" s="58" t="s">
        <v>26</v>
      </c>
      <c r="J15" s="58" t="s">
        <v>105</v>
      </c>
    </row>
    <row r="16" spans="1:10" x14ac:dyDescent="0.15">
      <c r="A16" s="115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28</v>
      </c>
      <c r="J16" s="65"/>
    </row>
    <row r="17" spans="1:10" x14ac:dyDescent="0.15">
      <c r="A17" s="76" t="s">
        <v>67</v>
      </c>
      <c r="B17" s="70">
        <v>0</v>
      </c>
      <c r="C17" s="72">
        <f>B17/B$15*1000*B$14</f>
        <v>0</v>
      </c>
      <c r="D17" s="71">
        <v>0</v>
      </c>
      <c r="E17" s="72">
        <f>D17/D$15*1000*D$14</f>
        <v>0</v>
      </c>
      <c r="F17" s="71">
        <v>33.5</v>
      </c>
      <c r="G17" s="72">
        <f>F17/F$15*1000*F$14</f>
        <v>391.66017147310987</v>
      </c>
      <c r="H17" s="67">
        <f>LARGE((C17,E17,G17),1)</f>
        <v>391.66017147310987</v>
      </c>
      <c r="I17" s="66"/>
      <c r="J17" s="120">
        <v>6</v>
      </c>
    </row>
    <row r="18" spans="1:10" x14ac:dyDescent="0.15">
      <c r="A18" s="77" t="s">
        <v>70</v>
      </c>
      <c r="B18" s="70">
        <v>0</v>
      </c>
      <c r="C18" s="72">
        <f t="shared" ref="C18:C32" si="0">B18/B$15*1000*B$14</f>
        <v>0</v>
      </c>
      <c r="D18" s="71">
        <v>0</v>
      </c>
      <c r="E18" s="72">
        <f t="shared" ref="E18:E32" si="1">D18/D$15*1000*D$14</f>
        <v>0</v>
      </c>
      <c r="F18" s="71">
        <v>15.32</v>
      </c>
      <c r="G18" s="72">
        <f t="shared" ref="G18:G32" si="2">F18/F$15*1000*F$14</f>
        <v>179.11145752143412</v>
      </c>
      <c r="H18" s="83">
        <f>LARGE((C18,E18,G18),1)</f>
        <v>179.11145752143412</v>
      </c>
      <c r="I18" s="66"/>
      <c r="J18" s="120">
        <v>10</v>
      </c>
    </row>
    <row r="19" spans="1:10" x14ac:dyDescent="0.15">
      <c r="A19" s="76"/>
      <c r="B19" s="70">
        <v>0</v>
      </c>
      <c r="C19" s="72">
        <f t="shared" si="0"/>
        <v>0</v>
      </c>
      <c r="D19" s="71">
        <v>0</v>
      </c>
      <c r="E19" s="72">
        <f t="shared" si="1"/>
        <v>0</v>
      </c>
      <c r="F19" s="71">
        <v>0</v>
      </c>
      <c r="G19" s="72">
        <f t="shared" si="2"/>
        <v>0</v>
      </c>
      <c r="H19" s="83">
        <f>LARGE((C19,E19,G19),1)</f>
        <v>0</v>
      </c>
      <c r="I19" s="66"/>
      <c r="J19" s="120"/>
    </row>
    <row r="20" spans="1:10" x14ac:dyDescent="0.15">
      <c r="A20" s="76"/>
      <c r="B20" s="70">
        <v>0</v>
      </c>
      <c r="C20" s="72">
        <f t="shared" si="0"/>
        <v>0</v>
      </c>
      <c r="D20" s="71">
        <v>0</v>
      </c>
      <c r="E20" s="72">
        <f t="shared" si="1"/>
        <v>0</v>
      </c>
      <c r="F20" s="71">
        <v>0</v>
      </c>
      <c r="G20" s="72">
        <f t="shared" si="2"/>
        <v>0</v>
      </c>
      <c r="H20" s="83">
        <f>LARGE((C20,E20,G20),1)</f>
        <v>0</v>
      </c>
      <c r="I20" s="66"/>
      <c r="J20" s="120"/>
    </row>
    <row r="21" spans="1:10" x14ac:dyDescent="0.15">
      <c r="A21" s="76"/>
      <c r="B21" s="70">
        <v>0</v>
      </c>
      <c r="C21" s="72">
        <f t="shared" si="0"/>
        <v>0</v>
      </c>
      <c r="D21" s="71">
        <v>0</v>
      </c>
      <c r="E21" s="72">
        <f t="shared" si="1"/>
        <v>0</v>
      </c>
      <c r="F21" s="71">
        <v>0</v>
      </c>
      <c r="G21" s="72">
        <f>F21/F$15*1000*F$14</f>
        <v>0</v>
      </c>
      <c r="H21" s="83">
        <f>LARGE((C21,E21,G21),1)</f>
        <v>0</v>
      </c>
      <c r="I21" s="66"/>
      <c r="J21" s="120"/>
    </row>
    <row r="22" spans="1:10" x14ac:dyDescent="0.15">
      <c r="A22" s="76"/>
      <c r="B22" s="70">
        <v>0</v>
      </c>
      <c r="C22" s="72">
        <f t="shared" si="0"/>
        <v>0</v>
      </c>
      <c r="D22" s="71">
        <v>0</v>
      </c>
      <c r="E22" s="72">
        <f t="shared" si="1"/>
        <v>0</v>
      </c>
      <c r="F22" s="71">
        <v>0</v>
      </c>
      <c r="G22" s="72">
        <f t="shared" si="2"/>
        <v>0</v>
      </c>
      <c r="H22" s="83">
        <f>LARGE((C22,E22,G22),1)</f>
        <v>0</v>
      </c>
      <c r="I22" s="66"/>
      <c r="J22" s="120"/>
    </row>
    <row r="23" spans="1:10" x14ac:dyDescent="0.15">
      <c r="A23" s="76"/>
      <c r="B23" s="70">
        <v>0</v>
      </c>
      <c r="C23" s="72">
        <f t="shared" si="0"/>
        <v>0</v>
      </c>
      <c r="D23" s="71">
        <v>0</v>
      </c>
      <c r="E23" s="72">
        <f t="shared" si="1"/>
        <v>0</v>
      </c>
      <c r="F23" s="71">
        <v>0</v>
      </c>
      <c r="G23" s="72">
        <f t="shared" si="2"/>
        <v>0</v>
      </c>
      <c r="H23" s="83">
        <f>LARGE((C23,E23,G23),1)</f>
        <v>0</v>
      </c>
      <c r="I23" s="66"/>
      <c r="J23" s="120"/>
    </row>
    <row r="24" spans="1:10" x14ac:dyDescent="0.15">
      <c r="A24" s="76"/>
      <c r="B24" s="70">
        <v>0</v>
      </c>
      <c r="C24" s="72">
        <f t="shared" si="0"/>
        <v>0</v>
      </c>
      <c r="D24" s="71">
        <v>0</v>
      </c>
      <c r="E24" s="72">
        <f t="shared" si="1"/>
        <v>0</v>
      </c>
      <c r="F24" s="71">
        <v>0</v>
      </c>
      <c r="G24" s="72">
        <f t="shared" si="2"/>
        <v>0</v>
      </c>
      <c r="H24" s="83">
        <f>LARGE((C24,E24,G24),1)</f>
        <v>0</v>
      </c>
      <c r="I24" s="66"/>
      <c r="J24" s="120"/>
    </row>
    <row r="25" spans="1:10" x14ac:dyDescent="0.15">
      <c r="A25" s="91"/>
      <c r="B25" s="70">
        <v>0</v>
      </c>
      <c r="C25" s="72">
        <f t="shared" si="0"/>
        <v>0</v>
      </c>
      <c r="D25" s="71">
        <v>0</v>
      </c>
      <c r="E25" s="72">
        <f t="shared" si="1"/>
        <v>0</v>
      </c>
      <c r="F25" s="71">
        <v>0</v>
      </c>
      <c r="G25" s="72">
        <f t="shared" si="2"/>
        <v>0</v>
      </c>
      <c r="H25" s="83">
        <f>LARGE((C25,E25,G25),1)</f>
        <v>0</v>
      </c>
      <c r="I25" s="66"/>
      <c r="J25" s="120"/>
    </row>
    <row r="26" spans="1:10" x14ac:dyDescent="0.15">
      <c r="A26" s="91"/>
      <c r="B26" s="70">
        <v>0</v>
      </c>
      <c r="C26" s="72">
        <f t="shared" si="0"/>
        <v>0</v>
      </c>
      <c r="D26" s="71">
        <v>0</v>
      </c>
      <c r="E26" s="72">
        <f t="shared" si="1"/>
        <v>0</v>
      </c>
      <c r="F26" s="71">
        <v>0</v>
      </c>
      <c r="G26" s="72">
        <f t="shared" si="2"/>
        <v>0</v>
      </c>
      <c r="H26" s="90">
        <f>LARGE((C26,E26,G26),1)</f>
        <v>0</v>
      </c>
      <c r="I26" s="66"/>
      <c r="J26" s="120"/>
    </row>
    <row r="27" spans="1:10" x14ac:dyDescent="0.15">
      <c r="A27" s="91"/>
      <c r="B27" s="70">
        <v>0</v>
      </c>
      <c r="C27" s="72">
        <f t="shared" si="0"/>
        <v>0</v>
      </c>
      <c r="D27" s="71">
        <v>0</v>
      </c>
      <c r="E27" s="72">
        <f t="shared" si="1"/>
        <v>0</v>
      </c>
      <c r="F27" s="71">
        <v>0</v>
      </c>
      <c r="G27" s="72">
        <f t="shared" si="2"/>
        <v>0</v>
      </c>
      <c r="H27" s="90">
        <f>LARGE((C27,E27,G27),1)</f>
        <v>0</v>
      </c>
      <c r="I27" s="66"/>
      <c r="J27" s="120"/>
    </row>
    <row r="28" spans="1:10" x14ac:dyDescent="0.15">
      <c r="A28" s="91"/>
      <c r="B28" s="70">
        <v>0</v>
      </c>
      <c r="C28" s="72">
        <f t="shared" si="0"/>
        <v>0</v>
      </c>
      <c r="D28" s="71">
        <v>0</v>
      </c>
      <c r="E28" s="72">
        <f t="shared" si="1"/>
        <v>0</v>
      </c>
      <c r="F28" s="71">
        <v>0</v>
      </c>
      <c r="G28" s="72">
        <f t="shared" si="2"/>
        <v>0</v>
      </c>
      <c r="H28" s="90">
        <f>LARGE((C28,E28,G28),1)</f>
        <v>0</v>
      </c>
      <c r="I28" s="66"/>
      <c r="J28" s="120"/>
    </row>
    <row r="29" spans="1:10" x14ac:dyDescent="0.15">
      <c r="A29" s="76"/>
      <c r="B29" s="70">
        <v>0</v>
      </c>
      <c r="C29" s="72">
        <f t="shared" si="0"/>
        <v>0</v>
      </c>
      <c r="D29" s="71">
        <v>0</v>
      </c>
      <c r="E29" s="72">
        <f t="shared" si="1"/>
        <v>0</v>
      </c>
      <c r="F29" s="71">
        <v>0</v>
      </c>
      <c r="G29" s="72">
        <f t="shared" si="2"/>
        <v>0</v>
      </c>
      <c r="H29" s="90">
        <f>LARGE((C29,E29,G29),1)</f>
        <v>0</v>
      </c>
      <c r="I29" s="66"/>
      <c r="J29" s="120"/>
    </row>
    <row r="30" spans="1:10" x14ac:dyDescent="0.15">
      <c r="A30" s="76"/>
      <c r="B30" s="70">
        <v>0</v>
      </c>
      <c r="C30" s="72">
        <f t="shared" si="0"/>
        <v>0</v>
      </c>
      <c r="D30" s="71">
        <v>0</v>
      </c>
      <c r="E30" s="72">
        <f t="shared" si="1"/>
        <v>0</v>
      </c>
      <c r="F30" s="71">
        <v>0</v>
      </c>
      <c r="G30" s="72">
        <f t="shared" si="2"/>
        <v>0</v>
      </c>
      <c r="H30" s="90">
        <f>LARGE((C30,E30,G30),1)</f>
        <v>0</v>
      </c>
      <c r="I30" s="66"/>
      <c r="J30" s="120"/>
    </row>
    <row r="31" spans="1:10" x14ac:dyDescent="0.15">
      <c r="A31" s="76"/>
      <c r="B31" s="70">
        <v>0</v>
      </c>
      <c r="C31" s="72">
        <f t="shared" si="0"/>
        <v>0</v>
      </c>
      <c r="D31" s="71">
        <v>0</v>
      </c>
      <c r="E31" s="72">
        <f t="shared" si="1"/>
        <v>0</v>
      </c>
      <c r="F31" s="71">
        <v>0</v>
      </c>
      <c r="G31" s="72">
        <f>F31/F$15*1000*F$14</f>
        <v>0</v>
      </c>
      <c r="H31" s="90">
        <f>LARGE((C31,E31,G31),1)</f>
        <v>0</v>
      </c>
      <c r="I31" s="66"/>
      <c r="J31" s="120"/>
    </row>
    <row r="32" spans="1:10" x14ac:dyDescent="0.15">
      <c r="A32" s="76"/>
      <c r="B32" s="111">
        <v>0</v>
      </c>
      <c r="C32" s="112">
        <f t="shared" si="0"/>
        <v>0</v>
      </c>
      <c r="D32" s="113">
        <v>0</v>
      </c>
      <c r="E32" s="112">
        <f t="shared" si="1"/>
        <v>0</v>
      </c>
      <c r="F32" s="113">
        <v>0</v>
      </c>
      <c r="G32" s="112">
        <f t="shared" si="2"/>
        <v>0</v>
      </c>
      <c r="H32" s="83">
        <f>LARGE((C32,E32,G32),1)</f>
        <v>0</v>
      </c>
      <c r="I32" s="66"/>
      <c r="J32" s="120"/>
    </row>
  </sheetData>
  <mergeCells count="5">
    <mergeCell ref="A1:A7"/>
    <mergeCell ref="B2:F2"/>
    <mergeCell ref="B4:F4"/>
    <mergeCell ref="B6:C6"/>
    <mergeCell ref="B10:C10"/>
  </mergeCells>
  <conditionalFormatting sqref="A17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7"/>
  <sheetViews>
    <sheetView topLeftCell="A2" zoomScaleNormal="100" zoomScalePageLayoutView="85" workbookViewId="0">
      <selection activeCell="L9" sqref="L9"/>
    </sheetView>
  </sheetViews>
  <sheetFormatPr baseColWidth="10" defaultColWidth="10.6640625" defaultRowHeight="11" x14ac:dyDescent="0.15"/>
  <cols>
    <col min="1" max="1" width="22.83203125" style="1" customWidth="1"/>
    <col min="2" max="2" width="10.6640625" style="1" customWidth="1"/>
    <col min="3" max="3" width="18.1640625" style="1" customWidth="1"/>
    <col min="4" max="4" width="6.1640625" style="1" customWidth="1"/>
    <col min="5" max="5" width="4.83203125" style="38" customWidth="1"/>
    <col min="6" max="12" width="5.33203125" style="38" customWidth="1"/>
    <col min="13" max="16384" width="10.6640625" style="38"/>
  </cols>
  <sheetData>
    <row r="1" spans="1:12" s="29" customFormat="1" ht="33.75" customHeight="1" x14ac:dyDescent="0.15">
      <c r="A1" s="28"/>
      <c r="B1" s="28"/>
      <c r="C1" s="28"/>
      <c r="D1" s="28"/>
      <c r="E1" s="117">
        <v>2020</v>
      </c>
      <c r="F1" s="118"/>
      <c r="G1" s="118"/>
      <c r="H1" s="118"/>
      <c r="I1" s="119"/>
    </row>
    <row r="2" spans="1:12" s="29" customFormat="1" ht="38" customHeight="1" x14ac:dyDescent="0.15">
      <c r="A2" s="30"/>
      <c r="B2" s="30"/>
      <c r="C2" s="31"/>
      <c r="D2" s="31"/>
      <c r="E2" s="79" t="s">
        <v>55</v>
      </c>
      <c r="F2" s="79" t="s">
        <v>55</v>
      </c>
      <c r="G2" s="79" t="s">
        <v>59</v>
      </c>
      <c r="H2" s="79" t="s">
        <v>59</v>
      </c>
      <c r="I2" s="86" t="s">
        <v>89</v>
      </c>
      <c r="J2" s="79" t="s">
        <v>89</v>
      </c>
      <c r="K2" s="79" t="s">
        <v>99</v>
      </c>
      <c r="L2" s="79" t="s">
        <v>102</v>
      </c>
    </row>
    <row r="3" spans="1:12" s="34" customFormat="1" ht="30.75" customHeight="1" x14ac:dyDescent="0.15">
      <c r="A3" s="32"/>
      <c r="B3" s="33"/>
      <c r="C3" s="33" t="s">
        <v>22</v>
      </c>
      <c r="D3" s="33"/>
      <c r="E3" s="79" t="s">
        <v>54</v>
      </c>
      <c r="F3" s="79" t="s">
        <v>54</v>
      </c>
      <c r="G3" s="79" t="s">
        <v>61</v>
      </c>
      <c r="H3" s="79" t="s">
        <v>61</v>
      </c>
      <c r="I3" s="79" t="s">
        <v>54</v>
      </c>
      <c r="J3" s="79" t="s">
        <v>54</v>
      </c>
      <c r="K3" s="79" t="s">
        <v>97</v>
      </c>
      <c r="L3" s="79" t="s">
        <v>101</v>
      </c>
    </row>
    <row r="4" spans="1:12" x14ac:dyDescent="0.15">
      <c r="A4" s="35"/>
      <c r="B4" s="36"/>
      <c r="C4" s="37"/>
      <c r="D4" s="81"/>
      <c r="E4" s="80">
        <v>42386</v>
      </c>
      <c r="F4" s="80">
        <v>42386</v>
      </c>
      <c r="G4" s="80">
        <v>42400</v>
      </c>
      <c r="H4" s="80">
        <v>42401</v>
      </c>
      <c r="I4" s="80">
        <v>42421</v>
      </c>
      <c r="J4" s="80">
        <v>42422</v>
      </c>
      <c r="K4" s="80">
        <v>42428</v>
      </c>
      <c r="L4" s="80">
        <v>42441</v>
      </c>
    </row>
    <row r="5" spans="1:12" x14ac:dyDescent="0.15">
      <c r="A5" s="35"/>
      <c r="B5" s="36"/>
      <c r="C5" s="37"/>
      <c r="D5" s="81"/>
      <c r="E5" s="80" t="s">
        <v>44</v>
      </c>
      <c r="F5" s="80" t="s">
        <v>48</v>
      </c>
      <c r="G5" s="80" t="s">
        <v>44</v>
      </c>
      <c r="H5" s="80" t="s">
        <v>44</v>
      </c>
      <c r="I5" s="80" t="s">
        <v>44</v>
      </c>
      <c r="J5" s="80" t="s">
        <v>44</v>
      </c>
      <c r="K5" s="80" t="s">
        <v>44</v>
      </c>
      <c r="L5" s="80" t="s">
        <v>44</v>
      </c>
    </row>
    <row r="6" spans="1:12" x14ac:dyDescent="0.15">
      <c r="A6" s="35"/>
      <c r="B6" s="36"/>
      <c r="C6" s="37"/>
      <c r="D6" s="39"/>
      <c r="E6" s="69" t="s">
        <v>23</v>
      </c>
      <c r="F6" s="69" t="s">
        <v>23</v>
      </c>
      <c r="G6" s="69" t="s">
        <v>23</v>
      </c>
      <c r="H6" s="69" t="s">
        <v>23</v>
      </c>
      <c r="I6" s="69" t="s">
        <v>23</v>
      </c>
      <c r="J6" s="69" t="s">
        <v>23</v>
      </c>
      <c r="K6" s="69" t="s">
        <v>23</v>
      </c>
      <c r="L6" s="69" t="s">
        <v>23</v>
      </c>
    </row>
    <row r="7" spans="1:12" s="43" customFormat="1" x14ac:dyDescent="0.15">
      <c r="A7" s="40" t="s">
        <v>37</v>
      </c>
      <c r="B7" s="41" t="s">
        <v>36</v>
      </c>
      <c r="C7" s="39" t="s">
        <v>10</v>
      </c>
      <c r="D7" s="42" t="s">
        <v>28</v>
      </c>
      <c r="E7" s="68">
        <f>'Calabogie CC MO'!I16</f>
        <v>32</v>
      </c>
      <c r="F7" s="68">
        <f>'Calabogie CC DM'!I16</f>
        <v>32</v>
      </c>
      <c r="G7" s="68">
        <f>Cal_TT_Day_1!I16</f>
        <v>20</v>
      </c>
      <c r="H7" s="68">
        <f>Cal_TT_Day_2!I16</f>
        <v>18</v>
      </c>
      <c r="I7" s="68">
        <f>'Calabogie TT Day 1'!I16</f>
        <v>20</v>
      </c>
      <c r="J7" s="68">
        <f>'Prov MO'!I16</f>
        <v>14</v>
      </c>
      <c r="K7" s="68">
        <f>'Prov MO'!I16</f>
        <v>14</v>
      </c>
      <c r="L7" s="68">
        <f>'Jrs MO'!I16</f>
        <v>28</v>
      </c>
    </row>
    <row r="8" spans="1:12" ht="18" customHeight="1" x14ac:dyDescent="0.15">
      <c r="A8" s="73" t="s">
        <v>50</v>
      </c>
      <c r="B8" s="73" t="s">
        <v>62</v>
      </c>
      <c r="C8" s="77" t="s">
        <v>67</v>
      </c>
      <c r="D8" s="75">
        <f>IF(ISNA(VLOOKUP($C8,'RPA Caclulations'!$C$6:$K$25,3,FALSE))=TRUE,"0",VLOOKUP($C8,'RPA Caclulations'!$C$6:$K$25,3,FALSE))</f>
        <v>1</v>
      </c>
      <c r="E8" s="22">
        <f>'Calabogie CC MO'!I17</f>
        <v>32</v>
      </c>
      <c r="F8" s="22">
        <f>'Calabogie CC DM'!I17</f>
        <v>29</v>
      </c>
      <c r="G8" s="22">
        <f>IF(ISNA(VLOOKUP($C8,Cal_TT_Day_1!$A$17:$I$40,9,FALSE))=TRUE,"0",VLOOKUP($C8,Cal_TT_Day_1!$A$17:$I$40,9,FALSE))</f>
        <v>2</v>
      </c>
      <c r="H8" s="22">
        <f>IF(ISNA(VLOOKUP($C8,Cal_TT_Day_2!$A$17:$I$40,9,FALSE))=TRUE,"0",VLOOKUP($C8,Cal_TT_Day_2!$A$17:$I$40,9,FALSE))</f>
        <v>3</v>
      </c>
      <c r="I8" s="22">
        <f>IF(ISNA(VLOOKUP($C8,'Calabogie TT Day 1'!$A$17:$I$40,9,FALSE))=TRUE,"0",VLOOKUP($C8,'Calabogie TT Day 1'!$A$17:$I$40,9,FALSE))</f>
        <v>1</v>
      </c>
      <c r="J8" s="22">
        <f>IF(ISNA(VLOOKUP($C8,'Calabogie TT Day 2'!$A$17:$I$40,9,FALSE))=TRUE,"0",VLOOKUP($C8,'Calabogie TT Day 2'!$A$17:$I$40,9,FALSE))</f>
        <v>1</v>
      </c>
      <c r="K8" s="22">
        <f>IF(ISNA(VLOOKUP($C8,'Prov MO'!$A$17:$I$37,9,FALSE))=TRUE,"0",VLOOKUP($C8,'Prov MO'!$A$17:$I$37,9,FALSE))</f>
        <v>3</v>
      </c>
      <c r="L8" s="22">
        <f>IF(ISNA(VLOOKUP($C8,'Jrs MO'!$A$17:$I$40,9,FALSE))=TRUE,"0",VLOOKUP($C8,'Jrs MO'!$A$17:$I$40,9,FALSE))</f>
        <v>0</v>
      </c>
    </row>
    <row r="9" spans="1:12" ht="18" customHeight="1" x14ac:dyDescent="0.15">
      <c r="A9" s="73" t="s">
        <v>51</v>
      </c>
      <c r="B9" s="73" t="s">
        <v>62</v>
      </c>
      <c r="C9" s="76" t="s">
        <v>69</v>
      </c>
      <c r="D9" s="75">
        <f>IF(ISNA(VLOOKUP($C9,'RPA Caclulations'!$C$6:$K$25,3,FALSE))=TRUE,"0",VLOOKUP($C9,'RPA Caclulations'!$C$6:$K$25,3,FALSE))</f>
        <v>2</v>
      </c>
      <c r="E9" s="22">
        <f>'Calabogie CC MO'!I19</f>
        <v>0</v>
      </c>
      <c r="F9" s="22">
        <f>'Calabogie CC DM'!I19</f>
        <v>0</v>
      </c>
      <c r="G9" s="22">
        <f>IF(ISNA(VLOOKUP($C9,Cal_TT_Day_1!$A$17:$I$40,9,FALSE))=TRUE,"0",VLOOKUP($C9,Cal_TT_Day_1!$A$17:$I$40,9,FALSE))</f>
        <v>3</v>
      </c>
      <c r="H9" s="22">
        <f>IF(ISNA(VLOOKUP($C9,Cal_TT_Day_2!$A$17:$I$40,9,FALSE))=TRUE,"0",VLOOKUP($C9,Cal_TT_Day_2!$A$17:$I$40,9,FALSE))</f>
        <v>2</v>
      </c>
      <c r="I9" s="22">
        <f>IF(ISNA(VLOOKUP($C9,'Calabogie TT Day 1'!$A$17:$I$40,9,FALSE))=TRUE,"0",VLOOKUP($C9,'Calabogie TT Day 1'!$A$17:$I$40,9,FALSE))</f>
        <v>3</v>
      </c>
      <c r="J9" s="22">
        <f>IF(ISNA(VLOOKUP($C9,'Calabogie TT Day 2'!$A$17:$I$40,9,FALSE))=TRUE,"0",VLOOKUP($C9,'Calabogie TT Day 2'!$A$17:$I$40,9,FALSE))</f>
        <v>5</v>
      </c>
      <c r="K9" s="22">
        <f>IF(ISNA(VLOOKUP($C9,'Prov MO'!$A$17:$I$37,9,FALSE))=TRUE,"0",VLOOKUP($C9,'Prov MO'!$A$17:$I$37,9,FALSE))</f>
        <v>1</v>
      </c>
      <c r="L9" s="22" t="str">
        <f>IF(ISNA(VLOOKUP($C9,'Jrs MO'!$A$17:$I$40,9,FALSE))=TRUE,"0",VLOOKUP($C9,'Jrs MO'!$A$17:$I$40,9,FALSE))</f>
        <v>0</v>
      </c>
    </row>
    <row r="10" spans="1:12" ht="18" customHeight="1" x14ac:dyDescent="0.15">
      <c r="A10" s="73" t="s">
        <v>65</v>
      </c>
      <c r="B10" s="73" t="s">
        <v>63</v>
      </c>
      <c r="C10" s="76" t="s">
        <v>70</v>
      </c>
      <c r="D10" s="75">
        <f>IF(ISNA(VLOOKUP($C10,'RPA Caclulations'!$C$6:$K$25,3,FALSE))=TRUE,"0",VLOOKUP($C10,'RPA Caclulations'!$C$6:$K$25,3,FALSE))</f>
        <v>3</v>
      </c>
      <c r="E10" s="22">
        <f>'Calabogie CC MO'!I20</f>
        <v>0</v>
      </c>
      <c r="F10" s="22">
        <f>'Calabogie CC DM'!I20</f>
        <v>0</v>
      </c>
      <c r="G10" s="22">
        <f>IF(ISNA(VLOOKUP($C10,Cal_TT_Day_1!$A$17:$I$40,9,FALSE))=TRUE,"0",VLOOKUP($C10,Cal_TT_Day_1!$A$17:$I$40,9,FALSE))</f>
        <v>4</v>
      </c>
      <c r="H10" s="22">
        <f>IF(ISNA(VLOOKUP($C10,Cal_TT_Day_2!$A$17:$I$40,9,FALSE))=TRUE,"0",VLOOKUP($C10,Cal_TT_Day_2!$A$17:$I$40,9,FALSE))</f>
        <v>7</v>
      </c>
      <c r="I10" s="22">
        <f>IF(ISNA(VLOOKUP($C10,'Calabogie TT Day 1'!$A$17:$I$40,9,FALSE))=TRUE,"0",VLOOKUP($C10,'Calabogie TT Day 1'!$A$17:$I$40,9,FALSE))</f>
        <v>2</v>
      </c>
      <c r="J10" s="22">
        <f>IF(ISNA(VLOOKUP($C10,'Calabogie TT Day 2'!$A$17:$I$40,9,FALSE))=TRUE,"0",VLOOKUP($C10,'Calabogie TT Day 2'!$A$17:$I$40,9,FALSE))</f>
        <v>2</v>
      </c>
      <c r="K10" s="22" t="str">
        <f>IF(ISNA(VLOOKUP($C10,'Prov MO'!$A$17:$I$37,9,FALSE))=TRUE,"0",VLOOKUP($C10,'Prov MO'!$A$17:$I$37,9,FALSE))</f>
        <v>DNS</v>
      </c>
      <c r="L10" s="22">
        <f>IF(ISNA(VLOOKUP($C10,'Jrs MO'!$A$17:$I$40,9,FALSE))=TRUE,"0",VLOOKUP($C10,'Jrs MO'!$A$17:$I$40,9,FALSE))</f>
        <v>0</v>
      </c>
    </row>
    <row r="11" spans="1:12" ht="18" customHeight="1" x14ac:dyDescent="0.15">
      <c r="A11" s="73" t="s">
        <v>51</v>
      </c>
      <c r="B11" s="73" t="s">
        <v>62</v>
      </c>
      <c r="C11" s="76" t="s">
        <v>71</v>
      </c>
      <c r="D11" s="75">
        <f>IF(ISNA(VLOOKUP($C11,'RPA Caclulations'!$C$6:$K$25,3,FALSE))=TRUE,"0",VLOOKUP($C11,'RPA Caclulations'!$C$6:$K$25,3,FALSE))</f>
        <v>4</v>
      </c>
      <c r="E11" s="22">
        <f>'Calabogie CC MO'!I21</f>
        <v>0</v>
      </c>
      <c r="F11" s="22">
        <f>'Calabogie CC DM'!I21</f>
        <v>0</v>
      </c>
      <c r="G11" s="22">
        <f>IF(ISNA(VLOOKUP($C11,Cal_TT_Day_1!$A$17:$I$40,9,FALSE))=TRUE,"0",VLOOKUP($C11,Cal_TT_Day_1!$A$17:$I$40,9,FALSE))</f>
        <v>5</v>
      </c>
      <c r="H11" s="22">
        <f>IF(ISNA(VLOOKUP($C11,Cal_TT_Day_2!$A$17:$I$40,9,FALSE))=TRUE,"0",VLOOKUP($C11,Cal_TT_Day_2!$A$17:$I$40,9,FALSE))</f>
        <v>5</v>
      </c>
      <c r="I11" s="22">
        <f>IF(ISNA(VLOOKUP($C11,'Calabogie TT Day 1'!$A$17:$I$40,9,FALSE))=TRUE,"0",VLOOKUP($C11,'Calabogie TT Day 1'!$A$17:$I$40,9,FALSE))</f>
        <v>4</v>
      </c>
      <c r="J11" s="22">
        <f>IF(ISNA(VLOOKUP($C11,'Calabogie TT Day 2'!$A$17:$I$40,9,FALSE))=TRUE,"0",VLOOKUP($C11,'Calabogie TT Day 2'!$A$17:$I$40,9,FALSE))</f>
        <v>6</v>
      </c>
      <c r="K11" s="22">
        <f>IF(ISNA(VLOOKUP($C11,'Prov MO'!$A$17:$I$37,9,FALSE))=TRUE,"0",VLOOKUP($C11,'Prov MO'!$A$17:$I$37,9,FALSE))</f>
        <v>2</v>
      </c>
      <c r="L11" s="22" t="str">
        <f>IF(ISNA(VLOOKUP($C11,'Jrs MO'!$A$17:$I$40,9,FALSE))=TRUE,"0",VLOOKUP($C11,'Jrs MO'!$A$17:$I$40,9,FALSE))</f>
        <v>0</v>
      </c>
    </row>
    <row r="12" spans="1:12" ht="18" customHeight="1" x14ac:dyDescent="0.15">
      <c r="A12" s="73" t="s">
        <v>65</v>
      </c>
      <c r="B12" s="73" t="s">
        <v>63</v>
      </c>
      <c r="C12" s="76" t="s">
        <v>73</v>
      </c>
      <c r="D12" s="75">
        <f>IF(ISNA(VLOOKUP($C12,'RPA Caclulations'!$C$6:$K$25,3,FALSE))=TRUE,"0",VLOOKUP($C12,'RPA Caclulations'!$C$6:$K$25,3,FALSE))</f>
        <v>5</v>
      </c>
      <c r="E12" s="22">
        <f>'Calabogie CC MO'!I23</f>
        <v>0</v>
      </c>
      <c r="F12" s="22">
        <f>'Calabogie CC DM'!I23</f>
        <v>0</v>
      </c>
      <c r="G12" s="22">
        <f>IF(ISNA(VLOOKUP($C12,Cal_TT_Day_1!$A$17:$I$40,9,FALSE))=TRUE,"0",VLOOKUP($C12,Cal_TT_Day_1!$A$17:$I$40,9,FALSE))</f>
        <v>7</v>
      </c>
      <c r="H12" s="22">
        <f>IF(ISNA(VLOOKUP($C12,Cal_TT_Day_2!$A$17:$I$40,9,FALSE))=TRUE,"0",VLOOKUP($C12,Cal_TT_Day_2!$A$17:$I$40,9,FALSE))</f>
        <v>6</v>
      </c>
      <c r="I12" s="22">
        <f>IF(ISNA(VLOOKUP($C12,'Calabogie TT Day 1'!$A$17:$I$40,9,FALSE))=TRUE,"0",VLOOKUP($C12,'Calabogie TT Day 1'!$A$17:$I$40,9,FALSE))</f>
        <v>5</v>
      </c>
      <c r="J12" s="22">
        <f>IF(ISNA(VLOOKUP($C12,'Calabogie TT Day 2'!$A$17:$I$40,9,FALSE))=TRUE,"0",VLOOKUP($C12,'Calabogie TT Day 2'!$A$17:$I$40,9,FALSE))</f>
        <v>3</v>
      </c>
      <c r="K12" s="22">
        <f>IF(ISNA(VLOOKUP($C12,'Prov MO'!$A$17:$I$37,9,FALSE))=TRUE,"0",VLOOKUP($C12,'Prov MO'!$A$17:$I$37,9,FALSE))</f>
        <v>4</v>
      </c>
      <c r="L12" s="22" t="str">
        <f>IF(ISNA(VLOOKUP($C12,'Jrs MO'!$A$17:$I$40,9,FALSE))=TRUE,"0",VLOOKUP($C12,'Jrs MO'!$A$17:$I$40,9,FALSE))</f>
        <v>0</v>
      </c>
    </row>
    <row r="13" spans="1:12" ht="18" customHeight="1" x14ac:dyDescent="0.15">
      <c r="A13" s="73" t="s">
        <v>65</v>
      </c>
      <c r="B13" s="73" t="s">
        <v>63</v>
      </c>
      <c r="C13" s="76" t="s">
        <v>72</v>
      </c>
      <c r="D13" s="75">
        <f>IF(ISNA(VLOOKUP($C13,'RPA Caclulations'!$C$6:$K$25,3,FALSE))=TRUE,"0",VLOOKUP($C13,'RPA Caclulations'!$C$6:$K$25,3,FALSE))</f>
        <v>6</v>
      </c>
      <c r="E13" s="22">
        <f>'Calabogie CC MO'!I22</f>
        <v>0</v>
      </c>
      <c r="F13" s="22">
        <f>'Calabogie CC DM'!I22</f>
        <v>0</v>
      </c>
      <c r="G13" s="22">
        <f>IF(ISNA(VLOOKUP($C13,Cal_TT_Day_1!$A$17:$I$40,9,FALSE))=TRUE,"0",VLOOKUP($C13,Cal_TT_Day_1!$A$17:$I$40,9,FALSE))</f>
        <v>6</v>
      </c>
      <c r="H13" s="22">
        <f>IF(ISNA(VLOOKUP($C13,Cal_TT_Day_2!$A$17:$I$40,9,FALSE))=TRUE,"0",VLOOKUP($C13,Cal_TT_Day_2!$A$17:$I$40,9,FALSE))</f>
        <v>4</v>
      </c>
      <c r="I13" s="22">
        <f>IF(ISNA(VLOOKUP($C13,'Calabogie TT Day 1'!$A$17:$I$40,9,FALSE))=TRUE,"0",VLOOKUP($C13,'Calabogie TT Day 1'!$A$17:$I$40,9,FALSE))</f>
        <v>8</v>
      </c>
      <c r="J13" s="22">
        <f>IF(ISNA(VLOOKUP($C13,'Calabogie TT Day 2'!$A$17:$I$40,9,FALSE))=TRUE,"0",VLOOKUP($C13,'Calabogie TT Day 2'!$A$17:$I$40,9,FALSE))</f>
        <v>4</v>
      </c>
      <c r="K13" s="22" t="str">
        <f>IF(ISNA(VLOOKUP($C13,'Prov MO'!$A$17:$I$37,9,FALSE))=TRUE,"0",VLOOKUP($C13,'Prov MO'!$A$17:$I$37,9,FALSE))</f>
        <v>0</v>
      </c>
      <c r="L13" s="22" t="str">
        <f>IF(ISNA(VLOOKUP($C13,'Jrs MO'!$A$17:$I$40,9,FALSE))=TRUE,"0",VLOOKUP($C13,'Jrs MO'!$A$17:$I$40,9,FALSE))</f>
        <v>0</v>
      </c>
    </row>
    <row r="14" spans="1:12" ht="18" customHeight="1" x14ac:dyDescent="0.15">
      <c r="A14" s="73" t="s">
        <v>52</v>
      </c>
      <c r="B14" s="73" t="s">
        <v>62</v>
      </c>
      <c r="C14" s="76" t="s">
        <v>74</v>
      </c>
      <c r="D14" s="75">
        <f>IF(ISNA(VLOOKUP($C14,'RPA Caclulations'!$C$6:$K$25,3,FALSE))=TRUE,"0",VLOOKUP($C14,'RPA Caclulations'!$C$6:$K$25,3,FALSE))</f>
        <v>7</v>
      </c>
      <c r="E14" s="22">
        <f>'Calabogie CC MO'!I24</f>
        <v>0</v>
      </c>
      <c r="F14" s="22">
        <f>'Calabogie CC DM'!I24</f>
        <v>0</v>
      </c>
      <c r="G14" s="22">
        <f>IF(ISNA(VLOOKUP($C14,Cal_TT_Day_1!$A$17:$I$40,9,FALSE))=TRUE,"0",VLOOKUP($C14,Cal_TT_Day_1!$A$17:$I$40,9,FALSE))</f>
        <v>8</v>
      </c>
      <c r="H14" s="22">
        <f>IF(ISNA(VLOOKUP($C14,Cal_TT_Day_2!$A$17:$I$40,9,FALSE))=TRUE,"0",VLOOKUP($C14,Cal_TT_Day_2!$A$17:$I$40,9,FALSE))</f>
        <v>9</v>
      </c>
      <c r="I14" s="22">
        <f>IF(ISNA(VLOOKUP($C14,'Calabogie TT Day 1'!$A$17:$I$40,9,FALSE))=TRUE,"0",VLOOKUP($C14,'Calabogie TT Day 1'!$A$17:$I$40,9,FALSE))</f>
        <v>7</v>
      </c>
      <c r="J14" s="22">
        <f>IF(ISNA(VLOOKUP($C14,'Calabogie TT Day 2'!$A$17:$I$40,9,FALSE))=TRUE,"0",VLOOKUP($C14,'Calabogie TT Day 2'!$A$17:$I$40,9,FALSE))</f>
        <v>7</v>
      </c>
      <c r="K14" s="22">
        <f>IF(ISNA(VLOOKUP($C14,'Prov MO'!$A$17:$I$37,9,FALSE))=TRUE,"0",VLOOKUP($C14,'Prov MO'!$A$17:$I$37,9,FALSE))</f>
        <v>12</v>
      </c>
      <c r="L14" s="22" t="str">
        <f>IF(ISNA(VLOOKUP($C14,'Jrs MO'!$A$17:$I$40,9,FALSE))=TRUE,"0",VLOOKUP($C14,'Jrs MO'!$A$17:$I$40,9,FALSE))</f>
        <v>0</v>
      </c>
    </row>
    <row r="15" spans="1:12" ht="18" customHeight="1" x14ac:dyDescent="0.15">
      <c r="A15" s="73" t="s">
        <v>51</v>
      </c>
      <c r="B15" s="73" t="s">
        <v>62</v>
      </c>
      <c r="C15" s="76" t="s">
        <v>75</v>
      </c>
      <c r="D15" s="75">
        <f>IF(ISNA(VLOOKUP($C15,'RPA Caclulations'!$C$6:$K$25,3,FALSE))=TRUE,"0",VLOOKUP($C15,'RPA Caclulations'!$C$6:$K$25,3,FALSE))</f>
        <v>8</v>
      </c>
      <c r="E15" s="22">
        <f>'Calabogie CC MO'!I25</f>
        <v>0</v>
      </c>
      <c r="F15" s="22">
        <f>'Calabogie CC DM'!I25</f>
        <v>0</v>
      </c>
      <c r="G15" s="22">
        <f>IF(ISNA(VLOOKUP($C15,Cal_TT_Day_1!$A$17:$I$40,9,FALSE))=TRUE,"0",VLOOKUP($C15,Cal_TT_Day_1!$A$17:$I$40,9,FALSE))</f>
        <v>9</v>
      </c>
      <c r="H15" s="22">
        <f>IF(ISNA(VLOOKUP($C15,Cal_TT_Day_2!$A$17:$I$40,9,FALSE))=TRUE,"0",VLOOKUP($C15,Cal_TT_Day_2!$A$17:$I$40,9,FALSE))</f>
        <v>8</v>
      </c>
      <c r="I15" s="22">
        <f>IF(ISNA(VLOOKUP($C15,'Calabogie TT Day 1'!$A$17:$I$40,9,FALSE))=TRUE,"0",VLOOKUP($C15,'Calabogie TT Day 1'!$A$17:$I$40,9,FALSE))</f>
        <v>6</v>
      </c>
      <c r="J15" s="22">
        <f>IF(ISNA(VLOOKUP($C15,'Calabogie TT Day 2'!$A$17:$I$40,9,FALSE))=TRUE,"0",VLOOKUP($C15,'Calabogie TT Day 2'!$A$17:$I$40,9,FALSE))</f>
        <v>8</v>
      </c>
      <c r="K15" s="22">
        <f>IF(ISNA(VLOOKUP($C15,'Prov MO'!$A$17:$I$37,9,FALSE))=TRUE,"0",VLOOKUP($C15,'Prov MO'!$A$17:$I$37,9,FALSE))</f>
        <v>5</v>
      </c>
      <c r="L15" s="22" t="str">
        <f>IF(ISNA(VLOOKUP($C15,'Jrs MO'!$A$17:$I$40,9,FALSE))=TRUE,"0",VLOOKUP($C15,'Jrs MO'!$A$17:$I$40,9,FALSE))</f>
        <v>0</v>
      </c>
    </row>
    <row r="16" spans="1:12" ht="18" customHeight="1" x14ac:dyDescent="0.15">
      <c r="A16" s="73" t="s">
        <v>49</v>
      </c>
      <c r="B16" s="73" t="s">
        <v>63</v>
      </c>
      <c r="C16" s="76" t="s">
        <v>68</v>
      </c>
      <c r="D16" s="75">
        <f>IF(ISNA(VLOOKUP($C16,'RPA Caclulations'!$C$6:$K$25,3,FALSE))=TRUE,"0",VLOOKUP($C16,'RPA Caclulations'!$C$6:$K$25,3,FALSE))</f>
        <v>9</v>
      </c>
      <c r="E16" s="22">
        <f>'Calabogie CC MO'!I18</f>
        <v>0</v>
      </c>
      <c r="F16" s="22">
        <f>'Calabogie CC DM'!I18</f>
        <v>0</v>
      </c>
      <c r="G16" s="22">
        <f>IF(ISNA(VLOOKUP($C16,Cal_TT_Day_1!$A$17:$I$40,9,FALSE))=TRUE,"0",VLOOKUP($C16,Cal_TT_Day_1!$A$17:$I$40,9,FALSE))</f>
        <v>1</v>
      </c>
      <c r="H16" s="22">
        <f>IF(ISNA(VLOOKUP($C16,Cal_TT_Day_2!$A$17:$I$40,9,FALSE))=TRUE,"0",VLOOKUP($C16,Cal_TT_Day_2!$A$17:$I$40,9,FALSE))</f>
        <v>1</v>
      </c>
      <c r="I16" s="22" t="str">
        <f>IF(ISNA(VLOOKUP($C16,'Calabogie TT Day 1'!$A$17:$I$40,9,FALSE))=TRUE,"0",VLOOKUP($C16,'Calabogie TT Day 1'!$A$17:$I$40,9,FALSE))</f>
        <v>0</v>
      </c>
      <c r="J16" s="22" t="str">
        <f>IF(ISNA(VLOOKUP($C16,'Calabogie TT Day 2'!$A$17:$I$40,9,FALSE))=TRUE,"0",VLOOKUP($C16,'Calabogie TT Day 2'!$A$17:$I$40,9,FALSE))</f>
        <v>0</v>
      </c>
      <c r="K16" s="22" t="str">
        <f>IF(ISNA(VLOOKUP($C16,'Prov MO'!$A$17:$I$37,9,FALSE))=TRUE,"0",VLOOKUP($C16,'Prov MO'!$A$17:$I$37,9,FALSE))</f>
        <v>0</v>
      </c>
      <c r="L16" s="22" t="str">
        <f>IF(ISNA(VLOOKUP($C16,'Jrs MO'!$A$17:$I$40,9,FALSE))=TRUE,"0",VLOOKUP($C16,'Jrs MO'!$A$17:$I$40,9,FALSE))</f>
        <v>0</v>
      </c>
    </row>
    <row r="17" spans="1:12" ht="18" customHeight="1" x14ac:dyDescent="0.15">
      <c r="A17" s="73" t="s">
        <v>49</v>
      </c>
      <c r="B17" s="73" t="s">
        <v>64</v>
      </c>
      <c r="C17" s="76" t="s">
        <v>76</v>
      </c>
      <c r="D17" s="75">
        <f>IF(ISNA(VLOOKUP($C17,'RPA Caclulations'!$C$6:$K$25,3,FALSE))=TRUE,"0",VLOOKUP($C17,'RPA Caclulations'!$C$6:$K$25,3,FALSE))</f>
        <v>10</v>
      </c>
      <c r="E17" s="22">
        <f>'Calabogie CC MO'!I26</f>
        <v>0</v>
      </c>
      <c r="F17" s="22">
        <f>'Calabogie CC DM'!I26</f>
        <v>0</v>
      </c>
      <c r="G17" s="22">
        <f>IF(ISNA(VLOOKUP($C17,Cal_TT_Day_1!$A$17:$I$40,9,FALSE))=TRUE,"0",VLOOKUP($C17,Cal_TT_Day_1!$A$17:$I$40,9,FALSE))</f>
        <v>10</v>
      </c>
      <c r="H17" s="22">
        <f>IF(ISNA(VLOOKUP($C17,Cal_TT_Day_2!$A$17:$I$40,9,FALSE))=TRUE,"0",VLOOKUP($C17,Cal_TT_Day_2!$A$17:$I$40,9,FALSE))</f>
        <v>16</v>
      </c>
      <c r="I17" s="22">
        <f>IF(ISNA(VLOOKUP($C17,'Calabogie TT Day 1'!$A$17:$I$40,9,FALSE))=TRUE,"0",VLOOKUP($C17,'Calabogie TT Day 1'!$A$17:$I$40,9,FALSE))</f>
        <v>9</v>
      </c>
      <c r="J17" s="22">
        <f>IF(ISNA(VLOOKUP($C17,'Calabogie TT Day 2'!$A$17:$I$40,9,FALSE))=TRUE,"0",VLOOKUP($C17,'Calabogie TT Day 2'!$A$17:$I$40,9,FALSE))</f>
        <v>9</v>
      </c>
      <c r="K17" s="22">
        <f>IF(ISNA(VLOOKUP($C17,'Prov MO'!$A$17:$I$37,9,FALSE))=TRUE,"0",VLOOKUP($C17,'Prov MO'!$A$17:$I$37,9,FALSE))</f>
        <v>6</v>
      </c>
      <c r="L17" s="22" t="str">
        <f>IF(ISNA(VLOOKUP($C17,'Jrs MO'!$A$17:$I$40,9,FALSE))=TRUE,"0",VLOOKUP($C17,'Jrs MO'!$A$17:$I$40,9,FALSE))</f>
        <v>0</v>
      </c>
    </row>
    <row r="18" spans="1:12" ht="18" customHeight="1" x14ac:dyDescent="0.15">
      <c r="A18" s="73" t="s">
        <v>51</v>
      </c>
      <c r="B18" s="73" t="s">
        <v>64</v>
      </c>
      <c r="C18" s="76" t="s">
        <v>85</v>
      </c>
      <c r="D18" s="75">
        <f>IF(ISNA(VLOOKUP($C18,'RPA Caclulations'!$C$6:$K$25,3,FALSE))=TRUE,"0",VLOOKUP($C18,'RPA Caclulations'!$C$6:$K$25,3,FALSE))</f>
        <v>11</v>
      </c>
      <c r="E18" s="22">
        <f>'Calabogie CC MO'!I35</f>
        <v>0</v>
      </c>
      <c r="F18" s="22">
        <f>'Calabogie CC DM'!I35</f>
        <v>0</v>
      </c>
      <c r="G18" s="22">
        <f>IF(ISNA(VLOOKUP($C18,Cal_TT_Day_1!$A$17:$I$40,9,FALSE))=TRUE,"0",VLOOKUP($C18,Cal_TT_Day_1!$A$17:$I$40,9,FALSE))</f>
        <v>19</v>
      </c>
      <c r="H18" s="22">
        <f>IF(ISNA(VLOOKUP($C18,Cal_TT_Day_2!$A$17:$I$40,9,FALSE))=TRUE,"0",VLOOKUP($C18,Cal_TT_Day_2!$A$17:$I$40,9,FALSE))</f>
        <v>10</v>
      </c>
      <c r="I18" s="22">
        <f>IF(ISNA(VLOOKUP($C18,'Calabogie TT Day 1'!$A$17:$I$40,9,FALSE))=TRUE,"0",VLOOKUP($C18,'Calabogie TT Day 1'!$A$17:$I$40,9,FALSE))</f>
        <v>11</v>
      </c>
      <c r="J18" s="22">
        <f>IF(ISNA(VLOOKUP($C18,'Calabogie TT Day 2'!$A$17:$I$40,9,FALSE))=TRUE,"0",VLOOKUP($C18,'Calabogie TT Day 2'!$A$17:$I$40,9,FALSE))</f>
        <v>10</v>
      </c>
      <c r="K18" s="22">
        <f>IF(ISNA(VLOOKUP($C18,'Prov MO'!$A$17:$I$37,9,FALSE))=TRUE,"0",VLOOKUP($C18,'Prov MO'!$A$17:$I$37,9,FALSE))</f>
        <v>7</v>
      </c>
      <c r="L18" s="22" t="str">
        <f>IF(ISNA(VLOOKUP($C18,'Jrs MO'!$A$17:$I$40,9,FALSE))=TRUE,"0",VLOOKUP($C18,'Jrs MO'!$A$17:$I$40,9,FALSE))</f>
        <v>0</v>
      </c>
    </row>
    <row r="19" spans="1:12" ht="18" customHeight="1" x14ac:dyDescent="0.15">
      <c r="A19" s="73" t="s">
        <v>65</v>
      </c>
      <c r="B19" s="73" t="s">
        <v>64</v>
      </c>
      <c r="C19" s="76" t="s">
        <v>83</v>
      </c>
      <c r="D19" s="75">
        <f>IF(ISNA(VLOOKUP($C19,'RPA Caclulations'!$C$6:$K$25,3,FALSE))=TRUE,"0",VLOOKUP($C19,'RPA Caclulations'!$C$6:$K$25,3,FALSE))</f>
        <v>12</v>
      </c>
      <c r="E19" s="22">
        <f>'Calabogie CC MO'!I33</f>
        <v>0</v>
      </c>
      <c r="F19" s="22">
        <f>'Calabogie CC DM'!I33</f>
        <v>0</v>
      </c>
      <c r="G19" s="22">
        <f>IF(ISNA(VLOOKUP($C19,Cal_TT_Day_1!$A$17:$I$40,9,FALSE))=TRUE,"0",VLOOKUP($C19,Cal_TT_Day_1!$A$17:$I$40,9,FALSE))</f>
        <v>17</v>
      </c>
      <c r="H19" s="22">
        <f>IF(ISNA(VLOOKUP($C19,Cal_TT_Day_2!$A$17:$I$40,9,FALSE))=TRUE,"0",VLOOKUP($C19,Cal_TT_Day_2!$A$17:$I$40,9,FALSE))</f>
        <v>13</v>
      </c>
      <c r="I19" s="22">
        <f>IF(ISNA(VLOOKUP($C19,'Calabogie TT Day 1'!$A$17:$I$40,9,FALSE))=TRUE,"0",VLOOKUP($C19,'Calabogie TT Day 1'!$A$17:$I$40,9,FALSE))</f>
        <v>10</v>
      </c>
      <c r="J19" s="22">
        <f>IF(ISNA(VLOOKUP($C19,'Calabogie TT Day 2'!$A$17:$I$40,9,FALSE))=TRUE,"0",VLOOKUP($C19,'Calabogie TT Day 2'!$A$17:$I$40,9,FALSE))</f>
        <v>11</v>
      </c>
      <c r="K19" s="22" t="str">
        <f>IF(ISNA(VLOOKUP($C19,'Prov MO'!$A$17:$I$37,9,FALSE))=TRUE,"0",VLOOKUP($C19,'Prov MO'!$A$17:$I$37,9,FALSE))</f>
        <v>0</v>
      </c>
      <c r="L19" s="22" t="str">
        <f>IF(ISNA(VLOOKUP($C19,'Jrs MO'!$A$17:$I$40,9,FALSE))=TRUE,"0",VLOOKUP($C19,'Jrs MO'!$A$17:$I$40,9,FALSE))</f>
        <v>0</v>
      </c>
    </row>
    <row r="20" spans="1:12" ht="18" customHeight="1" x14ac:dyDescent="0.15">
      <c r="A20" s="73" t="s">
        <v>87</v>
      </c>
      <c r="B20" s="73" t="s">
        <v>66</v>
      </c>
      <c r="C20" s="76" t="s">
        <v>77</v>
      </c>
      <c r="D20" s="75">
        <f>IF(ISNA(VLOOKUP($C20,'RPA Caclulations'!$C$6:$K$25,3,FALSE))=TRUE,"0",VLOOKUP($C20,'RPA Caclulations'!$C$6:$K$25,3,FALSE))</f>
        <v>13</v>
      </c>
      <c r="E20" s="22">
        <f>'Calabogie CC MO'!I27</f>
        <v>0</v>
      </c>
      <c r="F20" s="22">
        <f>'Calabogie CC DM'!I27</f>
        <v>0</v>
      </c>
      <c r="G20" s="22">
        <f>IF(ISNA(VLOOKUP($C20,Cal_TT_Day_1!$A$17:$I$40,9,FALSE))=TRUE,"0",VLOOKUP($C20,Cal_TT_Day_1!$A$17:$I$40,9,FALSE))</f>
        <v>11</v>
      </c>
      <c r="H20" s="22">
        <f>IF(ISNA(VLOOKUP($C20,Cal_TT_Day_2!$A$17:$I$40,9,FALSE))=TRUE,"0",VLOOKUP($C20,Cal_TT_Day_2!$A$17:$I$40,9,FALSE))</f>
        <v>11</v>
      </c>
      <c r="I20" s="22">
        <f>IF(ISNA(VLOOKUP($C20,'Calabogie TT Day 1'!$A$17:$I$40,9,FALSE))=TRUE,"0",VLOOKUP($C20,'Calabogie TT Day 1'!$A$17:$I$40,9,FALSE))</f>
        <v>12</v>
      </c>
      <c r="J20" s="22">
        <f>IF(ISNA(VLOOKUP($C20,'Calabogie TT Day 2'!$A$17:$I$40,9,FALSE))=TRUE,"0",VLOOKUP($C20,'Calabogie TT Day 2'!$A$17:$I$40,9,FALSE))</f>
        <v>12</v>
      </c>
      <c r="K20" s="22">
        <f>IF(ISNA(VLOOKUP($C20,'Prov MO'!$A$17:$I$37,9,FALSE))=TRUE,"0",VLOOKUP($C20,'Prov MO'!$A$17:$I$37,9,FALSE))</f>
        <v>11</v>
      </c>
      <c r="L20" s="22" t="str">
        <f>IF(ISNA(VLOOKUP($C20,'Jrs MO'!$A$17:$I$40,9,FALSE))=TRUE,"0",VLOOKUP($C20,'Jrs MO'!$A$17:$I$40,9,FALSE))</f>
        <v>0</v>
      </c>
    </row>
    <row r="21" spans="1:12" ht="18" customHeight="1" x14ac:dyDescent="0.15">
      <c r="A21" s="73" t="s">
        <v>49</v>
      </c>
      <c r="B21" s="73" t="s">
        <v>66</v>
      </c>
      <c r="C21" s="76" t="s">
        <v>78</v>
      </c>
      <c r="D21" s="75">
        <f>IF(ISNA(VLOOKUP($C21,'RPA Caclulations'!$C$6:$K$25,3,FALSE))=TRUE,"0",VLOOKUP($C21,'RPA Caclulations'!$C$6:$K$25,3,FALSE))</f>
        <v>15</v>
      </c>
      <c r="E21" s="22">
        <f>'Calabogie CC MO'!I28</f>
        <v>0</v>
      </c>
      <c r="F21" s="22">
        <f>'Calabogie CC DM'!I28</f>
        <v>0</v>
      </c>
      <c r="G21" s="22">
        <f>IF(ISNA(VLOOKUP($C21,Cal_TT_Day_1!$A$17:$I$40,9,FALSE))=TRUE,"0",VLOOKUP($C21,Cal_TT_Day_1!$A$17:$I$40,9,FALSE))</f>
        <v>12</v>
      </c>
      <c r="H21" s="22">
        <f>IF(ISNA(VLOOKUP($C21,Cal_TT_Day_2!$A$17:$I$40,9,FALSE))=TRUE,"0",VLOOKUP($C21,Cal_TT_Day_2!$A$17:$I$40,9,FALSE))</f>
        <v>15</v>
      </c>
      <c r="I21" s="22">
        <f>IF(ISNA(VLOOKUP($C21,'Calabogie TT Day 1'!$A$17:$I$40,9,FALSE))=TRUE,"0",VLOOKUP($C21,'Calabogie TT Day 1'!$A$17:$I$40,9,FALSE))</f>
        <v>15</v>
      </c>
      <c r="J21" s="22">
        <f>IF(ISNA(VLOOKUP($C21,'Calabogie TT Day 2'!$A$17:$I$40,9,FALSE))=TRUE,"0",VLOOKUP($C21,'Calabogie TT Day 2'!$A$17:$I$40,9,FALSE))</f>
        <v>15</v>
      </c>
      <c r="K21" s="22" t="str">
        <f>IF(ISNA(VLOOKUP($C21,'Prov MO'!$A$17:$I$37,9,FALSE))=TRUE,"0",VLOOKUP($C21,'Prov MO'!$A$17:$I$37,9,FALSE))</f>
        <v>0</v>
      </c>
      <c r="L21" s="22" t="str">
        <f>IF(ISNA(VLOOKUP($C21,'Jrs MO'!$A$17:$I$40,9,FALSE))=TRUE,"0",VLOOKUP($C21,'Jrs MO'!$A$17:$I$40,9,FALSE))</f>
        <v>0</v>
      </c>
    </row>
    <row r="22" spans="1:12" ht="18" customHeight="1" x14ac:dyDescent="0.15">
      <c r="A22" s="73" t="s">
        <v>50</v>
      </c>
      <c r="B22" s="73" t="s">
        <v>64</v>
      </c>
      <c r="C22" s="76" t="s">
        <v>84</v>
      </c>
      <c r="D22" s="75">
        <f>IF(ISNA(VLOOKUP($C22,'RPA Caclulations'!$C$6:$K$25,3,FALSE))=TRUE,"0",VLOOKUP($C22,'RPA Caclulations'!$C$6:$K$25,3,FALSE))</f>
        <v>16</v>
      </c>
      <c r="E22" s="22">
        <f>'Calabogie CC MO'!I34</f>
        <v>0</v>
      </c>
      <c r="F22" s="22">
        <f>'Calabogie CC DM'!I34</f>
        <v>0</v>
      </c>
      <c r="G22" s="22">
        <f>IF(ISNA(VLOOKUP($C22,Cal_TT_Day_1!$A$17:$I$40,9,FALSE))=TRUE,"0",VLOOKUP($C22,Cal_TT_Day_1!$A$17:$I$40,9,FALSE))</f>
        <v>18</v>
      </c>
      <c r="H22" s="22" t="str">
        <f>IF(ISNA(VLOOKUP($C22,Cal_TT_Day_2!$A$17:$I$40,9,FALSE))=TRUE,"0",VLOOKUP($C22,Cal_TT_Day_2!$A$17:$I$40,9,FALSE))</f>
        <v>DNF</v>
      </c>
      <c r="I22" s="22">
        <f>IF(ISNA(VLOOKUP($C22,'Calabogie TT Day 1'!$A$17:$I$40,9,FALSE))=TRUE,"0",VLOOKUP($C22,'Calabogie TT Day 1'!$A$17:$I$40,9,FALSE))</f>
        <v>16</v>
      </c>
      <c r="J22" s="22">
        <f>IF(ISNA(VLOOKUP($C22,'Calabogie TT Day 2'!$A$17:$I$40,9,FALSE))=TRUE,"0",VLOOKUP($C22,'Calabogie TT Day 2'!$A$17:$I$40,9,FALSE))</f>
        <v>14</v>
      </c>
      <c r="K22" s="22">
        <f>IF(ISNA(VLOOKUP($C22,'Prov MO'!$A$17:$I$37,9,FALSE))=TRUE,"0",VLOOKUP($C22,'Prov MO'!$A$17:$I$37,9,FALSE))</f>
        <v>10</v>
      </c>
      <c r="L22" s="22" t="str">
        <f>IF(ISNA(VLOOKUP($C22,'Jrs MO'!$A$17:$I$40,9,FALSE))=TRUE,"0",VLOOKUP($C22,'Jrs MO'!$A$17:$I$40,9,FALSE))</f>
        <v>0</v>
      </c>
    </row>
    <row r="23" spans="1:12" ht="18" customHeight="1" x14ac:dyDescent="0.15">
      <c r="A23" s="73" t="s">
        <v>65</v>
      </c>
      <c r="B23" s="73" t="s">
        <v>66</v>
      </c>
      <c r="C23" s="76" t="s">
        <v>81</v>
      </c>
      <c r="D23" s="75">
        <f>IF(ISNA(VLOOKUP($C23,'RPA Caclulations'!$C$6:$K$25,3,FALSE))=TRUE,"0",VLOOKUP($C23,'RPA Caclulations'!$C$6:$K$25,3,FALSE))</f>
        <v>17</v>
      </c>
      <c r="E23" s="22">
        <f>'Calabogie CC MO'!I31</f>
        <v>0</v>
      </c>
      <c r="F23" s="22">
        <f>'Calabogie CC DM'!I31</f>
        <v>0</v>
      </c>
      <c r="G23" s="22">
        <f>IF(ISNA(VLOOKUP($C23,Cal_TT_Day_1!$A$17:$I$40,9,FALSE))=TRUE,"0",VLOOKUP($C23,Cal_TT_Day_1!$A$17:$I$40,9,FALSE))</f>
        <v>15</v>
      </c>
      <c r="H23" s="22">
        <f>IF(ISNA(VLOOKUP($C23,Cal_TT_Day_2!$A$17:$I$40,9,FALSE))=TRUE,"0",VLOOKUP($C23,Cal_TT_Day_2!$A$17:$I$40,9,FALSE))</f>
        <v>12</v>
      </c>
      <c r="I23" s="22">
        <f>IF(ISNA(VLOOKUP($C23,'Calabogie TT Day 1'!$A$17:$I$40,9,FALSE))=TRUE,"0",VLOOKUP($C23,'Calabogie TT Day 1'!$A$17:$I$40,9,FALSE))</f>
        <v>13</v>
      </c>
      <c r="J23" s="22">
        <f>IF(ISNA(VLOOKUP($C23,'Calabogie TT Day 2'!$A$17:$I$40,9,FALSE))=TRUE,"0",VLOOKUP($C23,'Calabogie TT Day 2'!$A$17:$I$40,9,FALSE))</f>
        <v>16</v>
      </c>
      <c r="K23" s="22">
        <f>IF(ISNA(VLOOKUP($C23,'Prov MO'!$A$17:$I$37,9,FALSE))=TRUE,"0",VLOOKUP($C23,'Prov MO'!$A$17:$I$37,9,FALSE))</f>
        <v>9</v>
      </c>
      <c r="L23" s="22" t="str">
        <f>IF(ISNA(VLOOKUP($C23,'Jrs MO'!$A$17:$I$40,9,FALSE))=TRUE,"0",VLOOKUP($C23,'Jrs MO'!$A$17:$I$40,9,FALSE))</f>
        <v>0</v>
      </c>
    </row>
    <row r="24" spans="1:12" ht="18" customHeight="1" x14ac:dyDescent="0.15">
      <c r="A24" s="73" t="s">
        <v>65</v>
      </c>
      <c r="B24" s="73" t="s">
        <v>64</v>
      </c>
      <c r="C24" s="76" t="s">
        <v>80</v>
      </c>
      <c r="D24" s="75">
        <f>IF(ISNA(VLOOKUP($C24,'RPA Caclulations'!$C$6:$K$25,3,FALSE))=TRUE,"0",VLOOKUP($C24,'RPA Caclulations'!$C$6:$K$25,3,FALSE))</f>
        <v>18</v>
      </c>
      <c r="E24" s="22">
        <f>'Calabogie CC MO'!I30</f>
        <v>0</v>
      </c>
      <c r="F24" s="22">
        <f>'Calabogie CC DM'!I30</f>
        <v>0</v>
      </c>
      <c r="G24" s="22">
        <f>IF(ISNA(VLOOKUP($C24,Cal_TT_Day_1!$A$17:$I$40,9,FALSE))=TRUE,"0",VLOOKUP($C24,Cal_TT_Day_1!$A$17:$I$40,9,FALSE))</f>
        <v>14</v>
      </c>
      <c r="H24" s="22">
        <f>IF(ISNA(VLOOKUP($C24,Cal_TT_Day_2!$A$17:$I$40,9,FALSE))=TRUE,"0",VLOOKUP($C24,Cal_TT_Day_2!$A$17:$I$40,9,FALSE))</f>
        <v>14</v>
      </c>
      <c r="I24" s="22" t="str">
        <f>IF(ISNA(VLOOKUP($C24,'Calabogie TT Day 1'!$A$17:$I$40,9,FALSE))=TRUE,"0",VLOOKUP($C24,'Calabogie TT Day 1'!$A$17:$I$40,9,FALSE))</f>
        <v>0</v>
      </c>
      <c r="J24" s="22" t="str">
        <f>IF(ISNA(VLOOKUP($C24,'Calabogie TT Day 2'!$A$17:$I$40,9,FALSE))=TRUE,"0",VLOOKUP($C24,'Calabogie TT Day 2'!$A$17:$I$40,9,FALSE))</f>
        <v>0</v>
      </c>
      <c r="K24" s="22">
        <f>IF(ISNA(VLOOKUP($C24,'Prov MO'!$A$17:$I$37,9,FALSE))=TRUE,"0",VLOOKUP($C24,'Prov MO'!$A$17:$I$37,9,FALSE))</f>
        <v>8</v>
      </c>
      <c r="L24" s="22" t="str">
        <f>IF(ISNA(VLOOKUP($C24,'Jrs MO'!$A$17:$I$40,9,FALSE))=TRUE,"0",VLOOKUP($C24,'Jrs MO'!$A$17:$I$40,9,FALSE))</f>
        <v>0</v>
      </c>
    </row>
    <row r="25" spans="1:12" ht="18" customHeight="1" x14ac:dyDescent="0.15">
      <c r="A25" s="73" t="s">
        <v>65</v>
      </c>
      <c r="B25" s="73" t="s">
        <v>64</v>
      </c>
      <c r="C25" s="91" t="s">
        <v>79</v>
      </c>
      <c r="D25" s="75">
        <f>IF(ISNA(VLOOKUP($C25,'RPA Caclulations'!$C$6:$K$25,3,FALSE))=TRUE,"0",VLOOKUP($C25,'RPA Caclulations'!$C$6:$K$25,3,FALSE))</f>
        <v>19</v>
      </c>
      <c r="E25" s="22">
        <f>'Calabogie CC MO'!I29</f>
        <v>0</v>
      </c>
      <c r="F25" s="22">
        <f>'Calabogie CC DM'!I29</f>
        <v>0</v>
      </c>
      <c r="G25" s="22">
        <f>IF(ISNA(VLOOKUP($C25,Cal_TT_Day_1!$A$17:$I$40,9,FALSE))=TRUE,"0",VLOOKUP($C25,Cal_TT_Day_1!$A$17:$I$40,9,FALSE))</f>
        <v>13</v>
      </c>
      <c r="H25" s="22" t="str">
        <f>IF(ISNA(VLOOKUP($C25,Cal_TT_Day_2!$A$17:$I$40,9,FALSE))=TRUE,"0",VLOOKUP($C25,Cal_TT_Day_2!$A$17:$I$40,9,FALSE))</f>
        <v>0</v>
      </c>
      <c r="I25" s="22" t="str">
        <f>IF(ISNA(VLOOKUP($C25,'Calabogie TT Day 1'!$A$17:$I$40,9,FALSE))=TRUE,"0",VLOOKUP($C25,'Calabogie TT Day 1'!$A$17:$I$40,9,FALSE))</f>
        <v>0</v>
      </c>
      <c r="J25" s="22" t="str">
        <f>IF(ISNA(VLOOKUP($C25,'Calabogie TT Day 2'!$A$17:$I$40,9,FALSE))=TRUE,"0",VLOOKUP($C25,'Calabogie TT Day 2'!$A$17:$I$40,9,FALSE))</f>
        <v>0</v>
      </c>
      <c r="K25" s="22" t="str">
        <f>IF(ISNA(VLOOKUP($C25,'Prov MO'!$A$17:$I$37,9,FALSE))=TRUE,"0",VLOOKUP($C25,'Prov MO'!$A$17:$I$37,9,FALSE))</f>
        <v>0</v>
      </c>
      <c r="L25" s="22" t="str">
        <f>IF(ISNA(VLOOKUP($C25,'Jrs MO'!$A$17:$I$40,9,FALSE))=TRUE,"0",VLOOKUP($C25,'Jrs MO'!$A$17:$I$40,9,FALSE))</f>
        <v>0</v>
      </c>
    </row>
    <row r="26" spans="1:12" ht="18" customHeight="1" x14ac:dyDescent="0.15">
      <c r="A26" s="73" t="s">
        <v>65</v>
      </c>
      <c r="B26" s="73" t="s">
        <v>64</v>
      </c>
      <c r="C26" s="91" t="s">
        <v>82</v>
      </c>
      <c r="D26" s="75">
        <f>IF(ISNA(VLOOKUP($C26,'RPA Caclulations'!$C$6:$K$25,3,FALSE))=TRUE,"0",VLOOKUP($C26,'RPA Caclulations'!$C$6:$K$25,3,FALSE))</f>
        <v>20</v>
      </c>
      <c r="E26" s="22">
        <f>'Calabogie CC MO'!I32</f>
        <v>0</v>
      </c>
      <c r="F26" s="22">
        <f>'Calabogie CC DM'!I32</f>
        <v>0</v>
      </c>
      <c r="G26" s="22">
        <f>IF(ISNA(VLOOKUP($C26,Cal_TT_Day_1!$A$17:$I$40,9,FALSE))=TRUE,"0",VLOOKUP($C26,Cal_TT_Day_1!$A$17:$I$40,9,FALSE))</f>
        <v>16</v>
      </c>
      <c r="H26" s="22" t="str">
        <f>IF(ISNA(VLOOKUP($C26,Cal_TT_Day_2!$A$17:$I$40,9,FALSE))=TRUE,"0",VLOOKUP($C26,Cal_TT_Day_2!$A$17:$I$40,9,FALSE))</f>
        <v>0</v>
      </c>
      <c r="I26" s="22" t="str">
        <f>IF(ISNA(VLOOKUP($C26,'Calabogie TT Day 1'!$A$17:$I$40,9,FALSE))=TRUE,"0",VLOOKUP($C26,'Calabogie TT Day 1'!$A$17:$I$40,9,FALSE))</f>
        <v>0</v>
      </c>
      <c r="J26" s="22" t="str">
        <f>IF(ISNA(VLOOKUP($C26,'Calabogie TT Day 2'!$A$17:$I$40,9,FALSE))=TRUE,"0",VLOOKUP($C26,'Calabogie TT Day 2'!$A$17:$I$40,9,FALSE))</f>
        <v>0</v>
      </c>
      <c r="K26" s="22" t="str">
        <f>IF(ISNA(VLOOKUP($C26,'Prov MO'!$A$17:$I$37,9,FALSE))=TRUE,"0",VLOOKUP($C26,'Prov MO'!$A$17:$I$37,9,FALSE))</f>
        <v>0</v>
      </c>
      <c r="L26" s="22" t="str">
        <f>IF(ISNA(VLOOKUP($C26,'Jrs MO'!$A$17:$I$40,9,FALSE))=TRUE,"0",VLOOKUP($C26,'Jrs MO'!$A$17:$I$40,9,FALSE))</f>
        <v>0</v>
      </c>
    </row>
    <row r="27" spans="1:12" ht="18" customHeight="1" x14ac:dyDescent="0.15">
      <c r="A27" s="73" t="s">
        <v>50</v>
      </c>
      <c r="B27" s="73" t="s">
        <v>66</v>
      </c>
      <c r="C27" s="76" t="s">
        <v>86</v>
      </c>
      <c r="D27" s="75">
        <f>IF(ISNA(VLOOKUP($C27,'RPA Caclulations'!$C$6:$K$100,3,FALSE))=TRUE,"0",VLOOKUP($C27,'RPA Caclulations'!$C$6:$K$100,3,FALSE))</f>
        <v>21</v>
      </c>
      <c r="E27" s="22">
        <f>'Calabogie CC MO'!I36</f>
        <v>0</v>
      </c>
      <c r="F27" s="22">
        <f>'Calabogie CC DM'!I36</f>
        <v>0</v>
      </c>
      <c r="G27" s="22">
        <f>IF(ISNA(VLOOKUP($C27,Cal_TT_Day_1!$A$17:$I$40,9,FALSE))=TRUE,"0",VLOOKUP($C27,Cal_TT_Day_1!$A$17:$I$40,9,FALSE))</f>
        <v>20</v>
      </c>
      <c r="H27" s="22">
        <f>IF(ISNA(VLOOKUP($C27,Cal_TT_Day_2!$A$17:$I$40,9,FALSE))=TRUE,"0",VLOOKUP($C27,Cal_TT_Day_2!$A$17:$I$40,9,FALSE))</f>
        <v>17</v>
      </c>
      <c r="I27" s="22" t="str">
        <f>IF(ISNA(VLOOKUP($C27,'Calabogie TT Day 1'!$A$17:$I$40,9,FALSE))=TRUE,"0",VLOOKUP($C27,'Calabogie TT Day 1'!$A$17:$I$40,9,FALSE))</f>
        <v>0</v>
      </c>
      <c r="J27" s="22" t="str">
        <f>IF(ISNA(VLOOKUP($C27,'Calabogie TT Day 2'!$A$17:$I$40,9,FALSE))=TRUE,"0",VLOOKUP($C27,'Calabogie TT Day 2'!$A$17:$I$40,9,FALSE))</f>
        <v>0</v>
      </c>
      <c r="K27" s="22">
        <f>IF(ISNA(VLOOKUP($C27,'Prov MO'!$A$17:$I$37,9,FALSE))=TRUE,"0",VLOOKUP($C27,'Prov MO'!$A$17:$I$37,9,FALSE))</f>
        <v>13</v>
      </c>
      <c r="L27" s="22" t="str">
        <f>IF(ISNA(VLOOKUP($C27,'Jrs MO'!$A$17:$I$40,9,FALSE))=TRUE,"0",VLOOKUP($C27,'Jrs MO'!$A$17:$I$40,9,FALSE))</f>
        <v>0</v>
      </c>
    </row>
  </sheetData>
  <sortState xmlns:xlrd2="http://schemas.microsoft.com/office/spreadsheetml/2017/richdata2" ref="A8:L27">
    <sortCondition ref="D8:D27"/>
  </sortState>
  <phoneticPr fontId="1" type="noConversion"/>
  <conditionalFormatting sqref="C9">
    <cfRule type="duplicateValues" dxfId="6" priority="1"/>
  </conditionalFormatting>
  <pageMargins left="0.7" right="0.7" top="0.75" bottom="0.75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6"/>
  <sheetViews>
    <sheetView topLeftCell="A7" workbookViewId="0">
      <selection activeCell="M16" sqref="M16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74" customWidth="1"/>
    <col min="4" max="8" width="8.6640625" customWidth="1"/>
    <col min="9" max="9" width="9.1640625" customWidth="1"/>
  </cols>
  <sheetData>
    <row r="1" spans="1:9" x14ac:dyDescent="0.15">
      <c r="A1" s="123"/>
      <c r="B1" s="85"/>
      <c r="C1" s="85"/>
      <c r="D1" s="85"/>
      <c r="E1" s="85"/>
      <c r="F1" s="85"/>
      <c r="G1" s="85"/>
      <c r="H1" s="85"/>
      <c r="I1" s="85"/>
    </row>
    <row r="2" spans="1:9" x14ac:dyDescent="0.15">
      <c r="A2" s="123"/>
      <c r="B2" s="124" t="s">
        <v>39</v>
      </c>
      <c r="C2" s="124"/>
      <c r="D2" s="124"/>
      <c r="E2" s="124"/>
      <c r="F2" s="124"/>
      <c r="G2" s="85"/>
      <c r="H2" s="85"/>
      <c r="I2" s="85"/>
    </row>
    <row r="3" spans="1:9" x14ac:dyDescent="0.15">
      <c r="A3" s="123"/>
      <c r="B3" s="85"/>
      <c r="C3" s="85"/>
      <c r="D3" s="85"/>
      <c r="E3" s="85"/>
      <c r="F3" s="85"/>
      <c r="G3" s="85"/>
      <c r="H3" s="85"/>
      <c r="I3" s="85"/>
    </row>
    <row r="4" spans="1:9" x14ac:dyDescent="0.15">
      <c r="A4" s="123"/>
      <c r="B4" s="124" t="s">
        <v>34</v>
      </c>
      <c r="C4" s="124"/>
      <c r="D4" s="124"/>
      <c r="E4" s="124"/>
      <c r="F4" s="124"/>
      <c r="G4" s="85"/>
      <c r="H4" s="85"/>
      <c r="I4" s="85"/>
    </row>
    <row r="5" spans="1:9" x14ac:dyDescent="0.15">
      <c r="A5" s="123"/>
      <c r="B5" s="85"/>
      <c r="C5" s="85"/>
      <c r="D5" s="85"/>
      <c r="E5" s="85"/>
      <c r="F5" s="85"/>
      <c r="G5" s="85"/>
      <c r="H5" s="85"/>
      <c r="I5" s="85"/>
    </row>
    <row r="6" spans="1:9" x14ac:dyDescent="0.15">
      <c r="A6" s="123"/>
      <c r="B6" s="125"/>
      <c r="C6" s="125"/>
      <c r="D6" s="85"/>
      <c r="E6" s="85"/>
      <c r="F6" s="85"/>
      <c r="G6" s="85"/>
      <c r="H6" s="85"/>
      <c r="I6" s="85"/>
    </row>
    <row r="7" spans="1:9" x14ac:dyDescent="0.15">
      <c r="A7" s="123"/>
      <c r="B7" s="85"/>
      <c r="C7" s="85"/>
      <c r="D7" s="85"/>
      <c r="E7" s="85"/>
      <c r="F7" s="85"/>
      <c r="G7" s="85"/>
      <c r="H7" s="85"/>
      <c r="I7" s="85"/>
    </row>
    <row r="8" spans="1:9" x14ac:dyDescent="0.15">
      <c r="A8" s="45" t="s">
        <v>11</v>
      </c>
      <c r="B8" s="46" t="s">
        <v>46</v>
      </c>
      <c r="C8" s="46"/>
      <c r="D8" s="46"/>
      <c r="E8" s="46"/>
      <c r="F8" s="84"/>
      <c r="G8" s="84"/>
      <c r="H8" s="85"/>
      <c r="I8" s="85"/>
    </row>
    <row r="9" spans="1:9" x14ac:dyDescent="0.15">
      <c r="A9" s="45" t="s">
        <v>0</v>
      </c>
      <c r="B9" s="46" t="s">
        <v>45</v>
      </c>
      <c r="C9" s="46"/>
      <c r="D9" s="46"/>
      <c r="E9" s="46"/>
      <c r="F9" s="84"/>
      <c r="G9" s="84"/>
      <c r="H9" s="85"/>
      <c r="I9" s="85"/>
    </row>
    <row r="10" spans="1:9" x14ac:dyDescent="0.15">
      <c r="A10" s="45" t="s">
        <v>13</v>
      </c>
      <c r="B10" s="126">
        <v>42386</v>
      </c>
      <c r="C10" s="126"/>
      <c r="D10" s="47"/>
      <c r="E10" s="47"/>
      <c r="F10" s="48"/>
      <c r="G10" s="84"/>
      <c r="H10" s="85"/>
      <c r="I10" s="85"/>
    </row>
    <row r="11" spans="1:9" x14ac:dyDescent="0.15">
      <c r="A11" s="45" t="s">
        <v>33</v>
      </c>
      <c r="B11" s="46" t="s">
        <v>44</v>
      </c>
      <c r="C11" s="47"/>
      <c r="D11" s="85"/>
      <c r="E11" s="85"/>
      <c r="F11" s="85"/>
      <c r="G11" s="85"/>
      <c r="H11" s="85"/>
      <c r="I11" s="85"/>
    </row>
    <row r="12" spans="1:9" x14ac:dyDescent="0.15">
      <c r="A12" s="45" t="s">
        <v>16</v>
      </c>
      <c r="B12" s="84" t="s">
        <v>43</v>
      </c>
      <c r="C12" s="85"/>
      <c r="D12" s="85"/>
      <c r="E12" s="85"/>
      <c r="F12" s="85"/>
      <c r="G12" s="85"/>
      <c r="H12" s="85"/>
      <c r="I12" s="44"/>
    </row>
    <row r="13" spans="1:9" x14ac:dyDescent="0.15">
      <c r="A13" s="84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 x14ac:dyDescent="0.15">
      <c r="A14" s="84" t="s">
        <v>15</v>
      </c>
      <c r="B14" s="54">
        <v>0.7</v>
      </c>
      <c r="C14" s="55"/>
      <c r="D14" s="56">
        <v>0</v>
      </c>
      <c r="E14" s="55"/>
      <c r="F14" s="108">
        <v>0.8</v>
      </c>
      <c r="G14" s="55"/>
      <c r="H14" s="57" t="s">
        <v>18</v>
      </c>
      <c r="I14" s="58" t="s">
        <v>25</v>
      </c>
    </row>
    <row r="15" spans="1:9" x14ac:dyDescent="0.15">
      <c r="A15" s="84" t="s">
        <v>14</v>
      </c>
      <c r="B15" s="59">
        <v>81.92</v>
      </c>
      <c r="C15" s="60"/>
      <c r="D15" s="61">
        <v>1</v>
      </c>
      <c r="E15" s="60"/>
      <c r="F15" s="61">
        <v>81.92</v>
      </c>
      <c r="G15" s="60"/>
      <c r="H15" s="57" t="s">
        <v>19</v>
      </c>
      <c r="I15" s="58" t="s">
        <v>26</v>
      </c>
    </row>
    <row r="16" spans="1:9" x14ac:dyDescent="0.15">
      <c r="A16" s="84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32</v>
      </c>
    </row>
    <row r="17" spans="1:9" x14ac:dyDescent="0.15">
      <c r="A17" s="76" t="s">
        <v>67</v>
      </c>
      <c r="B17" s="96">
        <v>44.5</v>
      </c>
      <c r="C17" s="95">
        <f t="shared" ref="C17" si="0">B17/B$15*1000*B$14</f>
        <v>380.2490234375</v>
      </c>
      <c r="D17" s="96">
        <v>0</v>
      </c>
      <c r="E17" s="95">
        <f>D17/D$15*1000*D$14</f>
        <v>0</v>
      </c>
      <c r="F17" s="96">
        <v>0</v>
      </c>
      <c r="G17" s="95">
        <f>F17/F$15*1000*F$14</f>
        <v>0</v>
      </c>
      <c r="H17" s="97">
        <f>LARGE((C17,E17,G17),1)</f>
        <v>380.2490234375</v>
      </c>
      <c r="I17" s="98">
        <v>32</v>
      </c>
    </row>
    <row r="18" spans="1:9" x14ac:dyDescent="0.15">
      <c r="C18"/>
    </row>
    <row r="19" spans="1:9" x14ac:dyDescent="0.15">
      <c r="C19"/>
    </row>
    <row r="20" spans="1:9" x14ac:dyDescent="0.15">
      <c r="C20"/>
    </row>
    <row r="21" spans="1:9" x14ac:dyDescent="0.15">
      <c r="C21"/>
    </row>
    <row r="22" spans="1:9" x14ac:dyDescent="0.15">
      <c r="C22"/>
    </row>
    <row r="23" spans="1:9" x14ac:dyDescent="0.15">
      <c r="C23"/>
    </row>
    <row r="24" spans="1:9" x14ac:dyDescent="0.15">
      <c r="C24"/>
    </row>
    <row r="25" spans="1:9" x14ac:dyDescent="0.15">
      <c r="C25"/>
    </row>
    <row r="26" spans="1:9" x14ac:dyDescent="0.15">
      <c r="C26"/>
    </row>
  </sheetData>
  <mergeCells count="5">
    <mergeCell ref="A1:A7"/>
    <mergeCell ref="B2:F2"/>
    <mergeCell ref="B4:F4"/>
    <mergeCell ref="B6:C6"/>
    <mergeCell ref="B10:C10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6"/>
  <sheetViews>
    <sheetView workbookViewId="0">
      <selection activeCell="E21" sqref="E21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74" customWidth="1"/>
    <col min="4" max="8" width="8.6640625" customWidth="1"/>
    <col min="9" max="9" width="9.1640625" customWidth="1"/>
  </cols>
  <sheetData>
    <row r="1" spans="1:9" x14ac:dyDescent="0.15">
      <c r="A1" s="123"/>
      <c r="B1" s="85"/>
      <c r="C1" s="85"/>
      <c r="D1" s="85"/>
      <c r="E1" s="85"/>
      <c r="F1" s="85"/>
      <c r="G1" s="85"/>
      <c r="H1" s="85"/>
      <c r="I1" s="85"/>
    </row>
    <row r="2" spans="1:9" x14ac:dyDescent="0.15">
      <c r="A2" s="123"/>
      <c r="B2" s="124" t="s">
        <v>39</v>
      </c>
      <c r="C2" s="124"/>
      <c r="D2" s="124"/>
      <c r="E2" s="124"/>
      <c r="F2" s="124"/>
      <c r="G2" s="85"/>
      <c r="H2" s="85"/>
      <c r="I2" s="85"/>
    </row>
    <row r="3" spans="1:9" x14ac:dyDescent="0.15">
      <c r="A3" s="123"/>
      <c r="B3" s="85"/>
      <c r="C3" s="85"/>
      <c r="D3" s="85"/>
      <c r="E3" s="85"/>
      <c r="F3" s="85"/>
      <c r="G3" s="85"/>
      <c r="H3" s="85"/>
      <c r="I3" s="85"/>
    </row>
    <row r="4" spans="1:9" x14ac:dyDescent="0.15">
      <c r="A4" s="123"/>
      <c r="B4" s="124" t="s">
        <v>34</v>
      </c>
      <c r="C4" s="124"/>
      <c r="D4" s="124"/>
      <c r="E4" s="124"/>
      <c r="F4" s="124"/>
      <c r="G4" s="85"/>
      <c r="H4" s="85"/>
      <c r="I4" s="85"/>
    </row>
    <row r="5" spans="1:9" x14ac:dyDescent="0.15">
      <c r="A5" s="123"/>
      <c r="B5" s="85"/>
      <c r="C5" s="85"/>
      <c r="D5" s="85"/>
      <c r="E5" s="85"/>
      <c r="F5" s="85"/>
      <c r="G5" s="85"/>
      <c r="H5" s="85"/>
      <c r="I5" s="85"/>
    </row>
    <row r="6" spans="1:9" x14ac:dyDescent="0.15">
      <c r="A6" s="123"/>
      <c r="B6" s="125"/>
      <c r="C6" s="125"/>
      <c r="D6" s="85"/>
      <c r="E6" s="85"/>
      <c r="F6" s="85"/>
      <c r="G6" s="85"/>
      <c r="H6" s="85"/>
      <c r="I6" s="85"/>
    </row>
    <row r="7" spans="1:9" x14ac:dyDescent="0.15">
      <c r="A7" s="123"/>
      <c r="B7" s="85"/>
      <c r="C7" s="85"/>
      <c r="D7" s="85"/>
      <c r="E7" s="85"/>
      <c r="F7" s="85"/>
      <c r="G7" s="85"/>
      <c r="H7" s="85"/>
      <c r="I7" s="85"/>
    </row>
    <row r="8" spans="1:9" x14ac:dyDescent="0.15">
      <c r="A8" s="45" t="s">
        <v>11</v>
      </c>
      <c r="B8" s="46" t="s">
        <v>47</v>
      </c>
      <c r="C8" s="46"/>
      <c r="D8" s="46"/>
      <c r="E8" s="46"/>
      <c r="F8" s="84"/>
      <c r="G8" s="84"/>
      <c r="H8" s="85"/>
      <c r="I8" s="85"/>
    </row>
    <row r="9" spans="1:9" x14ac:dyDescent="0.15">
      <c r="A9" s="45" t="s">
        <v>0</v>
      </c>
      <c r="B9" s="46" t="s">
        <v>45</v>
      </c>
      <c r="C9" s="46"/>
      <c r="D9" s="46"/>
      <c r="E9" s="46"/>
      <c r="F9" s="84"/>
      <c r="G9" s="84"/>
      <c r="H9" s="85"/>
      <c r="I9" s="85"/>
    </row>
    <row r="10" spans="1:9" x14ac:dyDescent="0.15">
      <c r="A10" s="45" t="s">
        <v>13</v>
      </c>
      <c r="B10" s="126">
        <v>42387</v>
      </c>
      <c r="C10" s="126"/>
      <c r="D10" s="47"/>
      <c r="E10" s="47"/>
      <c r="F10" s="48"/>
      <c r="G10" s="84"/>
      <c r="H10" s="85"/>
      <c r="I10" s="85"/>
    </row>
    <row r="11" spans="1:9" x14ac:dyDescent="0.15">
      <c r="A11" s="45" t="s">
        <v>33</v>
      </c>
      <c r="B11" s="46" t="s">
        <v>48</v>
      </c>
      <c r="C11" s="47"/>
      <c r="D11" s="85"/>
      <c r="E11" s="85"/>
      <c r="F11" s="85"/>
      <c r="G11" s="85"/>
      <c r="H11" s="85"/>
      <c r="I11" s="85"/>
    </row>
    <row r="12" spans="1:9" x14ac:dyDescent="0.15">
      <c r="A12" s="45" t="s">
        <v>16</v>
      </c>
      <c r="B12" s="84" t="s">
        <v>43</v>
      </c>
      <c r="C12" s="85"/>
      <c r="D12" s="85"/>
      <c r="E12" s="85"/>
      <c r="F12" s="85"/>
      <c r="G12" s="85"/>
      <c r="H12" s="85"/>
      <c r="I12" s="44"/>
    </row>
    <row r="13" spans="1:9" x14ac:dyDescent="0.15">
      <c r="A13" s="84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 x14ac:dyDescent="0.15">
      <c r="A14" s="84" t="s">
        <v>15</v>
      </c>
      <c r="B14" s="54">
        <v>0.7</v>
      </c>
      <c r="C14" s="55"/>
      <c r="D14" s="56">
        <v>0</v>
      </c>
      <c r="E14" s="55"/>
      <c r="F14" s="56">
        <v>0.8</v>
      </c>
      <c r="G14" s="55"/>
      <c r="H14" s="57" t="s">
        <v>18</v>
      </c>
      <c r="I14" s="58" t="s">
        <v>25</v>
      </c>
    </row>
    <row r="15" spans="1:9" x14ac:dyDescent="0.15">
      <c r="A15" s="84" t="s">
        <v>14</v>
      </c>
      <c r="B15" s="59">
        <v>77.89</v>
      </c>
      <c r="C15" s="60"/>
      <c r="D15" s="61">
        <v>1</v>
      </c>
      <c r="E15" s="60"/>
      <c r="F15" s="61">
        <v>30</v>
      </c>
      <c r="G15" s="60"/>
      <c r="H15" s="57" t="s">
        <v>19</v>
      </c>
      <c r="I15" s="58" t="s">
        <v>26</v>
      </c>
    </row>
    <row r="16" spans="1:9" x14ac:dyDescent="0.15">
      <c r="A16" s="84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32</v>
      </c>
    </row>
    <row r="17" spans="1:9" x14ac:dyDescent="0.15">
      <c r="A17" s="76" t="s">
        <v>67</v>
      </c>
      <c r="B17" s="94">
        <v>40.49</v>
      </c>
      <c r="C17" s="95">
        <f>B17/B$15*1000*B$14</f>
        <v>363.88496597766078</v>
      </c>
      <c r="D17" s="96">
        <v>0</v>
      </c>
      <c r="E17" s="95">
        <f>D17/D$15*1000*D$14</f>
        <v>0</v>
      </c>
      <c r="F17" s="96">
        <v>0</v>
      </c>
      <c r="G17" s="95">
        <f>F17/F$15*1000*F$14</f>
        <v>0</v>
      </c>
      <c r="H17" s="97">
        <f>LARGE((C17,E17,G17),1)</f>
        <v>363.88496597766078</v>
      </c>
      <c r="I17" s="98">
        <v>29</v>
      </c>
    </row>
    <row r="18" spans="1:9" x14ac:dyDescent="0.15">
      <c r="C18"/>
    </row>
    <row r="19" spans="1:9" x14ac:dyDescent="0.15">
      <c r="C19"/>
    </row>
    <row r="20" spans="1:9" x14ac:dyDescent="0.15">
      <c r="C20"/>
    </row>
    <row r="21" spans="1:9" x14ac:dyDescent="0.15">
      <c r="C21"/>
    </row>
    <row r="22" spans="1:9" x14ac:dyDescent="0.15">
      <c r="C22"/>
    </row>
    <row r="23" spans="1:9" x14ac:dyDescent="0.15">
      <c r="C23"/>
    </row>
    <row r="24" spans="1:9" x14ac:dyDescent="0.15">
      <c r="C24"/>
    </row>
    <row r="25" spans="1:9" x14ac:dyDescent="0.15">
      <c r="C25"/>
    </row>
    <row r="26" spans="1:9" x14ac:dyDescent="0.15">
      <c r="C26"/>
    </row>
  </sheetData>
  <mergeCells count="5">
    <mergeCell ref="A1:A7"/>
    <mergeCell ref="B2:F2"/>
    <mergeCell ref="B4:F4"/>
    <mergeCell ref="B6:C6"/>
    <mergeCell ref="B10:C10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6"/>
  <sheetViews>
    <sheetView topLeftCell="A5" zoomScale="125" zoomScaleNormal="125" zoomScalePageLayoutView="125" workbookViewId="0">
      <selection sqref="A1:I1048576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74" customWidth="1"/>
    <col min="4" max="8" width="8.6640625" customWidth="1"/>
    <col min="9" max="9" width="9.1640625" customWidth="1"/>
  </cols>
  <sheetData>
    <row r="1" spans="1:9" x14ac:dyDescent="0.15">
      <c r="A1" s="123"/>
      <c r="B1" s="93"/>
      <c r="C1" s="93"/>
      <c r="D1" s="93"/>
      <c r="E1" s="93"/>
      <c r="F1" s="93"/>
      <c r="G1" s="93"/>
      <c r="H1" s="93"/>
      <c r="I1" s="93"/>
    </row>
    <row r="2" spans="1:9" x14ac:dyDescent="0.15">
      <c r="A2" s="123"/>
      <c r="B2" s="124" t="s">
        <v>39</v>
      </c>
      <c r="C2" s="124"/>
      <c r="D2" s="124"/>
      <c r="E2" s="124"/>
      <c r="F2" s="124"/>
      <c r="G2" s="93"/>
      <c r="H2" s="93"/>
      <c r="I2" s="93"/>
    </row>
    <row r="3" spans="1:9" x14ac:dyDescent="0.15">
      <c r="A3" s="123"/>
      <c r="B3" s="93"/>
      <c r="C3" s="93"/>
      <c r="D3" s="93"/>
      <c r="E3" s="93"/>
      <c r="F3" s="93"/>
      <c r="G3" s="93"/>
      <c r="H3" s="93"/>
      <c r="I3" s="93"/>
    </row>
    <row r="4" spans="1:9" x14ac:dyDescent="0.15">
      <c r="A4" s="123"/>
      <c r="B4" s="124" t="s">
        <v>34</v>
      </c>
      <c r="C4" s="124"/>
      <c r="D4" s="124"/>
      <c r="E4" s="124"/>
      <c r="F4" s="124"/>
      <c r="G4" s="93"/>
      <c r="H4" s="93"/>
      <c r="I4" s="93"/>
    </row>
    <row r="5" spans="1:9" x14ac:dyDescent="0.15">
      <c r="A5" s="123"/>
      <c r="B5" s="93"/>
      <c r="C5" s="93"/>
      <c r="D5" s="93"/>
      <c r="E5" s="93"/>
      <c r="F5" s="93"/>
      <c r="G5" s="93"/>
      <c r="H5" s="93"/>
      <c r="I5" s="93"/>
    </row>
    <row r="6" spans="1:9" x14ac:dyDescent="0.15">
      <c r="A6" s="123"/>
      <c r="B6" s="125"/>
      <c r="C6" s="125"/>
      <c r="D6" s="93"/>
      <c r="E6" s="93"/>
      <c r="F6" s="93"/>
      <c r="G6" s="93"/>
      <c r="H6" s="93"/>
      <c r="I6" s="93"/>
    </row>
    <row r="7" spans="1:9" x14ac:dyDescent="0.15">
      <c r="A7" s="123"/>
      <c r="B7" s="93"/>
      <c r="C7" s="93"/>
      <c r="D7" s="93"/>
      <c r="E7" s="93"/>
      <c r="F7" s="93"/>
      <c r="G7" s="93"/>
      <c r="H7" s="93"/>
      <c r="I7" s="93"/>
    </row>
    <row r="8" spans="1:9" x14ac:dyDescent="0.15">
      <c r="A8" s="45" t="s">
        <v>11</v>
      </c>
      <c r="B8" s="46" t="s">
        <v>56</v>
      </c>
      <c r="C8" s="46"/>
      <c r="D8" s="46"/>
      <c r="E8" s="46"/>
      <c r="F8" s="92"/>
      <c r="G8" s="92"/>
      <c r="H8" s="93"/>
      <c r="I8" s="93"/>
    </row>
    <row r="9" spans="1:9" x14ac:dyDescent="0.15">
      <c r="A9" s="45" t="s">
        <v>0</v>
      </c>
      <c r="B9" s="46" t="s">
        <v>57</v>
      </c>
      <c r="C9" s="46"/>
      <c r="D9" s="46"/>
      <c r="E9" s="46"/>
      <c r="F9" s="92"/>
      <c r="G9" s="92"/>
      <c r="H9" s="93"/>
      <c r="I9" s="93"/>
    </row>
    <row r="10" spans="1:9" x14ac:dyDescent="0.15">
      <c r="A10" s="45" t="s">
        <v>13</v>
      </c>
      <c r="B10" s="126">
        <v>42400</v>
      </c>
      <c r="C10" s="126"/>
      <c r="D10" s="47"/>
      <c r="E10" s="47"/>
      <c r="F10" s="48"/>
      <c r="G10" s="92"/>
      <c r="H10" s="93"/>
      <c r="I10" s="93"/>
    </row>
    <row r="11" spans="1:9" x14ac:dyDescent="0.15">
      <c r="A11" s="45" t="s">
        <v>33</v>
      </c>
      <c r="B11" s="46" t="s">
        <v>44</v>
      </c>
      <c r="C11" s="47"/>
      <c r="D11" s="93"/>
      <c r="E11" s="93"/>
      <c r="F11" s="93"/>
      <c r="G11" s="93"/>
      <c r="H11" s="93"/>
      <c r="I11" s="93"/>
    </row>
    <row r="12" spans="1:9" x14ac:dyDescent="0.15">
      <c r="A12" s="45" t="s">
        <v>16</v>
      </c>
      <c r="B12" s="92" t="s">
        <v>43</v>
      </c>
      <c r="C12" s="93"/>
      <c r="D12" s="93"/>
      <c r="E12" s="93"/>
      <c r="F12" s="93"/>
      <c r="G12" s="93"/>
      <c r="H12" s="93"/>
      <c r="I12" s="44"/>
    </row>
    <row r="13" spans="1:9" x14ac:dyDescent="0.15">
      <c r="A13" s="92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 x14ac:dyDescent="0.15">
      <c r="A14" s="92" t="s">
        <v>15</v>
      </c>
      <c r="B14" s="54">
        <v>0</v>
      </c>
      <c r="C14" s="55"/>
      <c r="D14" s="56">
        <v>0</v>
      </c>
      <c r="E14" s="55"/>
      <c r="F14" s="56">
        <v>0.5</v>
      </c>
      <c r="G14" s="55"/>
      <c r="H14" s="57" t="s">
        <v>18</v>
      </c>
      <c r="I14" s="58" t="s">
        <v>25</v>
      </c>
    </row>
    <row r="15" spans="1:9" x14ac:dyDescent="0.15">
      <c r="A15" s="92" t="s">
        <v>14</v>
      </c>
      <c r="B15" s="59">
        <v>1</v>
      </c>
      <c r="C15" s="60"/>
      <c r="D15" s="61">
        <v>1</v>
      </c>
      <c r="E15" s="60"/>
      <c r="F15" s="61">
        <v>57.51</v>
      </c>
      <c r="G15" s="60"/>
      <c r="H15" s="57" t="s">
        <v>19</v>
      </c>
      <c r="I15" s="58" t="s">
        <v>26</v>
      </c>
    </row>
    <row r="16" spans="1:9" x14ac:dyDescent="0.15">
      <c r="A16" s="92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20</v>
      </c>
    </row>
    <row r="17" spans="1:9" x14ac:dyDescent="0.15">
      <c r="A17" s="76" t="s">
        <v>68</v>
      </c>
      <c r="B17" s="70">
        <v>0</v>
      </c>
      <c r="C17" s="72">
        <f>B17/B$15*1000*B$14</f>
        <v>0</v>
      </c>
      <c r="D17" s="71">
        <v>0</v>
      </c>
      <c r="E17" s="72">
        <f>D17/D$15*1000*D$14</f>
        <v>0</v>
      </c>
      <c r="F17" s="71">
        <v>57.51</v>
      </c>
      <c r="G17" s="72">
        <f>F17/F$15*1000*F$14</f>
        <v>500</v>
      </c>
      <c r="H17" s="67">
        <f>LARGE((C17,E17,G17),1)</f>
        <v>500</v>
      </c>
      <c r="I17" s="66">
        <v>1</v>
      </c>
    </row>
    <row r="18" spans="1:9" x14ac:dyDescent="0.15">
      <c r="A18" s="77" t="s">
        <v>67</v>
      </c>
      <c r="B18" s="70">
        <v>0</v>
      </c>
      <c r="C18" s="72">
        <f t="shared" ref="C18:C24" si="0">B18/B$15*1000*B$14</f>
        <v>0</v>
      </c>
      <c r="D18" s="71">
        <v>0</v>
      </c>
      <c r="E18" s="72">
        <f t="shared" ref="E18:E24" si="1">D18/D$15*1000*D$14</f>
        <v>0</v>
      </c>
      <c r="F18" s="71">
        <v>52.49</v>
      </c>
      <c r="G18" s="72">
        <f t="shared" ref="G18:G24" si="2">F18/F$15*1000*F$14</f>
        <v>456.35541644931322</v>
      </c>
      <c r="H18" s="83">
        <f>LARGE((C18,E18,G18),1)</f>
        <v>456.35541644931322</v>
      </c>
      <c r="I18" s="66">
        <v>2</v>
      </c>
    </row>
    <row r="19" spans="1:9" x14ac:dyDescent="0.15">
      <c r="A19" s="76" t="s">
        <v>69</v>
      </c>
      <c r="B19" s="70">
        <v>0</v>
      </c>
      <c r="C19" s="72">
        <f t="shared" si="0"/>
        <v>0</v>
      </c>
      <c r="D19" s="71">
        <v>0</v>
      </c>
      <c r="E19" s="72">
        <f t="shared" si="1"/>
        <v>0</v>
      </c>
      <c r="F19" s="71">
        <v>47.41</v>
      </c>
      <c r="G19" s="72">
        <f t="shared" si="2"/>
        <v>412.189184489654</v>
      </c>
      <c r="H19" s="83">
        <f>LARGE((C19,E19,G19),1)</f>
        <v>412.189184489654</v>
      </c>
      <c r="I19" s="66">
        <v>3</v>
      </c>
    </row>
    <row r="20" spans="1:9" x14ac:dyDescent="0.15">
      <c r="A20" s="76" t="s">
        <v>70</v>
      </c>
      <c r="B20" s="70">
        <v>0</v>
      </c>
      <c r="C20" s="72">
        <f t="shared" si="0"/>
        <v>0</v>
      </c>
      <c r="D20" s="71">
        <v>0</v>
      </c>
      <c r="E20" s="72">
        <f t="shared" si="1"/>
        <v>0</v>
      </c>
      <c r="F20" s="71">
        <v>44.17</v>
      </c>
      <c r="G20" s="72">
        <f t="shared" si="2"/>
        <v>384.02017040514698</v>
      </c>
      <c r="H20" s="83">
        <f>LARGE((C20,E20,G20),1)</f>
        <v>384.02017040514698</v>
      </c>
      <c r="I20" s="66">
        <v>4</v>
      </c>
    </row>
    <row r="21" spans="1:9" x14ac:dyDescent="0.15">
      <c r="A21" s="76" t="s">
        <v>71</v>
      </c>
      <c r="B21" s="70">
        <v>0</v>
      </c>
      <c r="C21" s="72">
        <f t="shared" si="0"/>
        <v>0</v>
      </c>
      <c r="D21" s="71">
        <v>0</v>
      </c>
      <c r="E21" s="72">
        <f t="shared" si="1"/>
        <v>0</v>
      </c>
      <c r="F21" s="71">
        <v>43.66</v>
      </c>
      <c r="G21" s="72">
        <f>F21/F$15*1000*F$14</f>
        <v>379.5861589288819</v>
      </c>
      <c r="H21" s="83">
        <f>LARGE((C21,E21,G21),1)</f>
        <v>379.5861589288819</v>
      </c>
      <c r="I21" s="66">
        <v>5</v>
      </c>
    </row>
    <row r="22" spans="1:9" x14ac:dyDescent="0.15">
      <c r="A22" s="76" t="s">
        <v>72</v>
      </c>
      <c r="B22" s="70">
        <v>0</v>
      </c>
      <c r="C22" s="72">
        <f t="shared" si="0"/>
        <v>0</v>
      </c>
      <c r="D22" s="71">
        <v>0</v>
      </c>
      <c r="E22" s="72">
        <f t="shared" si="1"/>
        <v>0</v>
      </c>
      <c r="F22" s="71">
        <v>41.82</v>
      </c>
      <c r="G22" s="72">
        <f t="shared" si="2"/>
        <v>363.5889410537298</v>
      </c>
      <c r="H22" s="83">
        <f>LARGE((C22,E22,G22),1)</f>
        <v>363.5889410537298</v>
      </c>
      <c r="I22" s="66">
        <v>6</v>
      </c>
    </row>
    <row r="23" spans="1:9" x14ac:dyDescent="0.15">
      <c r="A23" s="76" t="s">
        <v>73</v>
      </c>
      <c r="B23" s="70">
        <v>0</v>
      </c>
      <c r="C23" s="72">
        <f t="shared" si="0"/>
        <v>0</v>
      </c>
      <c r="D23" s="71">
        <v>0</v>
      </c>
      <c r="E23" s="72">
        <f t="shared" si="1"/>
        <v>0</v>
      </c>
      <c r="F23" s="71">
        <v>40.33</v>
      </c>
      <c r="G23" s="72">
        <f t="shared" si="2"/>
        <v>350.63467223091635</v>
      </c>
      <c r="H23" s="83">
        <f>LARGE((C23,E23,G23),1)</f>
        <v>350.63467223091635</v>
      </c>
      <c r="I23" s="66">
        <v>7</v>
      </c>
    </row>
    <row r="24" spans="1:9" x14ac:dyDescent="0.15">
      <c r="A24" s="76" t="s">
        <v>74</v>
      </c>
      <c r="B24" s="70">
        <v>0</v>
      </c>
      <c r="C24" s="72">
        <f t="shared" si="0"/>
        <v>0</v>
      </c>
      <c r="D24" s="71">
        <v>0</v>
      </c>
      <c r="E24" s="72">
        <f t="shared" si="1"/>
        <v>0</v>
      </c>
      <c r="F24" s="71">
        <v>32.869999999999997</v>
      </c>
      <c r="G24" s="72">
        <f t="shared" si="2"/>
        <v>285.77638671535385</v>
      </c>
      <c r="H24" s="83">
        <f>LARGE((C24,E24,G24),1)</f>
        <v>285.77638671535385</v>
      </c>
      <c r="I24" s="66">
        <v>8</v>
      </c>
    </row>
    <row r="25" spans="1:9" x14ac:dyDescent="0.15">
      <c r="A25" s="76" t="s">
        <v>75</v>
      </c>
      <c r="B25" s="70">
        <v>0</v>
      </c>
      <c r="C25" s="72">
        <f t="shared" ref="C25:C36" si="3">B25/B$15*1000*B$14</f>
        <v>0</v>
      </c>
      <c r="D25" s="71">
        <v>0</v>
      </c>
      <c r="E25" s="72">
        <f t="shared" ref="E25:E36" si="4">D25/D$15*1000*D$14</f>
        <v>0</v>
      </c>
      <c r="F25" s="71">
        <v>31.16</v>
      </c>
      <c r="G25" s="72">
        <f t="shared" ref="G25:G36" si="5">F25/F$15*1000*F$14</f>
        <v>270.90940705964186</v>
      </c>
      <c r="H25" s="83">
        <f>LARGE((C25,E25,G25),1)</f>
        <v>270.90940705964186</v>
      </c>
      <c r="I25" s="66">
        <v>9</v>
      </c>
    </row>
    <row r="26" spans="1:9" x14ac:dyDescent="0.15">
      <c r="A26" s="91" t="s">
        <v>76</v>
      </c>
      <c r="B26" s="70">
        <v>0</v>
      </c>
      <c r="C26" s="72">
        <f t="shared" si="3"/>
        <v>0</v>
      </c>
      <c r="D26" s="71">
        <v>0</v>
      </c>
      <c r="E26" s="72">
        <f t="shared" si="4"/>
        <v>0</v>
      </c>
      <c r="F26" s="71">
        <v>22.73</v>
      </c>
      <c r="G26" s="72">
        <f t="shared" si="5"/>
        <v>197.61780559902627</v>
      </c>
      <c r="H26" s="90">
        <f>LARGE((C26,E26,G26),1)</f>
        <v>197.61780559902627</v>
      </c>
      <c r="I26" s="66">
        <v>10</v>
      </c>
    </row>
    <row r="27" spans="1:9" x14ac:dyDescent="0.15">
      <c r="A27" s="91" t="s">
        <v>77</v>
      </c>
      <c r="B27" s="70">
        <v>0</v>
      </c>
      <c r="C27" s="72">
        <f t="shared" si="3"/>
        <v>0</v>
      </c>
      <c r="D27" s="71">
        <v>0</v>
      </c>
      <c r="E27" s="72">
        <f t="shared" si="4"/>
        <v>0</v>
      </c>
      <c r="F27" s="71">
        <v>20.32</v>
      </c>
      <c r="G27" s="72">
        <f t="shared" si="5"/>
        <v>176.66492783863677</v>
      </c>
      <c r="H27" s="90">
        <f>LARGE((C27,E27,G27),1)</f>
        <v>176.66492783863677</v>
      </c>
      <c r="I27" s="66">
        <v>11</v>
      </c>
    </row>
    <row r="28" spans="1:9" x14ac:dyDescent="0.15">
      <c r="A28" s="91" t="s">
        <v>78</v>
      </c>
      <c r="B28" s="70">
        <v>0</v>
      </c>
      <c r="C28" s="72">
        <f t="shared" si="3"/>
        <v>0</v>
      </c>
      <c r="D28" s="71">
        <v>0</v>
      </c>
      <c r="E28" s="72">
        <f t="shared" si="4"/>
        <v>0</v>
      </c>
      <c r="F28" s="71">
        <v>12.09</v>
      </c>
      <c r="G28" s="72">
        <f t="shared" si="5"/>
        <v>105.11215440792907</v>
      </c>
      <c r="H28" s="90">
        <f>LARGE((C28,E28,G28),1)</f>
        <v>105.11215440792907</v>
      </c>
      <c r="I28" s="66">
        <v>12</v>
      </c>
    </row>
    <row r="29" spans="1:9" x14ac:dyDescent="0.15">
      <c r="A29" s="76" t="s">
        <v>79</v>
      </c>
      <c r="B29" s="70">
        <v>0</v>
      </c>
      <c r="C29" s="72">
        <f t="shared" si="3"/>
        <v>0</v>
      </c>
      <c r="D29" s="71">
        <v>0</v>
      </c>
      <c r="E29" s="72">
        <f t="shared" si="4"/>
        <v>0</v>
      </c>
      <c r="F29" s="71">
        <v>11.68</v>
      </c>
      <c r="G29" s="72">
        <f t="shared" si="5"/>
        <v>101.54755694661797</v>
      </c>
      <c r="H29" s="90">
        <f>LARGE((C29,E29,G29),1)</f>
        <v>101.54755694661797</v>
      </c>
      <c r="I29" s="66">
        <v>13</v>
      </c>
    </row>
    <row r="30" spans="1:9" x14ac:dyDescent="0.15">
      <c r="A30" s="76" t="s">
        <v>80</v>
      </c>
      <c r="B30" s="70">
        <v>0</v>
      </c>
      <c r="C30" s="72">
        <f t="shared" si="3"/>
        <v>0</v>
      </c>
      <c r="D30" s="71">
        <v>0</v>
      </c>
      <c r="E30" s="72">
        <f t="shared" si="4"/>
        <v>0</v>
      </c>
      <c r="F30" s="71">
        <v>11.3</v>
      </c>
      <c r="G30" s="72">
        <f t="shared" si="5"/>
        <v>98.243783689793091</v>
      </c>
      <c r="H30" s="90">
        <f>LARGE((C30,E30,G30),1)</f>
        <v>98.243783689793091</v>
      </c>
      <c r="I30" s="66">
        <v>14</v>
      </c>
    </row>
    <row r="31" spans="1:9" x14ac:dyDescent="0.15">
      <c r="A31" s="76" t="s">
        <v>81</v>
      </c>
      <c r="B31" s="70">
        <v>0</v>
      </c>
      <c r="C31" s="72">
        <f t="shared" si="3"/>
        <v>0</v>
      </c>
      <c r="D31" s="71">
        <v>0</v>
      </c>
      <c r="E31" s="72">
        <f t="shared" si="4"/>
        <v>0</v>
      </c>
      <c r="F31" s="71">
        <v>10.98</v>
      </c>
      <c r="G31" s="72">
        <f>F31/F$15*1000*F$14</f>
        <v>95.461658841940533</v>
      </c>
      <c r="H31" s="90">
        <f>LARGE((C31,E31,G31),1)</f>
        <v>95.461658841940533</v>
      </c>
      <c r="I31" s="66">
        <v>15</v>
      </c>
    </row>
    <row r="32" spans="1:9" x14ac:dyDescent="0.15">
      <c r="A32" s="76" t="s">
        <v>82</v>
      </c>
      <c r="B32" s="70">
        <v>0</v>
      </c>
      <c r="C32" s="72">
        <f t="shared" si="3"/>
        <v>0</v>
      </c>
      <c r="D32" s="71">
        <v>0</v>
      </c>
      <c r="E32" s="72">
        <f t="shared" si="4"/>
        <v>0</v>
      </c>
      <c r="F32" s="71">
        <v>10.78</v>
      </c>
      <c r="G32" s="72">
        <f t="shared" si="5"/>
        <v>93.722830812032683</v>
      </c>
      <c r="H32" s="90">
        <f>LARGE((C32,E32,G32),1)</f>
        <v>93.722830812032683</v>
      </c>
      <c r="I32" s="66">
        <v>16</v>
      </c>
    </row>
    <row r="33" spans="1:9" x14ac:dyDescent="0.15">
      <c r="A33" s="91" t="s">
        <v>83</v>
      </c>
      <c r="B33" s="70">
        <v>0</v>
      </c>
      <c r="C33" s="72">
        <f t="shared" si="3"/>
        <v>0</v>
      </c>
      <c r="D33" s="71">
        <v>0</v>
      </c>
      <c r="E33" s="72">
        <f t="shared" si="4"/>
        <v>0</v>
      </c>
      <c r="F33" s="71">
        <v>9.48</v>
      </c>
      <c r="G33" s="72">
        <f t="shared" si="5"/>
        <v>82.42044861763172</v>
      </c>
      <c r="H33" s="90">
        <f>LARGE((C33,E33,G33),1)</f>
        <v>82.42044861763172</v>
      </c>
      <c r="I33" s="66">
        <v>17</v>
      </c>
    </row>
    <row r="34" spans="1:9" x14ac:dyDescent="0.15">
      <c r="A34" s="91" t="s">
        <v>84</v>
      </c>
      <c r="B34" s="70">
        <v>0</v>
      </c>
      <c r="C34" s="72">
        <f t="shared" si="3"/>
        <v>0</v>
      </c>
      <c r="D34" s="71">
        <v>0</v>
      </c>
      <c r="E34" s="72">
        <f t="shared" si="4"/>
        <v>0</v>
      </c>
      <c r="F34" s="71">
        <v>9.26</v>
      </c>
      <c r="G34" s="72">
        <f t="shared" si="5"/>
        <v>80.507737784733095</v>
      </c>
      <c r="H34" s="90">
        <f>LARGE((C34,E34,G34),1)</f>
        <v>80.507737784733095</v>
      </c>
      <c r="I34" s="66">
        <v>18</v>
      </c>
    </row>
    <row r="35" spans="1:9" x14ac:dyDescent="0.15">
      <c r="A35" s="76" t="s">
        <v>85</v>
      </c>
      <c r="B35" s="70">
        <v>0</v>
      </c>
      <c r="C35" s="72">
        <f t="shared" si="3"/>
        <v>0</v>
      </c>
      <c r="D35" s="71">
        <v>0</v>
      </c>
      <c r="E35" s="72">
        <f t="shared" si="4"/>
        <v>0</v>
      </c>
      <c r="F35" s="71">
        <v>6.28</v>
      </c>
      <c r="G35" s="72">
        <f t="shared" si="5"/>
        <v>54.599200139106244</v>
      </c>
      <c r="H35" s="90">
        <f>LARGE((C35,E35,G35),1)</f>
        <v>54.599200139106244</v>
      </c>
      <c r="I35" s="66">
        <v>19</v>
      </c>
    </row>
    <row r="36" spans="1:9" x14ac:dyDescent="0.15">
      <c r="A36" s="91" t="s">
        <v>86</v>
      </c>
      <c r="B36" s="70">
        <v>0</v>
      </c>
      <c r="C36" s="72">
        <f t="shared" si="3"/>
        <v>0</v>
      </c>
      <c r="D36" s="71">
        <v>0</v>
      </c>
      <c r="E36" s="72">
        <f t="shared" si="4"/>
        <v>0</v>
      </c>
      <c r="F36" s="71">
        <v>1.8</v>
      </c>
      <c r="G36" s="72">
        <f t="shared" si="5"/>
        <v>15.649452269170579</v>
      </c>
      <c r="H36" s="90">
        <f>LARGE((C36,E36,G36),1)</f>
        <v>15.649452269170579</v>
      </c>
      <c r="I36" s="66">
        <v>20</v>
      </c>
    </row>
  </sheetData>
  <mergeCells count="5">
    <mergeCell ref="A1:A7"/>
    <mergeCell ref="B2:F2"/>
    <mergeCell ref="B4:F4"/>
    <mergeCell ref="B6:C6"/>
    <mergeCell ref="B10:C10"/>
  </mergeCells>
  <conditionalFormatting sqref="A17">
    <cfRule type="duplicateValues" dxfId="5" priority="1"/>
  </conditionalFormatting>
  <pageMargins left="0.7" right="0.7" top="0.75" bottom="0.75" header="0.3" footer="0.3"/>
  <pageSetup orientation="portrait" verticalDpi="30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4"/>
  <sheetViews>
    <sheetView zoomScaleNormal="100" zoomScalePageLayoutView="125" workbookViewId="0">
      <selection sqref="A1:I1048576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74" customWidth="1"/>
    <col min="4" max="8" width="8.6640625" customWidth="1"/>
    <col min="9" max="9" width="9.1640625" customWidth="1"/>
  </cols>
  <sheetData>
    <row r="1" spans="1:9" x14ac:dyDescent="0.15">
      <c r="A1" s="123"/>
      <c r="B1" s="93"/>
      <c r="C1" s="93"/>
      <c r="D1" s="93"/>
      <c r="E1" s="93"/>
      <c r="F1" s="93"/>
      <c r="G1" s="93"/>
      <c r="H1" s="93"/>
      <c r="I1" s="93"/>
    </row>
    <row r="2" spans="1:9" x14ac:dyDescent="0.15">
      <c r="A2" s="123"/>
      <c r="B2" s="124" t="s">
        <v>39</v>
      </c>
      <c r="C2" s="124"/>
      <c r="D2" s="124"/>
      <c r="E2" s="124"/>
      <c r="F2" s="124"/>
      <c r="G2" s="93"/>
      <c r="H2" s="93"/>
      <c r="I2" s="93"/>
    </row>
    <row r="3" spans="1:9" x14ac:dyDescent="0.15">
      <c r="A3" s="123"/>
      <c r="B3" s="93"/>
      <c r="C3" s="93"/>
      <c r="D3" s="93"/>
      <c r="E3" s="93"/>
      <c r="F3" s="93"/>
      <c r="G3" s="93"/>
      <c r="H3" s="93"/>
      <c r="I3" s="93"/>
    </row>
    <row r="4" spans="1:9" x14ac:dyDescent="0.15">
      <c r="A4" s="123"/>
      <c r="B4" s="124" t="s">
        <v>34</v>
      </c>
      <c r="C4" s="124"/>
      <c r="D4" s="124"/>
      <c r="E4" s="124"/>
      <c r="F4" s="124"/>
      <c r="G4" s="93"/>
      <c r="H4" s="93"/>
      <c r="I4" s="93"/>
    </row>
    <row r="5" spans="1:9" x14ac:dyDescent="0.15">
      <c r="A5" s="123"/>
      <c r="B5" s="93"/>
      <c r="C5" s="93"/>
      <c r="D5" s="93"/>
      <c r="E5" s="93"/>
      <c r="F5" s="93"/>
      <c r="G5" s="93"/>
      <c r="H5" s="93"/>
      <c r="I5" s="93"/>
    </row>
    <row r="6" spans="1:9" x14ac:dyDescent="0.15">
      <c r="A6" s="123"/>
      <c r="B6" s="125"/>
      <c r="C6" s="125"/>
      <c r="D6" s="93"/>
      <c r="E6" s="93"/>
      <c r="F6" s="93"/>
      <c r="G6" s="93"/>
      <c r="H6" s="93"/>
      <c r="I6" s="93"/>
    </row>
    <row r="7" spans="1:9" x14ac:dyDescent="0.15">
      <c r="A7" s="123"/>
      <c r="B7" s="93"/>
      <c r="C7" s="93"/>
      <c r="D7" s="93"/>
      <c r="E7" s="93"/>
      <c r="F7" s="93"/>
      <c r="G7" s="93"/>
      <c r="H7" s="93"/>
      <c r="I7" s="93"/>
    </row>
    <row r="8" spans="1:9" x14ac:dyDescent="0.15">
      <c r="A8" s="45" t="s">
        <v>11</v>
      </c>
      <c r="B8" s="46" t="s">
        <v>58</v>
      </c>
      <c r="C8" s="46"/>
      <c r="D8" s="46"/>
      <c r="E8" s="46"/>
      <c r="F8" s="92"/>
      <c r="G8" s="92"/>
      <c r="H8" s="93"/>
      <c r="I8" s="93"/>
    </row>
    <row r="9" spans="1:9" x14ac:dyDescent="0.15">
      <c r="A9" s="45" t="s">
        <v>0</v>
      </c>
      <c r="B9" s="46" t="s">
        <v>57</v>
      </c>
      <c r="C9" s="46"/>
      <c r="D9" s="46"/>
      <c r="E9" s="46"/>
      <c r="F9" s="92"/>
      <c r="G9" s="92"/>
      <c r="H9" s="93"/>
      <c r="I9" s="93"/>
    </row>
    <row r="10" spans="1:9" x14ac:dyDescent="0.15">
      <c r="A10" s="45" t="s">
        <v>13</v>
      </c>
      <c r="B10" s="126">
        <v>42401</v>
      </c>
      <c r="C10" s="126"/>
      <c r="D10" s="47"/>
      <c r="E10" s="47"/>
      <c r="F10" s="48"/>
      <c r="G10" s="92"/>
      <c r="H10" s="93"/>
      <c r="I10" s="93"/>
    </row>
    <row r="11" spans="1:9" x14ac:dyDescent="0.15">
      <c r="A11" s="45" t="s">
        <v>33</v>
      </c>
      <c r="B11" s="46" t="s">
        <v>44</v>
      </c>
      <c r="C11" s="47"/>
      <c r="D11" s="93"/>
      <c r="E11" s="93"/>
      <c r="F11" s="93"/>
      <c r="G11" s="93"/>
      <c r="H11" s="93"/>
      <c r="I11" s="93"/>
    </row>
    <row r="12" spans="1:9" x14ac:dyDescent="0.15">
      <c r="A12" s="45" t="s">
        <v>16</v>
      </c>
      <c r="B12" s="92" t="s">
        <v>43</v>
      </c>
      <c r="C12" s="93"/>
      <c r="D12" s="93"/>
      <c r="E12" s="93"/>
      <c r="F12" s="93"/>
      <c r="G12" s="93"/>
      <c r="H12" s="93"/>
      <c r="I12" s="44"/>
    </row>
    <row r="13" spans="1:9" x14ac:dyDescent="0.15">
      <c r="A13" s="92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 x14ac:dyDescent="0.15">
      <c r="A14" s="92" t="s">
        <v>15</v>
      </c>
      <c r="B14" s="54">
        <v>0</v>
      </c>
      <c r="C14" s="55"/>
      <c r="D14" s="56">
        <v>0</v>
      </c>
      <c r="E14" s="55"/>
      <c r="F14" s="56">
        <v>0.5</v>
      </c>
      <c r="G14" s="55"/>
      <c r="H14" s="57" t="s">
        <v>18</v>
      </c>
      <c r="I14" s="58" t="s">
        <v>25</v>
      </c>
    </row>
    <row r="15" spans="1:9" x14ac:dyDescent="0.15">
      <c r="A15" s="92" t="s">
        <v>14</v>
      </c>
      <c r="B15" s="59">
        <v>1</v>
      </c>
      <c r="C15" s="60"/>
      <c r="D15" s="61">
        <v>1</v>
      </c>
      <c r="E15" s="60"/>
      <c r="F15" s="61">
        <v>51.42</v>
      </c>
      <c r="G15" s="60"/>
      <c r="H15" s="57" t="s">
        <v>19</v>
      </c>
      <c r="I15" s="58" t="s">
        <v>26</v>
      </c>
    </row>
    <row r="16" spans="1:9" x14ac:dyDescent="0.15">
      <c r="A16" s="92"/>
      <c r="B16" s="101" t="s">
        <v>5</v>
      </c>
      <c r="C16" s="102" t="s">
        <v>4</v>
      </c>
      <c r="D16" s="102" t="s">
        <v>5</v>
      </c>
      <c r="E16" s="102" t="s">
        <v>4</v>
      </c>
      <c r="F16" s="102" t="s">
        <v>5</v>
      </c>
      <c r="G16" s="102" t="s">
        <v>4</v>
      </c>
      <c r="H16" s="57" t="s">
        <v>4</v>
      </c>
      <c r="I16" s="103">
        <v>18</v>
      </c>
    </row>
    <row r="17" spans="1:9" x14ac:dyDescent="0.15">
      <c r="A17" s="99" t="s">
        <v>68</v>
      </c>
      <c r="B17" s="106">
        <v>0</v>
      </c>
      <c r="C17" s="105">
        <f>B17/B$15*1000*B$14</f>
        <v>0</v>
      </c>
      <c r="D17" s="106">
        <v>0</v>
      </c>
      <c r="E17" s="105">
        <f>D17/D$15*1000*D$14</f>
        <v>0</v>
      </c>
      <c r="F17" s="104">
        <v>51.42</v>
      </c>
      <c r="G17" s="105">
        <f>F17/F$15*1000*F$14</f>
        <v>500</v>
      </c>
      <c r="H17" s="107">
        <f>LARGE((C17,E17,G17),1)</f>
        <v>500</v>
      </c>
      <c r="I17" s="98">
        <v>1</v>
      </c>
    </row>
    <row r="18" spans="1:9" x14ac:dyDescent="0.15">
      <c r="A18" s="99" t="s">
        <v>69</v>
      </c>
      <c r="B18" s="106">
        <v>0</v>
      </c>
      <c r="C18" s="105">
        <f t="shared" ref="C18:C34" si="0">B18/B$15*1000*B$14</f>
        <v>0</v>
      </c>
      <c r="D18" s="106">
        <v>0</v>
      </c>
      <c r="E18" s="105">
        <f t="shared" ref="E18:E34" si="1">D18/D$15*1000*D$14</f>
        <v>0</v>
      </c>
      <c r="F18" s="104">
        <v>45.31</v>
      </c>
      <c r="G18" s="105">
        <f t="shared" ref="G18:G34" si="2">F18/F$15*1000*F$14</f>
        <v>440.58732010890708</v>
      </c>
      <c r="H18" s="107">
        <f>LARGE((C18,E18,G18),1)</f>
        <v>440.58732010890708</v>
      </c>
      <c r="I18" s="98">
        <v>2</v>
      </c>
    </row>
    <row r="19" spans="1:9" x14ac:dyDescent="0.15">
      <c r="A19" s="77" t="s">
        <v>67</v>
      </c>
      <c r="B19" s="106">
        <v>0</v>
      </c>
      <c r="C19" s="105">
        <f t="shared" si="0"/>
        <v>0</v>
      </c>
      <c r="D19" s="106">
        <v>0</v>
      </c>
      <c r="E19" s="105">
        <f t="shared" si="1"/>
        <v>0</v>
      </c>
      <c r="F19" s="104">
        <v>39.85</v>
      </c>
      <c r="G19" s="105">
        <f t="shared" si="2"/>
        <v>387.49513807856869</v>
      </c>
      <c r="H19" s="107">
        <f>LARGE((C19,E19,G19),1)</f>
        <v>387.49513807856869</v>
      </c>
      <c r="I19" s="98">
        <v>3</v>
      </c>
    </row>
    <row r="20" spans="1:9" x14ac:dyDescent="0.15">
      <c r="A20" s="99" t="s">
        <v>72</v>
      </c>
      <c r="B20" s="106">
        <v>0</v>
      </c>
      <c r="C20" s="105">
        <f t="shared" si="0"/>
        <v>0</v>
      </c>
      <c r="D20" s="106">
        <v>0</v>
      </c>
      <c r="E20" s="105">
        <f t="shared" si="1"/>
        <v>0</v>
      </c>
      <c r="F20" s="104">
        <v>38.799999999999997</v>
      </c>
      <c r="G20" s="105">
        <f t="shared" si="2"/>
        <v>377.28510307273433</v>
      </c>
      <c r="H20" s="107">
        <f>LARGE((C20,E20,G20),1)</f>
        <v>377.28510307273433</v>
      </c>
      <c r="I20" s="98">
        <v>4</v>
      </c>
    </row>
    <row r="21" spans="1:9" x14ac:dyDescent="0.15">
      <c r="A21" s="99" t="s">
        <v>71</v>
      </c>
      <c r="B21" s="106">
        <v>0</v>
      </c>
      <c r="C21" s="105">
        <f t="shared" si="0"/>
        <v>0</v>
      </c>
      <c r="D21" s="106">
        <v>0</v>
      </c>
      <c r="E21" s="105">
        <f t="shared" si="1"/>
        <v>0</v>
      </c>
      <c r="F21" s="104">
        <v>36.880000000000003</v>
      </c>
      <c r="G21" s="105">
        <f t="shared" si="2"/>
        <v>358.6153247763516</v>
      </c>
      <c r="H21" s="107">
        <f>LARGE((C21,E21,G21),1)</f>
        <v>358.6153247763516</v>
      </c>
      <c r="I21" s="98">
        <v>5</v>
      </c>
    </row>
    <row r="22" spans="1:9" x14ac:dyDescent="0.15">
      <c r="A22" s="99" t="s">
        <v>73</v>
      </c>
      <c r="B22" s="106">
        <v>0</v>
      </c>
      <c r="C22" s="105">
        <f t="shared" si="0"/>
        <v>0</v>
      </c>
      <c r="D22" s="106">
        <v>0</v>
      </c>
      <c r="E22" s="105">
        <f t="shared" si="1"/>
        <v>0</v>
      </c>
      <c r="F22" s="104">
        <v>35.89</v>
      </c>
      <c r="G22" s="105">
        <f t="shared" si="2"/>
        <v>348.98872034227924</v>
      </c>
      <c r="H22" s="107">
        <f>LARGE((C22,E22,G22),1)</f>
        <v>348.98872034227924</v>
      </c>
      <c r="I22" s="98">
        <v>6</v>
      </c>
    </row>
    <row r="23" spans="1:9" x14ac:dyDescent="0.15">
      <c r="A23" s="99" t="s">
        <v>70</v>
      </c>
      <c r="B23" s="106">
        <v>0</v>
      </c>
      <c r="C23" s="105">
        <f t="shared" si="0"/>
        <v>0</v>
      </c>
      <c r="D23" s="106">
        <v>0</v>
      </c>
      <c r="E23" s="105">
        <f t="shared" si="1"/>
        <v>0</v>
      </c>
      <c r="F23" s="104">
        <v>31.52</v>
      </c>
      <c r="G23" s="105">
        <f t="shared" si="2"/>
        <v>306.49552703228318</v>
      </c>
      <c r="H23" s="107">
        <f>LARGE((C23,E23,G23),1)</f>
        <v>306.49552703228318</v>
      </c>
      <c r="I23" s="98">
        <v>7</v>
      </c>
    </row>
    <row r="24" spans="1:9" x14ac:dyDescent="0.15">
      <c r="A24" s="99" t="s">
        <v>75</v>
      </c>
      <c r="B24" s="106">
        <v>0</v>
      </c>
      <c r="C24" s="105">
        <f t="shared" si="0"/>
        <v>0</v>
      </c>
      <c r="D24" s="106">
        <v>0</v>
      </c>
      <c r="E24" s="105">
        <f t="shared" si="1"/>
        <v>0</v>
      </c>
      <c r="F24" s="104">
        <v>28.91</v>
      </c>
      <c r="G24" s="105">
        <f t="shared" si="2"/>
        <v>281.11629716063783</v>
      </c>
      <c r="H24" s="107">
        <f>LARGE((C24,E24,G24),1)</f>
        <v>281.11629716063783</v>
      </c>
      <c r="I24" s="98">
        <v>8</v>
      </c>
    </row>
    <row r="25" spans="1:9" x14ac:dyDescent="0.15">
      <c r="A25" s="99" t="s">
        <v>74</v>
      </c>
      <c r="B25" s="106">
        <v>0</v>
      </c>
      <c r="C25" s="105">
        <f t="shared" si="0"/>
        <v>0</v>
      </c>
      <c r="D25" s="106">
        <v>0</v>
      </c>
      <c r="E25" s="105">
        <f t="shared" si="1"/>
        <v>0</v>
      </c>
      <c r="F25" s="104">
        <v>28.34</v>
      </c>
      <c r="G25" s="105">
        <f t="shared" si="2"/>
        <v>275.57370672889925</v>
      </c>
      <c r="H25" s="107">
        <f>LARGE((C25,E25,G25),1)</f>
        <v>275.57370672889925</v>
      </c>
      <c r="I25" s="98">
        <v>9</v>
      </c>
    </row>
    <row r="26" spans="1:9" x14ac:dyDescent="0.15">
      <c r="A26" s="99" t="s">
        <v>85</v>
      </c>
      <c r="B26" s="106">
        <v>0</v>
      </c>
      <c r="C26" s="105">
        <f t="shared" si="0"/>
        <v>0</v>
      </c>
      <c r="D26" s="106">
        <v>0</v>
      </c>
      <c r="E26" s="105">
        <f t="shared" si="1"/>
        <v>0</v>
      </c>
      <c r="F26" s="104">
        <v>18.5</v>
      </c>
      <c r="G26" s="105">
        <f t="shared" si="2"/>
        <v>179.89109295993777</v>
      </c>
      <c r="H26" s="107">
        <f>LARGE((C26,E26,G26),1)</f>
        <v>179.89109295993777</v>
      </c>
      <c r="I26" s="98">
        <v>10</v>
      </c>
    </row>
    <row r="27" spans="1:9" x14ac:dyDescent="0.15">
      <c r="A27" s="100" t="s">
        <v>77</v>
      </c>
      <c r="B27" s="106">
        <v>0</v>
      </c>
      <c r="C27" s="105">
        <f t="shared" si="0"/>
        <v>0</v>
      </c>
      <c r="D27" s="106">
        <v>0</v>
      </c>
      <c r="E27" s="105">
        <f t="shared" si="1"/>
        <v>0</v>
      </c>
      <c r="F27" s="104">
        <v>14.39</v>
      </c>
      <c r="G27" s="105">
        <f t="shared" si="2"/>
        <v>139.92609879424347</v>
      </c>
      <c r="H27" s="107">
        <f>LARGE((C27,E27,G27),1)</f>
        <v>139.92609879424347</v>
      </c>
      <c r="I27" s="98">
        <v>11</v>
      </c>
    </row>
    <row r="28" spans="1:9" x14ac:dyDescent="0.15">
      <c r="A28" s="99" t="s">
        <v>81</v>
      </c>
      <c r="B28" s="106">
        <v>0</v>
      </c>
      <c r="C28" s="105">
        <f t="shared" si="0"/>
        <v>0</v>
      </c>
      <c r="D28" s="106">
        <v>0</v>
      </c>
      <c r="E28" s="105">
        <f t="shared" si="1"/>
        <v>0</v>
      </c>
      <c r="F28" s="104">
        <v>12.25</v>
      </c>
      <c r="G28" s="105">
        <f t="shared" si="2"/>
        <v>119.1170750680669</v>
      </c>
      <c r="H28" s="107">
        <f>LARGE((C28,E28,G28),1)</f>
        <v>119.1170750680669</v>
      </c>
      <c r="I28" s="98">
        <v>12</v>
      </c>
    </row>
    <row r="29" spans="1:9" x14ac:dyDescent="0.15">
      <c r="A29" s="100" t="s">
        <v>83</v>
      </c>
      <c r="B29" s="106">
        <v>0</v>
      </c>
      <c r="C29" s="105">
        <f t="shared" si="0"/>
        <v>0</v>
      </c>
      <c r="D29" s="106">
        <v>0</v>
      </c>
      <c r="E29" s="105">
        <f t="shared" si="1"/>
        <v>0</v>
      </c>
      <c r="F29" s="104">
        <v>11.27</v>
      </c>
      <c r="G29" s="105">
        <f t="shared" si="2"/>
        <v>109.58770906262154</v>
      </c>
      <c r="H29" s="107">
        <f>LARGE((C29,E29,G29),1)</f>
        <v>109.58770906262154</v>
      </c>
      <c r="I29" s="98">
        <v>13</v>
      </c>
    </row>
    <row r="30" spans="1:9" x14ac:dyDescent="0.15">
      <c r="A30" s="99" t="s">
        <v>80</v>
      </c>
      <c r="B30" s="106">
        <v>0</v>
      </c>
      <c r="C30" s="105">
        <f t="shared" si="0"/>
        <v>0</v>
      </c>
      <c r="D30" s="106">
        <v>0</v>
      </c>
      <c r="E30" s="105">
        <f t="shared" si="1"/>
        <v>0</v>
      </c>
      <c r="F30" s="104">
        <v>9.91</v>
      </c>
      <c r="G30" s="105">
        <f t="shared" si="2"/>
        <v>96.363282769350434</v>
      </c>
      <c r="H30" s="107">
        <f>LARGE((C30,E30,G30),1)</f>
        <v>96.363282769350434</v>
      </c>
      <c r="I30" s="98">
        <v>14</v>
      </c>
    </row>
    <row r="31" spans="1:9" x14ac:dyDescent="0.15">
      <c r="A31" s="100" t="s">
        <v>78</v>
      </c>
      <c r="B31" s="106">
        <v>0</v>
      </c>
      <c r="C31" s="105">
        <f t="shared" si="0"/>
        <v>0</v>
      </c>
      <c r="D31" s="106">
        <v>0</v>
      </c>
      <c r="E31" s="105">
        <f t="shared" si="1"/>
        <v>0</v>
      </c>
      <c r="F31" s="104">
        <v>8.64</v>
      </c>
      <c r="G31" s="105">
        <f t="shared" si="2"/>
        <v>84.014002333722289</v>
      </c>
      <c r="H31" s="107">
        <f>LARGE((C31,E31,G31),1)</f>
        <v>84.014002333722289</v>
      </c>
      <c r="I31" s="98">
        <v>15</v>
      </c>
    </row>
    <row r="32" spans="1:9" x14ac:dyDescent="0.15">
      <c r="A32" s="100" t="s">
        <v>76</v>
      </c>
      <c r="B32" s="106">
        <v>0</v>
      </c>
      <c r="C32" s="105">
        <f t="shared" si="0"/>
        <v>0</v>
      </c>
      <c r="D32" s="106">
        <v>0</v>
      </c>
      <c r="E32" s="105">
        <f t="shared" si="1"/>
        <v>0</v>
      </c>
      <c r="F32" s="104">
        <v>6.94</v>
      </c>
      <c r="G32" s="105">
        <f t="shared" si="2"/>
        <v>67.483469467133418</v>
      </c>
      <c r="H32" s="107">
        <f>LARGE((C32,E32,G32),1)</f>
        <v>67.483469467133418</v>
      </c>
      <c r="I32" s="98">
        <v>16</v>
      </c>
    </row>
    <row r="33" spans="1:9" x14ac:dyDescent="0.15">
      <c r="A33" s="99" t="s">
        <v>86</v>
      </c>
      <c r="B33" s="106">
        <v>0</v>
      </c>
      <c r="C33" s="105">
        <f t="shared" si="0"/>
        <v>0</v>
      </c>
      <c r="D33" s="106">
        <v>0</v>
      </c>
      <c r="E33" s="105">
        <f t="shared" si="1"/>
        <v>0</v>
      </c>
      <c r="F33" s="104">
        <v>1.54</v>
      </c>
      <c r="G33" s="105">
        <f>F33/F$15*1000*F$14</f>
        <v>14.974718008556982</v>
      </c>
      <c r="H33" s="107">
        <f>LARGE((C33,E33,G33),1)</f>
        <v>14.974718008556982</v>
      </c>
      <c r="I33" s="98">
        <v>17</v>
      </c>
    </row>
    <row r="34" spans="1:9" x14ac:dyDescent="0.15">
      <c r="A34" s="100" t="s">
        <v>84</v>
      </c>
      <c r="B34" s="106">
        <v>0</v>
      </c>
      <c r="C34" s="105">
        <f t="shared" si="0"/>
        <v>0</v>
      </c>
      <c r="D34" s="106">
        <v>0</v>
      </c>
      <c r="E34" s="105">
        <f t="shared" si="1"/>
        <v>0</v>
      </c>
      <c r="F34" s="104">
        <v>0</v>
      </c>
      <c r="G34" s="105">
        <f t="shared" si="2"/>
        <v>0</v>
      </c>
      <c r="H34" s="107">
        <f>LARGE((C34,E34,G34),1)</f>
        <v>0</v>
      </c>
      <c r="I34" s="98" t="s">
        <v>88</v>
      </c>
    </row>
  </sheetData>
  <mergeCells count="5">
    <mergeCell ref="A1:A7"/>
    <mergeCell ref="B2:F2"/>
    <mergeCell ref="B4:F4"/>
    <mergeCell ref="B6:C6"/>
    <mergeCell ref="B10:C10"/>
  </mergeCells>
  <conditionalFormatting sqref="A17">
    <cfRule type="duplicateValues" dxfId="4" priority="1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860BA-5AD0-4F86-8F3C-0BE3891D6AB8}">
  <dimension ref="A1:I32"/>
  <sheetViews>
    <sheetView workbookViewId="0">
      <selection activeCell="A20" sqref="A20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74" customWidth="1"/>
    <col min="4" max="8" width="8.6640625" customWidth="1"/>
    <col min="9" max="9" width="9.1640625" customWidth="1"/>
  </cols>
  <sheetData>
    <row r="1" spans="1:9" x14ac:dyDescent="0.15">
      <c r="A1" s="123"/>
      <c r="B1" s="110"/>
      <c r="C1" s="110"/>
      <c r="D1" s="110"/>
      <c r="E1" s="110"/>
      <c r="F1" s="110"/>
      <c r="G1" s="110"/>
      <c r="H1" s="110"/>
      <c r="I1" s="110"/>
    </row>
    <row r="2" spans="1:9" x14ac:dyDescent="0.15">
      <c r="A2" s="123"/>
      <c r="B2" s="124" t="s">
        <v>39</v>
      </c>
      <c r="C2" s="124"/>
      <c r="D2" s="124"/>
      <c r="E2" s="124"/>
      <c r="F2" s="124"/>
      <c r="G2" s="110"/>
      <c r="H2" s="110"/>
      <c r="I2" s="110"/>
    </row>
    <row r="3" spans="1:9" x14ac:dyDescent="0.15">
      <c r="A3" s="123"/>
      <c r="B3" s="110"/>
      <c r="C3" s="110"/>
      <c r="D3" s="110"/>
      <c r="E3" s="110"/>
      <c r="F3" s="110"/>
      <c r="G3" s="110"/>
      <c r="H3" s="110"/>
      <c r="I3" s="110"/>
    </row>
    <row r="4" spans="1:9" x14ac:dyDescent="0.15">
      <c r="A4" s="123"/>
      <c r="B4" s="124" t="s">
        <v>34</v>
      </c>
      <c r="C4" s="124"/>
      <c r="D4" s="124"/>
      <c r="E4" s="124"/>
      <c r="F4" s="124"/>
      <c r="G4" s="110"/>
      <c r="H4" s="110"/>
      <c r="I4" s="110"/>
    </row>
    <row r="5" spans="1:9" x14ac:dyDescent="0.15">
      <c r="A5" s="123"/>
      <c r="B5" s="110"/>
      <c r="C5" s="110"/>
      <c r="D5" s="110"/>
      <c r="E5" s="110"/>
      <c r="F5" s="110"/>
      <c r="G5" s="110"/>
      <c r="H5" s="110"/>
      <c r="I5" s="110"/>
    </row>
    <row r="6" spans="1:9" x14ac:dyDescent="0.15">
      <c r="A6" s="123"/>
      <c r="B6" s="125"/>
      <c r="C6" s="125"/>
      <c r="D6" s="110"/>
      <c r="E6" s="110"/>
      <c r="F6" s="110"/>
      <c r="G6" s="110"/>
      <c r="H6" s="110"/>
      <c r="I6" s="110"/>
    </row>
    <row r="7" spans="1:9" x14ac:dyDescent="0.15">
      <c r="A7" s="123"/>
      <c r="B7" s="110"/>
      <c r="C7" s="110"/>
      <c r="D7" s="110"/>
      <c r="E7" s="110"/>
      <c r="F7" s="110"/>
      <c r="G7" s="110"/>
      <c r="H7" s="110"/>
      <c r="I7" s="110"/>
    </row>
    <row r="8" spans="1:9" x14ac:dyDescent="0.15">
      <c r="A8" s="45" t="s">
        <v>11</v>
      </c>
      <c r="B8" s="46" t="s">
        <v>95</v>
      </c>
      <c r="C8" s="46"/>
      <c r="D8" s="46"/>
      <c r="E8" s="46"/>
      <c r="F8" s="109"/>
      <c r="G8" s="109"/>
      <c r="H8" s="110"/>
      <c r="I8" s="110"/>
    </row>
    <row r="9" spans="1:9" x14ac:dyDescent="0.15">
      <c r="A9" s="45" t="s">
        <v>0</v>
      </c>
      <c r="B9" s="46" t="s">
        <v>91</v>
      </c>
      <c r="C9" s="46"/>
      <c r="D9" s="46"/>
      <c r="E9" s="46"/>
      <c r="F9" s="109"/>
      <c r="G9" s="109"/>
      <c r="H9" s="110"/>
      <c r="I9" s="110"/>
    </row>
    <row r="10" spans="1:9" x14ac:dyDescent="0.15">
      <c r="A10" s="45" t="s">
        <v>13</v>
      </c>
      <c r="B10" s="126">
        <v>42422</v>
      </c>
      <c r="C10" s="126"/>
      <c r="D10" s="47"/>
      <c r="E10" s="47"/>
      <c r="F10" s="48"/>
      <c r="G10" s="109"/>
      <c r="H10" s="110"/>
      <c r="I10" s="110"/>
    </row>
    <row r="11" spans="1:9" x14ac:dyDescent="0.15">
      <c r="A11" s="45" t="s">
        <v>33</v>
      </c>
      <c r="B11" s="46" t="s">
        <v>44</v>
      </c>
      <c r="C11" s="47"/>
      <c r="D11" s="110"/>
      <c r="E11" s="110"/>
      <c r="F11" s="110"/>
      <c r="G11" s="110"/>
      <c r="H11" s="110"/>
      <c r="I11" s="110"/>
    </row>
    <row r="12" spans="1:9" x14ac:dyDescent="0.15">
      <c r="A12" s="45" t="s">
        <v>16</v>
      </c>
      <c r="B12" s="109" t="s">
        <v>43</v>
      </c>
      <c r="C12" s="110"/>
      <c r="D12" s="110"/>
      <c r="E12" s="110"/>
      <c r="F12" s="110"/>
      <c r="G12" s="110"/>
      <c r="H12" s="110"/>
      <c r="I12" s="44"/>
    </row>
    <row r="13" spans="1:9" x14ac:dyDescent="0.15">
      <c r="A13" s="109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 x14ac:dyDescent="0.15">
      <c r="A14" s="109" t="s">
        <v>15</v>
      </c>
      <c r="B14" s="54">
        <v>0</v>
      </c>
      <c r="C14" s="55"/>
      <c r="D14" s="56">
        <v>0</v>
      </c>
      <c r="E14" s="55"/>
      <c r="F14" s="56">
        <v>0.5</v>
      </c>
      <c r="G14" s="55"/>
      <c r="H14" s="57" t="s">
        <v>18</v>
      </c>
      <c r="I14" s="58" t="s">
        <v>25</v>
      </c>
    </row>
    <row r="15" spans="1:9" x14ac:dyDescent="0.15">
      <c r="A15" s="109" t="s">
        <v>14</v>
      </c>
      <c r="B15" s="59">
        <v>1</v>
      </c>
      <c r="C15" s="60"/>
      <c r="D15" s="61">
        <v>1</v>
      </c>
      <c r="E15" s="60"/>
      <c r="F15" s="61">
        <v>46.02</v>
      </c>
      <c r="G15" s="60"/>
      <c r="H15" s="57" t="s">
        <v>19</v>
      </c>
      <c r="I15" s="58" t="s">
        <v>26</v>
      </c>
    </row>
    <row r="16" spans="1:9" x14ac:dyDescent="0.15">
      <c r="A16" s="109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20</v>
      </c>
    </row>
    <row r="17" spans="1:9" x14ac:dyDescent="0.15">
      <c r="A17" s="76" t="s">
        <v>67</v>
      </c>
      <c r="B17" s="70">
        <v>0</v>
      </c>
      <c r="C17" s="72">
        <f>B17/B$15*1000*B$14</f>
        <v>0</v>
      </c>
      <c r="D17" s="71">
        <v>0</v>
      </c>
      <c r="E17" s="72">
        <f>D17/D$15*1000*D$14</f>
        <v>0</v>
      </c>
      <c r="F17" s="71">
        <v>46.02</v>
      </c>
      <c r="G17" s="72">
        <f>F17/F$15*1000*F$14</f>
        <v>500</v>
      </c>
      <c r="H17" s="67">
        <f>LARGE((C17,E17,G17),1)</f>
        <v>500</v>
      </c>
      <c r="I17" s="66">
        <v>1</v>
      </c>
    </row>
    <row r="18" spans="1:9" x14ac:dyDescent="0.15">
      <c r="A18" s="77" t="s">
        <v>70</v>
      </c>
      <c r="B18" s="70">
        <v>0</v>
      </c>
      <c r="C18" s="72">
        <f t="shared" ref="C18:C32" si="0">B18/B$15*1000*B$14</f>
        <v>0</v>
      </c>
      <c r="D18" s="71">
        <v>0</v>
      </c>
      <c r="E18" s="72">
        <f t="shared" ref="E18:E32" si="1">D18/D$15*1000*D$14</f>
        <v>0</v>
      </c>
      <c r="F18" s="71">
        <v>43.54</v>
      </c>
      <c r="G18" s="72">
        <f t="shared" ref="G18:G32" si="2">F18/F$15*1000*F$14</f>
        <v>473.0551933941764</v>
      </c>
      <c r="H18" s="83">
        <f>LARGE((C18,E18,G18),1)</f>
        <v>473.0551933941764</v>
      </c>
      <c r="I18" s="66">
        <v>2</v>
      </c>
    </row>
    <row r="19" spans="1:9" x14ac:dyDescent="0.15">
      <c r="A19" s="76" t="s">
        <v>69</v>
      </c>
      <c r="B19" s="70">
        <v>0</v>
      </c>
      <c r="C19" s="72">
        <f t="shared" si="0"/>
        <v>0</v>
      </c>
      <c r="D19" s="71">
        <v>0</v>
      </c>
      <c r="E19" s="72">
        <f t="shared" si="1"/>
        <v>0</v>
      </c>
      <c r="F19" s="71">
        <v>40.409999999999997</v>
      </c>
      <c r="G19" s="72">
        <f t="shared" si="2"/>
        <v>439.04823989569746</v>
      </c>
      <c r="H19" s="83">
        <f>LARGE((C19,E19,G19),1)</f>
        <v>439.04823989569746</v>
      </c>
      <c r="I19" s="66">
        <v>3</v>
      </c>
    </row>
    <row r="20" spans="1:9" x14ac:dyDescent="0.15">
      <c r="A20" s="76" t="s">
        <v>71</v>
      </c>
      <c r="B20" s="70">
        <v>0</v>
      </c>
      <c r="C20" s="72">
        <f t="shared" si="0"/>
        <v>0</v>
      </c>
      <c r="D20" s="71">
        <v>0</v>
      </c>
      <c r="E20" s="72">
        <f t="shared" si="1"/>
        <v>0</v>
      </c>
      <c r="F20" s="71">
        <v>40.21</v>
      </c>
      <c r="G20" s="72">
        <f t="shared" si="2"/>
        <v>436.8752716210343</v>
      </c>
      <c r="H20" s="83">
        <f>LARGE((C20,E20,G20),1)</f>
        <v>436.8752716210343</v>
      </c>
      <c r="I20" s="66">
        <v>4</v>
      </c>
    </row>
    <row r="21" spans="1:9" x14ac:dyDescent="0.15">
      <c r="A21" s="76" t="s">
        <v>73</v>
      </c>
      <c r="B21" s="70">
        <v>0</v>
      </c>
      <c r="C21" s="72">
        <f t="shared" si="0"/>
        <v>0</v>
      </c>
      <c r="D21" s="71">
        <v>0</v>
      </c>
      <c r="E21" s="72">
        <f t="shared" si="1"/>
        <v>0</v>
      </c>
      <c r="F21" s="71">
        <v>39.36</v>
      </c>
      <c r="G21" s="72">
        <f>F21/F$15*1000*F$14</f>
        <v>427.64015645371575</v>
      </c>
      <c r="H21" s="83">
        <f>LARGE((C21,E21,G21),1)</f>
        <v>427.64015645371575</v>
      </c>
      <c r="I21" s="66">
        <v>5</v>
      </c>
    </row>
    <row r="22" spans="1:9" x14ac:dyDescent="0.15">
      <c r="A22" s="76" t="s">
        <v>75</v>
      </c>
      <c r="B22" s="70">
        <v>0</v>
      </c>
      <c r="C22" s="72">
        <f t="shared" si="0"/>
        <v>0</v>
      </c>
      <c r="D22" s="71">
        <v>0</v>
      </c>
      <c r="E22" s="72">
        <f t="shared" si="1"/>
        <v>0</v>
      </c>
      <c r="F22" s="71">
        <v>38.51</v>
      </c>
      <c r="G22" s="72">
        <f t="shared" si="2"/>
        <v>418.40504128639714</v>
      </c>
      <c r="H22" s="83">
        <f>LARGE((C22,E22,G22),1)</f>
        <v>418.40504128639714</v>
      </c>
      <c r="I22" s="66">
        <v>6</v>
      </c>
    </row>
    <row r="23" spans="1:9" x14ac:dyDescent="0.15">
      <c r="A23" s="76" t="s">
        <v>74</v>
      </c>
      <c r="B23" s="70">
        <v>0</v>
      </c>
      <c r="C23" s="72">
        <f t="shared" si="0"/>
        <v>0</v>
      </c>
      <c r="D23" s="71">
        <v>0</v>
      </c>
      <c r="E23" s="72">
        <f t="shared" si="1"/>
        <v>0</v>
      </c>
      <c r="F23" s="71">
        <v>37.22</v>
      </c>
      <c r="G23" s="72">
        <f t="shared" si="2"/>
        <v>404.3893959148196</v>
      </c>
      <c r="H23" s="83">
        <f>LARGE((C23,E23,G23),1)</f>
        <v>404.3893959148196</v>
      </c>
      <c r="I23" s="66">
        <v>7</v>
      </c>
    </row>
    <row r="24" spans="1:9" x14ac:dyDescent="0.15">
      <c r="A24" s="76" t="s">
        <v>72</v>
      </c>
      <c r="B24" s="70">
        <v>0</v>
      </c>
      <c r="C24" s="72">
        <f t="shared" si="0"/>
        <v>0</v>
      </c>
      <c r="D24" s="71">
        <v>0</v>
      </c>
      <c r="E24" s="72">
        <f t="shared" si="1"/>
        <v>0</v>
      </c>
      <c r="F24" s="71">
        <v>36.659999999999997</v>
      </c>
      <c r="G24" s="72">
        <f t="shared" si="2"/>
        <v>398.30508474576266</v>
      </c>
      <c r="H24" s="83">
        <f>LARGE((C24,E24,G24),1)</f>
        <v>398.30508474576266</v>
      </c>
      <c r="I24" s="66">
        <v>8</v>
      </c>
    </row>
    <row r="25" spans="1:9" x14ac:dyDescent="0.15">
      <c r="A25" s="76" t="s">
        <v>76</v>
      </c>
      <c r="B25" s="70">
        <v>0</v>
      </c>
      <c r="C25" s="72">
        <f t="shared" si="0"/>
        <v>0</v>
      </c>
      <c r="D25" s="71">
        <v>0</v>
      </c>
      <c r="E25" s="72">
        <f t="shared" si="1"/>
        <v>0</v>
      </c>
      <c r="F25" s="71">
        <v>34.46</v>
      </c>
      <c r="G25" s="72">
        <f t="shared" si="2"/>
        <v>374.40243372446764</v>
      </c>
      <c r="H25" s="83">
        <f>LARGE((C25,E25,G25),1)</f>
        <v>374.40243372446764</v>
      </c>
      <c r="I25" s="66">
        <v>9</v>
      </c>
    </row>
    <row r="26" spans="1:9" x14ac:dyDescent="0.15">
      <c r="A26" s="91" t="s">
        <v>83</v>
      </c>
      <c r="B26" s="70">
        <v>0</v>
      </c>
      <c r="C26" s="72">
        <f t="shared" si="0"/>
        <v>0</v>
      </c>
      <c r="D26" s="71">
        <v>0</v>
      </c>
      <c r="E26" s="72">
        <f t="shared" si="1"/>
        <v>0</v>
      </c>
      <c r="F26" s="71">
        <v>21.16</v>
      </c>
      <c r="G26" s="72">
        <f t="shared" si="2"/>
        <v>229.90004345936549</v>
      </c>
      <c r="H26" s="90">
        <f>LARGE((C26,E26,G26),1)</f>
        <v>229.90004345936549</v>
      </c>
      <c r="I26" s="66">
        <v>10</v>
      </c>
    </row>
    <row r="27" spans="1:9" x14ac:dyDescent="0.15">
      <c r="A27" s="91" t="s">
        <v>85</v>
      </c>
      <c r="B27" s="70">
        <v>0</v>
      </c>
      <c r="C27" s="72">
        <f t="shared" si="0"/>
        <v>0</v>
      </c>
      <c r="D27" s="71">
        <v>0</v>
      </c>
      <c r="E27" s="72">
        <f t="shared" si="1"/>
        <v>0</v>
      </c>
      <c r="F27" s="71">
        <v>20.5</v>
      </c>
      <c r="G27" s="72">
        <f t="shared" si="2"/>
        <v>222.72924815297696</v>
      </c>
      <c r="H27" s="90">
        <f>LARGE((C27,E27,G27),1)</f>
        <v>222.72924815297696</v>
      </c>
      <c r="I27" s="66">
        <v>11</v>
      </c>
    </row>
    <row r="28" spans="1:9" x14ac:dyDescent="0.15">
      <c r="A28" s="91" t="s">
        <v>77</v>
      </c>
      <c r="B28" s="70">
        <v>0</v>
      </c>
      <c r="C28" s="72">
        <f t="shared" si="0"/>
        <v>0</v>
      </c>
      <c r="D28" s="71">
        <v>0</v>
      </c>
      <c r="E28" s="72">
        <f t="shared" si="1"/>
        <v>0</v>
      </c>
      <c r="F28" s="71">
        <v>20.04</v>
      </c>
      <c r="G28" s="72">
        <f t="shared" si="2"/>
        <v>217.7314211212516</v>
      </c>
      <c r="H28" s="90">
        <f>LARGE((C28,E28,G28),1)</f>
        <v>217.7314211212516</v>
      </c>
      <c r="I28" s="66">
        <v>12</v>
      </c>
    </row>
    <row r="29" spans="1:9" x14ac:dyDescent="0.15">
      <c r="A29" s="76" t="s">
        <v>81</v>
      </c>
      <c r="B29" s="70">
        <v>0</v>
      </c>
      <c r="C29" s="72">
        <f t="shared" si="0"/>
        <v>0</v>
      </c>
      <c r="D29" s="71">
        <v>0</v>
      </c>
      <c r="E29" s="72">
        <f t="shared" si="1"/>
        <v>0</v>
      </c>
      <c r="F29" s="71">
        <v>17.52</v>
      </c>
      <c r="G29" s="72">
        <f t="shared" si="2"/>
        <v>190.3520208604954</v>
      </c>
      <c r="H29" s="90">
        <f>LARGE((C29,E29,G29),1)</f>
        <v>190.3520208604954</v>
      </c>
      <c r="I29" s="66">
        <v>13</v>
      </c>
    </row>
    <row r="30" spans="1:9" x14ac:dyDescent="0.15">
      <c r="A30" s="76" t="s">
        <v>92</v>
      </c>
      <c r="B30" s="70">
        <v>0</v>
      </c>
      <c r="C30" s="72">
        <f t="shared" si="0"/>
        <v>0</v>
      </c>
      <c r="D30" s="71">
        <v>0</v>
      </c>
      <c r="E30" s="72">
        <f t="shared" si="1"/>
        <v>0</v>
      </c>
      <c r="F30" s="71">
        <v>17.170000000000002</v>
      </c>
      <c r="G30" s="72">
        <f t="shared" si="2"/>
        <v>186.54932637983487</v>
      </c>
      <c r="H30" s="90">
        <f>LARGE((C30,E30,G30),1)</f>
        <v>186.54932637983487</v>
      </c>
      <c r="I30" s="66">
        <v>14</v>
      </c>
    </row>
    <row r="31" spans="1:9" x14ac:dyDescent="0.15">
      <c r="A31" s="76" t="s">
        <v>78</v>
      </c>
      <c r="B31" s="70">
        <v>0</v>
      </c>
      <c r="C31" s="72">
        <f t="shared" si="0"/>
        <v>0</v>
      </c>
      <c r="D31" s="71">
        <v>0</v>
      </c>
      <c r="E31" s="72">
        <f t="shared" si="1"/>
        <v>0</v>
      </c>
      <c r="F31" s="71">
        <v>15.21</v>
      </c>
      <c r="G31" s="72">
        <f>F31/F$15*1000*F$14</f>
        <v>165.25423728813558</v>
      </c>
      <c r="H31" s="90">
        <f>LARGE((C31,E31,G31),1)</f>
        <v>165.25423728813558</v>
      </c>
      <c r="I31" s="66">
        <v>15</v>
      </c>
    </row>
    <row r="32" spans="1:9" x14ac:dyDescent="0.15">
      <c r="A32" s="76" t="s">
        <v>84</v>
      </c>
      <c r="B32" s="111">
        <v>0</v>
      </c>
      <c r="C32" s="112">
        <f t="shared" si="0"/>
        <v>0</v>
      </c>
      <c r="D32" s="113">
        <v>0</v>
      </c>
      <c r="E32" s="112">
        <f t="shared" si="1"/>
        <v>0</v>
      </c>
      <c r="F32" s="113">
        <v>10.31</v>
      </c>
      <c r="G32" s="112">
        <f t="shared" si="2"/>
        <v>112.01651455888744</v>
      </c>
      <c r="H32" s="83">
        <f>LARGE((C32,E32,G32),1)</f>
        <v>112.01651455888744</v>
      </c>
      <c r="I32" s="66">
        <v>16</v>
      </c>
    </row>
  </sheetData>
  <mergeCells count="5">
    <mergeCell ref="A1:A7"/>
    <mergeCell ref="B2:F2"/>
    <mergeCell ref="B4:F4"/>
    <mergeCell ref="B6:C6"/>
    <mergeCell ref="B10:C10"/>
  </mergeCells>
  <conditionalFormatting sqref="A17">
    <cfRule type="duplicateValues" dxfId="3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804A7-84CF-4642-9450-0EA42CF70F89}">
  <dimension ref="A1:I32"/>
  <sheetViews>
    <sheetView workbookViewId="0">
      <selection sqref="A1:I1048576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74" customWidth="1"/>
    <col min="4" max="8" width="8.6640625" customWidth="1"/>
    <col min="9" max="9" width="9.1640625" customWidth="1"/>
  </cols>
  <sheetData>
    <row r="1" spans="1:9" x14ac:dyDescent="0.15">
      <c r="A1" s="123"/>
      <c r="B1" s="110"/>
      <c r="C1" s="110"/>
      <c r="D1" s="110"/>
      <c r="E1" s="110"/>
      <c r="F1" s="110"/>
      <c r="G1" s="110"/>
      <c r="H1" s="110"/>
      <c r="I1" s="110"/>
    </row>
    <row r="2" spans="1:9" x14ac:dyDescent="0.15">
      <c r="A2" s="123"/>
      <c r="B2" s="124" t="s">
        <v>39</v>
      </c>
      <c r="C2" s="124"/>
      <c r="D2" s="124"/>
      <c r="E2" s="124"/>
      <c r="F2" s="124"/>
      <c r="G2" s="110"/>
      <c r="H2" s="110"/>
      <c r="I2" s="110"/>
    </row>
    <row r="3" spans="1:9" x14ac:dyDescent="0.15">
      <c r="A3" s="123"/>
      <c r="B3" s="110"/>
      <c r="C3" s="110"/>
      <c r="D3" s="110"/>
      <c r="E3" s="110"/>
      <c r="F3" s="110"/>
      <c r="G3" s="110"/>
      <c r="H3" s="110"/>
      <c r="I3" s="110"/>
    </row>
    <row r="4" spans="1:9" x14ac:dyDescent="0.15">
      <c r="A4" s="123"/>
      <c r="B4" s="124" t="s">
        <v>34</v>
      </c>
      <c r="C4" s="124"/>
      <c r="D4" s="124"/>
      <c r="E4" s="124"/>
      <c r="F4" s="124"/>
      <c r="G4" s="110"/>
      <c r="H4" s="110"/>
      <c r="I4" s="110"/>
    </row>
    <row r="5" spans="1:9" x14ac:dyDescent="0.15">
      <c r="A5" s="123"/>
      <c r="B5" s="110"/>
      <c r="C5" s="110"/>
      <c r="D5" s="110"/>
      <c r="E5" s="110"/>
      <c r="F5" s="110"/>
      <c r="G5" s="110"/>
      <c r="H5" s="110"/>
      <c r="I5" s="110"/>
    </row>
    <row r="6" spans="1:9" x14ac:dyDescent="0.15">
      <c r="A6" s="123"/>
      <c r="B6" s="125"/>
      <c r="C6" s="125"/>
      <c r="D6" s="110"/>
      <c r="E6" s="110"/>
      <c r="F6" s="110"/>
      <c r="G6" s="110"/>
      <c r="H6" s="110"/>
      <c r="I6" s="110"/>
    </row>
    <row r="7" spans="1:9" x14ac:dyDescent="0.15">
      <c r="A7" s="123"/>
      <c r="B7" s="110"/>
      <c r="C7" s="110"/>
      <c r="D7" s="110"/>
      <c r="E7" s="110"/>
      <c r="F7" s="110"/>
      <c r="G7" s="110"/>
      <c r="H7" s="110"/>
      <c r="I7" s="110"/>
    </row>
    <row r="8" spans="1:9" x14ac:dyDescent="0.15">
      <c r="A8" s="45" t="s">
        <v>11</v>
      </c>
      <c r="B8" s="46" t="s">
        <v>90</v>
      </c>
      <c r="C8" s="46"/>
      <c r="D8" s="46"/>
      <c r="E8" s="46"/>
      <c r="F8" s="109"/>
      <c r="G8" s="109"/>
      <c r="H8" s="110"/>
      <c r="I8" s="110"/>
    </row>
    <row r="9" spans="1:9" x14ac:dyDescent="0.15">
      <c r="A9" s="45" t="s">
        <v>0</v>
      </c>
      <c r="B9" s="46" t="s">
        <v>91</v>
      </c>
      <c r="C9" s="46"/>
      <c r="D9" s="46"/>
      <c r="E9" s="46"/>
      <c r="F9" s="109"/>
      <c r="G9" s="109"/>
      <c r="H9" s="110"/>
      <c r="I9" s="110"/>
    </row>
    <row r="10" spans="1:9" x14ac:dyDescent="0.15">
      <c r="A10" s="45" t="s">
        <v>13</v>
      </c>
      <c r="B10" s="126">
        <v>42421</v>
      </c>
      <c r="C10" s="126"/>
      <c r="D10" s="47"/>
      <c r="E10" s="47"/>
      <c r="F10" s="48"/>
      <c r="G10" s="109"/>
      <c r="H10" s="110"/>
      <c r="I10" s="110"/>
    </row>
    <row r="11" spans="1:9" x14ac:dyDescent="0.15">
      <c r="A11" s="45" t="s">
        <v>33</v>
      </c>
      <c r="B11" s="46" t="s">
        <v>44</v>
      </c>
      <c r="C11" s="47"/>
      <c r="D11" s="110"/>
      <c r="E11" s="110"/>
      <c r="F11" s="110"/>
      <c r="G11" s="110"/>
      <c r="H11" s="110"/>
      <c r="I11" s="110"/>
    </row>
    <row r="12" spans="1:9" x14ac:dyDescent="0.15">
      <c r="A12" s="45" t="s">
        <v>16</v>
      </c>
      <c r="B12" s="109" t="s">
        <v>43</v>
      </c>
      <c r="C12" s="110"/>
      <c r="D12" s="110"/>
      <c r="E12" s="110"/>
      <c r="F12" s="110"/>
      <c r="G12" s="110"/>
      <c r="H12" s="110"/>
      <c r="I12" s="44"/>
    </row>
    <row r="13" spans="1:9" x14ac:dyDescent="0.15">
      <c r="A13" s="109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 x14ac:dyDescent="0.15">
      <c r="A14" s="109" t="s">
        <v>15</v>
      </c>
      <c r="B14" s="54">
        <v>0</v>
      </c>
      <c r="C14" s="55"/>
      <c r="D14" s="56">
        <v>0</v>
      </c>
      <c r="E14" s="55"/>
      <c r="F14" s="56">
        <v>0.5</v>
      </c>
      <c r="G14" s="55"/>
      <c r="H14" s="57" t="s">
        <v>18</v>
      </c>
      <c r="I14" s="58" t="s">
        <v>25</v>
      </c>
    </row>
    <row r="15" spans="1:9" x14ac:dyDescent="0.15">
      <c r="A15" s="109" t="s">
        <v>14</v>
      </c>
      <c r="B15" s="59">
        <v>1</v>
      </c>
      <c r="C15" s="60"/>
      <c r="D15" s="61">
        <v>1</v>
      </c>
      <c r="E15" s="60"/>
      <c r="F15" s="61">
        <v>45.87</v>
      </c>
      <c r="G15" s="60"/>
      <c r="H15" s="57" t="s">
        <v>19</v>
      </c>
      <c r="I15" s="58" t="s">
        <v>26</v>
      </c>
    </row>
    <row r="16" spans="1:9" x14ac:dyDescent="0.15">
      <c r="A16" s="109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20</v>
      </c>
    </row>
    <row r="17" spans="1:9" x14ac:dyDescent="0.15">
      <c r="A17" s="76" t="s">
        <v>67</v>
      </c>
      <c r="B17" s="70">
        <v>0</v>
      </c>
      <c r="C17" s="72">
        <f>B17/B$15*1000*B$14</f>
        <v>0</v>
      </c>
      <c r="D17" s="71">
        <v>0</v>
      </c>
      <c r="E17" s="72">
        <f>D17/D$15*1000*D$14</f>
        <v>0</v>
      </c>
      <c r="F17" s="71">
        <v>45.87</v>
      </c>
      <c r="G17" s="72">
        <f>F17/F$15*1000*F$14</f>
        <v>500</v>
      </c>
      <c r="H17" s="67">
        <f>LARGE((C17,E17,G17),1)</f>
        <v>500</v>
      </c>
      <c r="I17" s="66">
        <v>1</v>
      </c>
    </row>
    <row r="18" spans="1:9" x14ac:dyDescent="0.15">
      <c r="A18" s="77" t="s">
        <v>70</v>
      </c>
      <c r="B18" s="70">
        <v>0</v>
      </c>
      <c r="C18" s="72">
        <f t="shared" ref="C18:C32" si="0">B18/B$15*1000*B$14</f>
        <v>0</v>
      </c>
      <c r="D18" s="71">
        <v>0</v>
      </c>
      <c r="E18" s="72">
        <f t="shared" ref="E18:E32" si="1">D18/D$15*1000*D$14</f>
        <v>0</v>
      </c>
      <c r="F18" s="71">
        <v>42.78</v>
      </c>
      <c r="G18" s="72">
        <f t="shared" ref="G18:G32" si="2">F18/F$15*1000*F$14</f>
        <v>466.3178548070635</v>
      </c>
      <c r="H18" s="83">
        <f>LARGE((C18,E18,G18),1)</f>
        <v>466.3178548070635</v>
      </c>
      <c r="I18" s="66">
        <v>2</v>
      </c>
    </row>
    <row r="19" spans="1:9" x14ac:dyDescent="0.15">
      <c r="A19" s="76" t="s">
        <v>73</v>
      </c>
      <c r="B19" s="70">
        <v>0</v>
      </c>
      <c r="C19" s="72">
        <f t="shared" si="0"/>
        <v>0</v>
      </c>
      <c r="D19" s="71">
        <v>0</v>
      </c>
      <c r="E19" s="72">
        <f t="shared" si="1"/>
        <v>0</v>
      </c>
      <c r="F19" s="71">
        <v>41.88</v>
      </c>
      <c r="G19" s="72">
        <f t="shared" si="2"/>
        <v>456.50752125572274</v>
      </c>
      <c r="H19" s="83">
        <f>LARGE((C19,E19,G19),1)</f>
        <v>456.50752125572274</v>
      </c>
      <c r="I19" s="66">
        <v>3</v>
      </c>
    </row>
    <row r="20" spans="1:9" x14ac:dyDescent="0.15">
      <c r="A20" s="76" t="s">
        <v>72</v>
      </c>
      <c r="B20" s="70">
        <v>0</v>
      </c>
      <c r="C20" s="72">
        <f t="shared" si="0"/>
        <v>0</v>
      </c>
      <c r="D20" s="71">
        <v>0</v>
      </c>
      <c r="E20" s="72">
        <f t="shared" si="1"/>
        <v>0</v>
      </c>
      <c r="F20" s="71">
        <v>41.8</v>
      </c>
      <c r="G20" s="72">
        <f t="shared" si="2"/>
        <v>455.63549160671465</v>
      </c>
      <c r="H20" s="83">
        <f>LARGE((C20,E20,G20),1)</f>
        <v>455.63549160671465</v>
      </c>
      <c r="I20" s="66">
        <v>4</v>
      </c>
    </row>
    <row r="21" spans="1:9" x14ac:dyDescent="0.15">
      <c r="A21" s="76" t="s">
        <v>69</v>
      </c>
      <c r="B21" s="70">
        <v>0</v>
      </c>
      <c r="C21" s="72">
        <f t="shared" si="0"/>
        <v>0</v>
      </c>
      <c r="D21" s="71">
        <v>0</v>
      </c>
      <c r="E21" s="72">
        <f t="shared" si="1"/>
        <v>0</v>
      </c>
      <c r="F21" s="71">
        <v>41.23</v>
      </c>
      <c r="G21" s="72">
        <f>F21/F$15*1000*F$14</f>
        <v>449.42228035753214</v>
      </c>
      <c r="H21" s="83">
        <f>LARGE((C21,E21,G21),1)</f>
        <v>449.42228035753214</v>
      </c>
      <c r="I21" s="66">
        <v>5</v>
      </c>
    </row>
    <row r="22" spans="1:9" x14ac:dyDescent="0.15">
      <c r="A22" s="76" t="s">
        <v>71</v>
      </c>
      <c r="B22" s="70">
        <v>0</v>
      </c>
      <c r="C22" s="72">
        <f t="shared" si="0"/>
        <v>0</v>
      </c>
      <c r="D22" s="71">
        <v>0</v>
      </c>
      <c r="E22" s="72">
        <f t="shared" si="1"/>
        <v>0</v>
      </c>
      <c r="F22" s="71">
        <v>40.58</v>
      </c>
      <c r="G22" s="72">
        <f t="shared" si="2"/>
        <v>442.33703945934161</v>
      </c>
      <c r="H22" s="83">
        <f>LARGE((C22,E22,G22),1)</f>
        <v>442.33703945934161</v>
      </c>
      <c r="I22" s="66">
        <v>6</v>
      </c>
    </row>
    <row r="23" spans="1:9" x14ac:dyDescent="0.15">
      <c r="A23" s="76" t="s">
        <v>74</v>
      </c>
      <c r="B23" s="70">
        <v>0</v>
      </c>
      <c r="C23" s="72">
        <f t="shared" si="0"/>
        <v>0</v>
      </c>
      <c r="D23" s="71">
        <v>0</v>
      </c>
      <c r="E23" s="72">
        <f t="shared" si="1"/>
        <v>0</v>
      </c>
      <c r="F23" s="71">
        <v>39.31</v>
      </c>
      <c r="G23" s="72">
        <f t="shared" si="2"/>
        <v>428.49356878133858</v>
      </c>
      <c r="H23" s="83">
        <f>LARGE((C23,E23,G23),1)</f>
        <v>428.49356878133858</v>
      </c>
      <c r="I23" s="66">
        <v>7</v>
      </c>
    </row>
    <row r="24" spans="1:9" x14ac:dyDescent="0.15">
      <c r="A24" s="76" t="s">
        <v>75</v>
      </c>
      <c r="B24" s="70">
        <v>0</v>
      </c>
      <c r="C24" s="72">
        <f t="shared" si="0"/>
        <v>0</v>
      </c>
      <c r="D24" s="71">
        <v>0</v>
      </c>
      <c r="E24" s="72">
        <f t="shared" si="1"/>
        <v>0</v>
      </c>
      <c r="F24" s="71">
        <v>36.75</v>
      </c>
      <c r="G24" s="72">
        <f t="shared" si="2"/>
        <v>400.58862001308052</v>
      </c>
      <c r="H24" s="83">
        <f>LARGE((C24,E24,G24),1)</f>
        <v>400.58862001308052</v>
      </c>
      <c r="I24" s="66">
        <v>8</v>
      </c>
    </row>
    <row r="25" spans="1:9" x14ac:dyDescent="0.15">
      <c r="A25" s="91" t="s">
        <v>76</v>
      </c>
      <c r="B25" s="70">
        <v>0</v>
      </c>
      <c r="C25" s="72">
        <f t="shared" si="0"/>
        <v>0</v>
      </c>
      <c r="D25" s="71">
        <v>0</v>
      </c>
      <c r="E25" s="72">
        <f t="shared" si="1"/>
        <v>0</v>
      </c>
      <c r="F25" s="71">
        <v>27.03</v>
      </c>
      <c r="G25" s="72">
        <f t="shared" si="2"/>
        <v>294.63701765860037</v>
      </c>
      <c r="H25" s="83">
        <f>LARGE((C25,E25,G25),1)</f>
        <v>294.63701765860037</v>
      </c>
      <c r="I25" s="66">
        <v>9</v>
      </c>
    </row>
    <row r="26" spans="1:9" x14ac:dyDescent="0.15">
      <c r="A26" s="91" t="s">
        <v>85</v>
      </c>
      <c r="B26" s="70">
        <v>0</v>
      </c>
      <c r="C26" s="72">
        <f t="shared" si="0"/>
        <v>0</v>
      </c>
      <c r="D26" s="71">
        <v>0</v>
      </c>
      <c r="E26" s="72">
        <f t="shared" si="1"/>
        <v>0</v>
      </c>
      <c r="F26" s="71">
        <v>25.38</v>
      </c>
      <c r="G26" s="72">
        <f t="shared" si="2"/>
        <v>276.65140614780904</v>
      </c>
      <c r="H26" s="90">
        <f>LARGE((C26,E26,G26),1)</f>
        <v>276.65140614780904</v>
      </c>
      <c r="I26" s="66">
        <v>10</v>
      </c>
    </row>
    <row r="27" spans="1:9" x14ac:dyDescent="0.15">
      <c r="A27" s="91" t="s">
        <v>83</v>
      </c>
      <c r="B27" s="70">
        <v>0</v>
      </c>
      <c r="C27" s="72">
        <f t="shared" si="0"/>
        <v>0</v>
      </c>
      <c r="D27" s="71">
        <v>0</v>
      </c>
      <c r="E27" s="72">
        <f t="shared" si="1"/>
        <v>0</v>
      </c>
      <c r="F27" s="71">
        <v>21.96</v>
      </c>
      <c r="G27" s="72">
        <f t="shared" si="2"/>
        <v>239.37213865271423</v>
      </c>
      <c r="H27" s="90">
        <f>LARGE((C27,E27,G27),1)</f>
        <v>239.37213865271423</v>
      </c>
      <c r="I27" s="66">
        <v>11</v>
      </c>
    </row>
    <row r="28" spans="1:9" x14ac:dyDescent="0.15">
      <c r="A28" s="91" t="s">
        <v>77</v>
      </c>
      <c r="B28" s="70">
        <v>0</v>
      </c>
      <c r="C28" s="72">
        <f t="shared" si="0"/>
        <v>0</v>
      </c>
      <c r="D28" s="71">
        <v>0</v>
      </c>
      <c r="E28" s="72">
        <f t="shared" si="1"/>
        <v>0</v>
      </c>
      <c r="F28" s="71">
        <v>20.81</v>
      </c>
      <c r="G28" s="72">
        <f t="shared" si="2"/>
        <v>226.83671244822324</v>
      </c>
      <c r="H28" s="90">
        <f>LARGE((C28,E28,G28),1)</f>
        <v>226.83671244822324</v>
      </c>
      <c r="I28" s="66">
        <v>12</v>
      </c>
    </row>
    <row r="29" spans="1:9" x14ac:dyDescent="0.15">
      <c r="A29" s="76" t="s">
        <v>92</v>
      </c>
      <c r="B29" s="70">
        <v>0</v>
      </c>
      <c r="C29" s="72">
        <f t="shared" si="0"/>
        <v>0</v>
      </c>
      <c r="D29" s="71">
        <v>0</v>
      </c>
      <c r="E29" s="72">
        <f t="shared" si="1"/>
        <v>0</v>
      </c>
      <c r="F29" s="71">
        <v>17.989999999999998</v>
      </c>
      <c r="G29" s="72">
        <f t="shared" si="2"/>
        <v>196.09766732068888</v>
      </c>
      <c r="H29" s="90">
        <f>LARGE((C29,E29,G29),1)</f>
        <v>196.09766732068888</v>
      </c>
      <c r="I29" s="66">
        <v>13</v>
      </c>
    </row>
    <row r="30" spans="1:9" x14ac:dyDescent="0.15">
      <c r="A30" s="76" t="s">
        <v>84</v>
      </c>
      <c r="B30" s="70">
        <v>0</v>
      </c>
      <c r="C30" s="72">
        <f t="shared" si="0"/>
        <v>0</v>
      </c>
      <c r="D30" s="71">
        <v>0</v>
      </c>
      <c r="E30" s="72">
        <f t="shared" si="1"/>
        <v>0</v>
      </c>
      <c r="F30" s="71">
        <v>17.600000000000001</v>
      </c>
      <c r="G30" s="72">
        <f t="shared" si="2"/>
        <v>191.84652278177461</v>
      </c>
      <c r="H30" s="90">
        <f>LARGE((C30,E30,G30),1)</f>
        <v>191.84652278177461</v>
      </c>
      <c r="I30" s="66">
        <v>14</v>
      </c>
    </row>
    <row r="31" spans="1:9" x14ac:dyDescent="0.15">
      <c r="A31" s="76" t="s">
        <v>78</v>
      </c>
      <c r="B31" s="70">
        <v>0</v>
      </c>
      <c r="C31" s="72">
        <f t="shared" si="0"/>
        <v>0</v>
      </c>
      <c r="D31" s="71">
        <v>0</v>
      </c>
      <c r="E31" s="72">
        <f t="shared" si="1"/>
        <v>0</v>
      </c>
      <c r="F31" s="71">
        <v>16.22</v>
      </c>
      <c r="G31" s="72">
        <f>F31/F$15*1000*F$14</f>
        <v>176.80401133638543</v>
      </c>
      <c r="H31" s="90">
        <f>LARGE((C31,E31,G31),1)</f>
        <v>176.80401133638543</v>
      </c>
      <c r="I31" s="66">
        <v>15</v>
      </c>
    </row>
    <row r="32" spans="1:9" x14ac:dyDescent="0.15">
      <c r="A32" s="76" t="s">
        <v>81</v>
      </c>
      <c r="B32" s="111">
        <v>0</v>
      </c>
      <c r="C32" s="112">
        <f t="shared" si="0"/>
        <v>0</v>
      </c>
      <c r="D32" s="113">
        <v>0</v>
      </c>
      <c r="E32" s="112">
        <f t="shared" si="1"/>
        <v>0</v>
      </c>
      <c r="F32" s="113">
        <v>9.77</v>
      </c>
      <c r="G32" s="112">
        <f t="shared" si="2"/>
        <v>106.49662088511009</v>
      </c>
      <c r="H32" s="83">
        <f>LARGE((C32,E32,G32),1)</f>
        <v>106.49662088511009</v>
      </c>
      <c r="I32" s="66">
        <v>16</v>
      </c>
    </row>
  </sheetData>
  <mergeCells count="5">
    <mergeCell ref="A1:A7"/>
    <mergeCell ref="B2:F2"/>
    <mergeCell ref="B4:F4"/>
    <mergeCell ref="B6:C6"/>
    <mergeCell ref="B10:C10"/>
  </mergeCells>
  <conditionalFormatting sqref="A17">
    <cfRule type="duplicateValues" dxfId="2" priority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44C33-7A5F-4FED-B462-766B42E0E72E}">
  <dimension ref="A1:S30"/>
  <sheetViews>
    <sheetView topLeftCell="A10" workbookViewId="0">
      <selection activeCell="S27" sqref="S27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74" customWidth="1"/>
    <col min="4" max="8" width="8.6640625" customWidth="1"/>
    <col min="9" max="9" width="9.1640625" customWidth="1"/>
  </cols>
  <sheetData>
    <row r="1" spans="1:19" x14ac:dyDescent="0.15">
      <c r="A1" s="123"/>
      <c r="B1" s="116"/>
      <c r="C1" s="116"/>
      <c r="D1" s="116"/>
      <c r="E1" s="116"/>
      <c r="F1" s="116"/>
      <c r="G1" s="116"/>
      <c r="H1" s="116"/>
      <c r="I1" s="116"/>
    </row>
    <row r="2" spans="1:19" x14ac:dyDescent="0.15">
      <c r="A2" s="123"/>
      <c r="B2" s="124" t="s">
        <v>39</v>
      </c>
      <c r="C2" s="124"/>
      <c r="D2" s="124"/>
      <c r="E2" s="124"/>
      <c r="F2" s="124"/>
      <c r="G2" s="116"/>
      <c r="H2" s="116"/>
      <c r="I2" s="116"/>
    </row>
    <row r="3" spans="1:19" x14ac:dyDescent="0.15">
      <c r="A3" s="123"/>
      <c r="B3" s="116"/>
      <c r="C3" s="116"/>
      <c r="D3" s="116"/>
      <c r="E3" s="116"/>
      <c r="F3" s="116"/>
      <c r="G3" s="116"/>
      <c r="H3" s="116"/>
      <c r="I3" s="116"/>
    </row>
    <row r="4" spans="1:19" x14ac:dyDescent="0.15">
      <c r="A4" s="123"/>
      <c r="B4" s="124" t="s">
        <v>34</v>
      </c>
      <c r="C4" s="124"/>
      <c r="D4" s="124"/>
      <c r="E4" s="124"/>
      <c r="F4" s="124"/>
      <c r="G4" s="116"/>
      <c r="H4" s="116"/>
      <c r="I4" s="116"/>
    </row>
    <row r="5" spans="1:19" x14ac:dyDescent="0.15">
      <c r="A5" s="123"/>
      <c r="B5" s="116"/>
      <c r="C5" s="116"/>
      <c r="D5" s="116"/>
      <c r="E5" s="116"/>
      <c r="F5" s="116"/>
      <c r="G5" s="116"/>
      <c r="H5" s="116"/>
      <c r="I5" s="116"/>
    </row>
    <row r="6" spans="1:19" x14ac:dyDescent="0.15">
      <c r="A6" s="123"/>
      <c r="B6" s="125"/>
      <c r="C6" s="125"/>
      <c r="D6" s="116"/>
      <c r="E6" s="116"/>
      <c r="F6" s="116"/>
      <c r="G6" s="116"/>
      <c r="H6" s="116"/>
      <c r="I6" s="116"/>
      <c r="S6" t="str">
        <f>IF(ISNA(VLOOKUP($C6,'Prov MO'!$A$17:$H$46,8,FALSE))=TRUE,"0",VLOOKUP($C6,'Prov MO'!$A$17:$H$46,8,FALSE))</f>
        <v>0</v>
      </c>
    </row>
    <row r="7" spans="1:19" x14ac:dyDescent="0.15">
      <c r="A7" s="123"/>
      <c r="B7" s="116"/>
      <c r="C7" s="116"/>
      <c r="D7" s="116"/>
      <c r="E7" s="116"/>
      <c r="F7" s="116"/>
      <c r="G7" s="116"/>
      <c r="H7" s="116"/>
      <c r="I7" s="116"/>
    </row>
    <row r="8" spans="1:19" x14ac:dyDescent="0.15">
      <c r="A8" s="45" t="s">
        <v>11</v>
      </c>
      <c r="B8" s="46" t="s">
        <v>96</v>
      </c>
      <c r="C8" s="46"/>
      <c r="D8" s="46"/>
      <c r="E8" s="46"/>
      <c r="F8" s="115"/>
      <c r="G8" s="115"/>
      <c r="H8" s="116"/>
      <c r="I8" s="116"/>
    </row>
    <row r="9" spans="1:19" x14ac:dyDescent="0.15">
      <c r="A9" s="45" t="s">
        <v>0</v>
      </c>
      <c r="B9" s="46" t="s">
        <v>98</v>
      </c>
      <c r="C9" s="46"/>
      <c r="D9" s="46"/>
      <c r="E9" s="46"/>
      <c r="F9" s="115"/>
      <c r="G9" s="115"/>
      <c r="H9" s="116"/>
      <c r="I9" s="116"/>
    </row>
    <row r="10" spans="1:19" x14ac:dyDescent="0.15">
      <c r="A10" s="45" t="s">
        <v>13</v>
      </c>
      <c r="B10" s="126">
        <v>42428</v>
      </c>
      <c r="C10" s="126"/>
      <c r="D10" s="47"/>
      <c r="E10" s="47"/>
      <c r="F10" s="48"/>
      <c r="G10" s="115"/>
      <c r="H10" s="116"/>
      <c r="I10" s="116"/>
    </row>
    <row r="11" spans="1:19" x14ac:dyDescent="0.15">
      <c r="A11" s="45" t="s">
        <v>33</v>
      </c>
      <c r="B11" s="46" t="s">
        <v>44</v>
      </c>
      <c r="C11" s="47"/>
      <c r="D11" s="116"/>
      <c r="E11" s="116"/>
      <c r="F11" s="116"/>
      <c r="G11" s="116"/>
      <c r="H11" s="116"/>
      <c r="I11" s="116"/>
    </row>
    <row r="12" spans="1:19" x14ac:dyDescent="0.15">
      <c r="A12" s="45" t="s">
        <v>16</v>
      </c>
      <c r="B12" s="115" t="s">
        <v>43</v>
      </c>
      <c r="C12" s="116"/>
      <c r="D12" s="116"/>
      <c r="E12" s="116"/>
      <c r="F12" s="116"/>
      <c r="G12" s="116"/>
      <c r="H12" s="116"/>
      <c r="I12" s="44"/>
    </row>
    <row r="13" spans="1:19" x14ac:dyDescent="0.15">
      <c r="A13" s="115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19" x14ac:dyDescent="0.15">
      <c r="A14" s="115" t="s">
        <v>15</v>
      </c>
      <c r="B14" s="54">
        <v>0</v>
      </c>
      <c r="C14" s="55"/>
      <c r="D14" s="56">
        <v>0</v>
      </c>
      <c r="E14" s="55"/>
      <c r="F14" s="56">
        <v>0.55000000000000004</v>
      </c>
      <c r="G14" s="55"/>
      <c r="H14" s="57" t="s">
        <v>18</v>
      </c>
      <c r="I14" s="58" t="s">
        <v>25</v>
      </c>
    </row>
    <row r="15" spans="1:19" x14ac:dyDescent="0.15">
      <c r="A15" s="115" t="s">
        <v>14</v>
      </c>
      <c r="B15" s="59">
        <v>1</v>
      </c>
      <c r="C15" s="60"/>
      <c r="D15" s="61">
        <v>1</v>
      </c>
      <c r="E15" s="60"/>
      <c r="F15" s="61">
        <v>58.28</v>
      </c>
      <c r="G15" s="60"/>
      <c r="H15" s="57" t="s">
        <v>19</v>
      </c>
      <c r="I15" s="58" t="s">
        <v>26</v>
      </c>
    </row>
    <row r="16" spans="1:19" x14ac:dyDescent="0.15">
      <c r="A16" s="115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14</v>
      </c>
    </row>
    <row r="17" spans="1:19" x14ac:dyDescent="0.15">
      <c r="A17" s="76" t="s">
        <v>69</v>
      </c>
      <c r="B17" s="70">
        <v>0</v>
      </c>
      <c r="C17" s="72">
        <f>B17/B$15*1000*B$14</f>
        <v>0</v>
      </c>
      <c r="D17" s="71">
        <v>0</v>
      </c>
      <c r="E17" s="72">
        <f>D17/D$15*1000*D$14</f>
        <v>0</v>
      </c>
      <c r="F17" s="71">
        <v>58.28</v>
      </c>
      <c r="G17" s="72">
        <f>F17/F$15*1000*F$14</f>
        <v>550</v>
      </c>
      <c r="H17" s="67">
        <f>LARGE((C17,E17,G17),1)</f>
        <v>550</v>
      </c>
      <c r="I17" s="66">
        <v>1</v>
      </c>
    </row>
    <row r="18" spans="1:19" x14ac:dyDescent="0.15">
      <c r="A18" s="77" t="s">
        <v>71</v>
      </c>
      <c r="B18" s="70">
        <v>0</v>
      </c>
      <c r="C18" s="72">
        <f t="shared" ref="C18:C30" si="0">B18/B$15*1000*B$14</f>
        <v>0</v>
      </c>
      <c r="D18" s="71">
        <v>0</v>
      </c>
      <c r="E18" s="72">
        <f t="shared" ref="E18:E30" si="1">D18/D$15*1000*D$14</f>
        <v>0</v>
      </c>
      <c r="F18" s="71">
        <v>53.86</v>
      </c>
      <c r="G18" s="72">
        <f t="shared" ref="G18:G30" si="2">F18/F$15*1000*F$14</f>
        <v>508.28757721345232</v>
      </c>
      <c r="H18" s="83">
        <f>LARGE((C18,E18,G18),1)</f>
        <v>508.28757721345232</v>
      </c>
      <c r="I18" s="66">
        <v>2</v>
      </c>
    </row>
    <row r="19" spans="1:19" x14ac:dyDescent="0.15">
      <c r="A19" s="76" t="s">
        <v>67</v>
      </c>
      <c r="B19" s="70">
        <v>0</v>
      </c>
      <c r="C19" s="72">
        <f t="shared" si="0"/>
        <v>0</v>
      </c>
      <c r="D19" s="71">
        <v>0</v>
      </c>
      <c r="E19" s="72">
        <f t="shared" si="1"/>
        <v>0</v>
      </c>
      <c r="F19" s="71">
        <v>50.85</v>
      </c>
      <c r="G19" s="72">
        <f t="shared" si="2"/>
        <v>479.88160603980788</v>
      </c>
      <c r="H19" s="83">
        <f>LARGE((C19,E19,G19),1)</f>
        <v>479.88160603980788</v>
      </c>
      <c r="I19" s="66">
        <v>3</v>
      </c>
    </row>
    <row r="20" spans="1:19" x14ac:dyDescent="0.15">
      <c r="A20" s="76" t="s">
        <v>73</v>
      </c>
      <c r="B20" s="70">
        <v>0</v>
      </c>
      <c r="C20" s="72">
        <f t="shared" si="0"/>
        <v>0</v>
      </c>
      <c r="D20" s="71">
        <v>0</v>
      </c>
      <c r="E20" s="72">
        <f t="shared" si="1"/>
        <v>0</v>
      </c>
      <c r="F20" s="71">
        <v>47.32</v>
      </c>
      <c r="G20" s="72">
        <f t="shared" si="2"/>
        <v>446.56829100892247</v>
      </c>
      <c r="H20" s="83">
        <f>LARGE((C20,E20,G20),1)</f>
        <v>446.56829100892247</v>
      </c>
      <c r="I20" s="66">
        <v>4</v>
      </c>
    </row>
    <row r="21" spans="1:19" x14ac:dyDescent="0.15">
      <c r="A21" s="76" t="s">
        <v>75</v>
      </c>
      <c r="B21" s="70">
        <v>0</v>
      </c>
      <c r="C21" s="72">
        <f t="shared" si="0"/>
        <v>0</v>
      </c>
      <c r="D21" s="71">
        <v>0</v>
      </c>
      <c r="E21" s="72">
        <f t="shared" si="1"/>
        <v>0</v>
      </c>
      <c r="F21" s="71">
        <v>46.06</v>
      </c>
      <c r="G21" s="72">
        <f>F21/F$15*1000*F$14</f>
        <v>434.67741935483878</v>
      </c>
      <c r="H21" s="83">
        <f>LARGE((C21,E21,G21),1)</f>
        <v>434.67741935483878</v>
      </c>
      <c r="I21" s="66">
        <v>5</v>
      </c>
    </row>
    <row r="22" spans="1:19" x14ac:dyDescent="0.15">
      <c r="A22" s="76" t="s">
        <v>76</v>
      </c>
      <c r="B22" s="70">
        <v>0</v>
      </c>
      <c r="C22" s="72">
        <f t="shared" si="0"/>
        <v>0</v>
      </c>
      <c r="D22" s="71">
        <v>0</v>
      </c>
      <c r="E22" s="72">
        <f t="shared" si="1"/>
        <v>0</v>
      </c>
      <c r="F22" s="71">
        <v>28.91</v>
      </c>
      <c r="G22" s="72">
        <f t="shared" si="2"/>
        <v>272.82944406314346</v>
      </c>
      <c r="H22" s="83">
        <f>LARGE((C22,E22,G22),1)</f>
        <v>272.82944406314346</v>
      </c>
      <c r="I22" s="66">
        <v>6</v>
      </c>
    </row>
    <row r="23" spans="1:19" x14ac:dyDescent="0.15">
      <c r="A23" s="76" t="s">
        <v>85</v>
      </c>
      <c r="B23" s="70">
        <v>0</v>
      </c>
      <c r="C23" s="72">
        <f t="shared" si="0"/>
        <v>0</v>
      </c>
      <c r="D23" s="71">
        <v>0</v>
      </c>
      <c r="E23" s="72">
        <f t="shared" si="1"/>
        <v>0</v>
      </c>
      <c r="F23" s="71">
        <v>26.8</v>
      </c>
      <c r="G23" s="72">
        <f t="shared" si="2"/>
        <v>252.91695264241596</v>
      </c>
      <c r="H23" s="83">
        <f>LARGE((C23,E23,G23),1)</f>
        <v>252.91695264241596</v>
      </c>
      <c r="I23" s="66">
        <v>7</v>
      </c>
    </row>
    <row r="24" spans="1:19" x14ac:dyDescent="0.15">
      <c r="A24" s="76" t="s">
        <v>80</v>
      </c>
      <c r="B24" s="70">
        <v>0</v>
      </c>
      <c r="C24" s="72">
        <f t="shared" si="0"/>
        <v>0</v>
      </c>
      <c r="D24" s="71">
        <v>0</v>
      </c>
      <c r="E24" s="72">
        <f t="shared" si="1"/>
        <v>0</v>
      </c>
      <c r="F24" s="71">
        <v>18.98</v>
      </c>
      <c r="G24" s="72">
        <f t="shared" si="2"/>
        <v>179.11805078929305</v>
      </c>
      <c r="H24" s="83">
        <f>LARGE((C24,E24,G24),1)</f>
        <v>179.11805078929305</v>
      </c>
      <c r="I24" s="66">
        <v>8</v>
      </c>
    </row>
    <row r="25" spans="1:19" x14ac:dyDescent="0.15">
      <c r="A25" s="91" t="s">
        <v>81</v>
      </c>
      <c r="B25" s="70">
        <v>0</v>
      </c>
      <c r="C25" s="72">
        <f t="shared" si="0"/>
        <v>0</v>
      </c>
      <c r="D25" s="71">
        <v>0</v>
      </c>
      <c r="E25" s="72">
        <f t="shared" si="1"/>
        <v>0</v>
      </c>
      <c r="F25" s="71">
        <v>16.559999999999999</v>
      </c>
      <c r="G25" s="72">
        <f t="shared" si="2"/>
        <v>156.28002745367192</v>
      </c>
      <c r="H25" s="83">
        <f>LARGE((C25,E25,G25),1)</f>
        <v>156.28002745367192</v>
      </c>
      <c r="I25" s="66">
        <v>9</v>
      </c>
    </row>
    <row r="26" spans="1:19" x14ac:dyDescent="0.15">
      <c r="A26" s="91" t="s">
        <v>84</v>
      </c>
      <c r="B26" s="70">
        <v>0</v>
      </c>
      <c r="C26" s="72">
        <f t="shared" si="0"/>
        <v>0</v>
      </c>
      <c r="D26" s="71">
        <v>0</v>
      </c>
      <c r="E26" s="72">
        <f t="shared" si="1"/>
        <v>0</v>
      </c>
      <c r="F26" s="71">
        <v>11.8</v>
      </c>
      <c r="G26" s="72">
        <f t="shared" si="2"/>
        <v>111.35895676046671</v>
      </c>
      <c r="H26" s="90">
        <f>LARGE((C26,E26,G26),1)</f>
        <v>111.35895676046671</v>
      </c>
      <c r="I26" s="66">
        <v>10</v>
      </c>
      <c r="S26" t="str">
        <f>IF(ISNA(VLOOKUP($C26,'Prov MO'!$A$17:$H$46,8,FALSE))=TRUE,"0",VLOOKUP($C26,'Prov MO'!$A$17:$H$46,8,FALSE))</f>
        <v>0</v>
      </c>
    </row>
    <row r="27" spans="1:19" x14ac:dyDescent="0.15">
      <c r="A27" s="91" t="s">
        <v>77</v>
      </c>
      <c r="B27" s="70">
        <v>0</v>
      </c>
      <c r="C27" s="72">
        <f t="shared" si="0"/>
        <v>0</v>
      </c>
      <c r="D27" s="71">
        <v>0</v>
      </c>
      <c r="E27" s="72">
        <f t="shared" si="1"/>
        <v>0</v>
      </c>
      <c r="F27" s="71">
        <v>11.4</v>
      </c>
      <c r="G27" s="72">
        <f t="shared" si="2"/>
        <v>107.58407687028141</v>
      </c>
      <c r="H27" s="90">
        <f>LARGE((C27,E27,G27),1)</f>
        <v>107.58407687028141</v>
      </c>
      <c r="I27" s="66">
        <v>11</v>
      </c>
    </row>
    <row r="28" spans="1:19" x14ac:dyDescent="0.15">
      <c r="A28" s="91" t="s">
        <v>74</v>
      </c>
      <c r="B28" s="70">
        <v>0</v>
      </c>
      <c r="C28" s="72">
        <f t="shared" si="0"/>
        <v>0</v>
      </c>
      <c r="D28" s="71">
        <v>0</v>
      </c>
      <c r="E28" s="72">
        <f t="shared" si="1"/>
        <v>0</v>
      </c>
      <c r="F28" s="71">
        <v>8.3000000000000007</v>
      </c>
      <c r="G28" s="72">
        <f t="shared" si="2"/>
        <v>78.328757721345241</v>
      </c>
      <c r="H28" s="90">
        <f>LARGE((C28,E28,G28),1)</f>
        <v>78.328757721345241</v>
      </c>
      <c r="I28" s="66">
        <v>12</v>
      </c>
    </row>
    <row r="29" spans="1:19" x14ac:dyDescent="0.15">
      <c r="A29" s="76" t="s">
        <v>86</v>
      </c>
      <c r="B29" s="70">
        <v>0</v>
      </c>
      <c r="C29" s="72">
        <f t="shared" si="0"/>
        <v>0</v>
      </c>
      <c r="D29" s="71">
        <v>0</v>
      </c>
      <c r="E29" s="72">
        <f t="shared" si="1"/>
        <v>0</v>
      </c>
      <c r="F29" s="71">
        <v>1.26</v>
      </c>
      <c r="G29" s="72">
        <f t="shared" si="2"/>
        <v>11.890871654083735</v>
      </c>
      <c r="H29" s="90">
        <f>LARGE((C29,E29,G29),1)</f>
        <v>11.890871654083735</v>
      </c>
      <c r="I29" s="66">
        <v>13</v>
      </c>
    </row>
    <row r="30" spans="1:19" x14ac:dyDescent="0.15">
      <c r="A30" s="76" t="s">
        <v>70</v>
      </c>
      <c r="B30" s="111">
        <v>0</v>
      </c>
      <c r="C30" s="112">
        <f t="shared" si="0"/>
        <v>0</v>
      </c>
      <c r="D30" s="113">
        <v>0</v>
      </c>
      <c r="E30" s="112">
        <f t="shared" si="1"/>
        <v>0</v>
      </c>
      <c r="F30" s="113">
        <v>0</v>
      </c>
      <c r="G30" s="112">
        <f t="shared" si="2"/>
        <v>0</v>
      </c>
      <c r="H30" s="83">
        <f>LARGE((C30,E30,G30),1)</f>
        <v>0</v>
      </c>
      <c r="I30" s="113" t="s">
        <v>103</v>
      </c>
    </row>
  </sheetData>
  <mergeCells count="5">
    <mergeCell ref="A1:A7"/>
    <mergeCell ref="B2:F2"/>
    <mergeCell ref="B4:F4"/>
    <mergeCell ref="B6:C6"/>
    <mergeCell ref="B10:C10"/>
  </mergeCells>
  <conditionalFormatting sqref="A17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RPA Caclulations</vt:lpstr>
      <vt:lpstr>Finish Order</vt:lpstr>
      <vt:lpstr>Calabogie CC MO</vt:lpstr>
      <vt:lpstr>Calabogie CC DM</vt:lpstr>
      <vt:lpstr>Cal_TT_Day_1</vt:lpstr>
      <vt:lpstr>Cal_TT_Day_2</vt:lpstr>
      <vt:lpstr>Calabogie TT Day 1</vt:lpstr>
      <vt:lpstr>Calabogie TT Day 2</vt:lpstr>
      <vt:lpstr>Prov MO</vt:lpstr>
      <vt:lpstr>Jrs MO</vt:lpstr>
      <vt:lpstr>'RPA Caclulations'!Print_Titles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Eli Budd</cp:lastModifiedBy>
  <cp:lastPrinted>2016-01-26T20:24:38Z</cp:lastPrinted>
  <dcterms:created xsi:type="dcterms:W3CDTF">2012-03-02T21:02:09Z</dcterms:created>
  <dcterms:modified xsi:type="dcterms:W3CDTF">2020-03-18T21:13:49Z</dcterms:modified>
</cp:coreProperties>
</file>