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date1904="1" autoCompressPictures="0"/>
  <bookViews>
    <workbookView xWindow="11520" yWindow="0" windowWidth="25600" windowHeight="16060" tabRatio="1000"/>
  </bookViews>
  <sheets>
    <sheet name="RPA Caclulations" sheetId="1" r:id="rId1"/>
    <sheet name="Finish Order" sheetId="71" r:id="rId2"/>
    <sheet name="Apex Cdn Selections Dec 16" sheetId="4" r:id="rId3"/>
    <sheet name="Apex Cdn Selections Dec 17" sheetId="3" r:id="rId4"/>
    <sheet name="Calabogie CDN Cup M Jan 14" sheetId="5" r:id="rId5"/>
    <sheet name="Calabogie CDN Cup Jan 13" sheetId="72" r:id="rId6"/>
    <sheet name="NorAm Val St-Come - MO" sheetId="73" r:id="rId7"/>
    <sheet name="NorAm Val St-Come - DM" sheetId="74" r:id="rId8"/>
    <sheet name="North Bay TT Day 1" sheetId="75" r:id="rId9"/>
    <sheet name="North Bay TT Day 2" sheetId="76" r:id="rId10"/>
    <sheet name="Caledon TT" sheetId="77" r:id="rId11"/>
    <sheet name="Killington Nor AM" sheetId="78" r:id="rId12"/>
    <sheet name="Canada Cup Red Deer" sheetId="79" r:id="rId13"/>
    <sheet name="Provincials MO" sheetId="80" r:id="rId14"/>
    <sheet name="Provincials DM" sheetId="82" r:id="rId15"/>
    <sheet name="Park City NorAm MO" sheetId="83" r:id="rId16"/>
    <sheet name="Park City NorAm DM" sheetId="84" r:id="rId17"/>
    <sheet name="Junior Nats MO" sheetId="87" r:id="rId18"/>
    <sheet name="Canadian Champs MO" sheetId="88" r:id="rId19"/>
    <sheet name="Canadian Champs DM" sheetId="89" r:id="rId20"/>
  </sheets>
  <definedNames>
    <definedName name="_xlnm.Print_Titles" localSheetId="0">'RPA Caclulations'!$C:$C,'RPA Caclulations'!$1:$5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V8" i="71" l="1"/>
  <c r="V9" i="71"/>
  <c r="V10" i="71"/>
  <c r="V11" i="71"/>
  <c r="V12" i="71"/>
  <c r="V13" i="71"/>
  <c r="V14" i="71"/>
  <c r="V15" i="71"/>
  <c r="V16" i="71"/>
  <c r="V17" i="71"/>
  <c r="V18" i="71"/>
  <c r="V19" i="71"/>
  <c r="V20" i="71"/>
  <c r="V21" i="71"/>
  <c r="V22" i="71"/>
  <c r="V23" i="71"/>
  <c r="V24" i="71"/>
  <c r="V25" i="71"/>
  <c r="V26" i="71"/>
  <c r="V27" i="71"/>
  <c r="V28" i="71"/>
  <c r="V29" i="71"/>
  <c r="V30" i="71"/>
  <c r="V31" i="71"/>
  <c r="V32" i="71"/>
  <c r="V33" i="71"/>
  <c r="V34" i="71"/>
  <c r="V35" i="71"/>
  <c r="V36" i="71"/>
  <c r="V37" i="71"/>
  <c r="V38" i="71"/>
  <c r="V39" i="71"/>
  <c r="V40" i="71"/>
  <c r="V41" i="71"/>
  <c r="V42" i="71"/>
  <c r="V43" i="71"/>
  <c r="V44" i="71"/>
  <c r="V45" i="71"/>
  <c r="V46" i="71"/>
  <c r="V47" i="71"/>
  <c r="V48" i="71"/>
  <c r="V49" i="71"/>
  <c r="V50" i="71"/>
  <c r="V51" i="71"/>
  <c r="V52" i="71"/>
  <c r="V53" i="71"/>
  <c r="V54" i="71"/>
  <c r="V55" i="71"/>
  <c r="V56" i="71"/>
  <c r="V57" i="71"/>
  <c r="V58" i="71"/>
  <c r="V59" i="71"/>
  <c r="V60" i="71"/>
  <c r="V61" i="71"/>
  <c r="V62" i="71"/>
  <c r="V63" i="71"/>
  <c r="V64" i="71"/>
  <c r="V65" i="71"/>
  <c r="V66" i="71"/>
  <c r="V67" i="71"/>
  <c r="V7" i="71"/>
  <c r="U7" i="71"/>
  <c r="V74" i="71"/>
  <c r="V73" i="71"/>
  <c r="V72" i="71"/>
  <c r="V71" i="71"/>
  <c r="V70" i="71"/>
  <c r="V69" i="71"/>
  <c r="V68" i="71"/>
  <c r="U9" i="71"/>
  <c r="U10" i="71"/>
  <c r="U11" i="71"/>
  <c r="U12" i="71"/>
  <c r="U13" i="71"/>
  <c r="U14" i="71"/>
  <c r="U15" i="71"/>
  <c r="U16" i="71"/>
  <c r="U17" i="71"/>
  <c r="U18" i="71"/>
  <c r="U19" i="71"/>
  <c r="U20" i="71"/>
  <c r="U21" i="71"/>
  <c r="U22" i="71"/>
  <c r="U23" i="71"/>
  <c r="U24" i="71"/>
  <c r="U25" i="71"/>
  <c r="U26" i="71"/>
  <c r="U27" i="71"/>
  <c r="U28" i="71"/>
  <c r="U29" i="71"/>
  <c r="U30" i="71"/>
  <c r="U31" i="71"/>
  <c r="U32" i="71"/>
  <c r="U33" i="71"/>
  <c r="U34" i="71"/>
  <c r="U35" i="71"/>
  <c r="U36" i="71"/>
  <c r="U37" i="71"/>
  <c r="U38" i="71"/>
  <c r="U39" i="71"/>
  <c r="U40" i="71"/>
  <c r="U41" i="71"/>
  <c r="U42" i="71"/>
  <c r="U43" i="71"/>
  <c r="U44" i="71"/>
  <c r="U45" i="71"/>
  <c r="U46" i="71"/>
  <c r="U47" i="71"/>
  <c r="U48" i="71"/>
  <c r="U49" i="71"/>
  <c r="U50" i="71"/>
  <c r="U51" i="71"/>
  <c r="U52" i="71"/>
  <c r="U53" i="71"/>
  <c r="U54" i="71"/>
  <c r="U55" i="71"/>
  <c r="U56" i="71"/>
  <c r="U57" i="71"/>
  <c r="U58" i="71"/>
  <c r="U59" i="71"/>
  <c r="U60" i="71"/>
  <c r="U61" i="71"/>
  <c r="U62" i="71"/>
  <c r="U63" i="71"/>
  <c r="U64" i="71"/>
  <c r="U65" i="71"/>
  <c r="U66" i="71"/>
  <c r="U67" i="71"/>
  <c r="U68" i="71"/>
  <c r="U69" i="71"/>
  <c r="U70" i="71"/>
  <c r="U8" i="71"/>
  <c r="T7" i="71"/>
  <c r="U74" i="71"/>
  <c r="U73" i="71"/>
  <c r="U72" i="71"/>
  <c r="U71" i="7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I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I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I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I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I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I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I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I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I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I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I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I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I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I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I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I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I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I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I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I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I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I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I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I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I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I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I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I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I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I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I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I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I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I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I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I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I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I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I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I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I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I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I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I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I5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I6" i="1"/>
  <c r="H6" i="1"/>
  <c r="G6" i="1"/>
  <c r="AC6" i="1"/>
  <c r="AB6" i="1"/>
  <c r="C31" i="89"/>
  <c r="E31" i="89"/>
  <c r="G31" i="89"/>
  <c r="H31" i="89"/>
  <c r="C30" i="89"/>
  <c r="E30" i="89"/>
  <c r="G30" i="89"/>
  <c r="H30" i="89"/>
  <c r="C29" i="89"/>
  <c r="E29" i="89"/>
  <c r="G29" i="89"/>
  <c r="H29" i="89"/>
  <c r="C28" i="89"/>
  <c r="E28" i="89"/>
  <c r="G28" i="89"/>
  <c r="H28" i="89"/>
  <c r="C27" i="89"/>
  <c r="E27" i="89"/>
  <c r="G27" i="89"/>
  <c r="H27" i="89"/>
  <c r="C26" i="89"/>
  <c r="E26" i="89"/>
  <c r="G26" i="89"/>
  <c r="H26" i="89"/>
  <c r="C25" i="89"/>
  <c r="E25" i="89"/>
  <c r="G25" i="89"/>
  <c r="H25" i="89"/>
  <c r="C24" i="89"/>
  <c r="E24" i="89"/>
  <c r="G24" i="89"/>
  <c r="H24" i="89"/>
  <c r="C23" i="89"/>
  <c r="E23" i="89"/>
  <c r="G23" i="89"/>
  <c r="H23" i="89"/>
  <c r="C22" i="89"/>
  <c r="E22" i="89"/>
  <c r="G22" i="89"/>
  <c r="H22" i="89"/>
  <c r="C21" i="89"/>
  <c r="E21" i="89"/>
  <c r="G21" i="89"/>
  <c r="H21" i="89"/>
  <c r="C20" i="89"/>
  <c r="E20" i="89"/>
  <c r="G20" i="89"/>
  <c r="H20" i="89"/>
  <c r="C19" i="89"/>
  <c r="E19" i="89"/>
  <c r="G19" i="89"/>
  <c r="H19" i="89"/>
  <c r="C18" i="89"/>
  <c r="E18" i="89"/>
  <c r="G18" i="89"/>
  <c r="H18" i="89"/>
  <c r="C17" i="89"/>
  <c r="E17" i="89"/>
  <c r="G17" i="89"/>
  <c r="H17" i="89"/>
  <c r="C35" i="88"/>
  <c r="E35" i="88"/>
  <c r="G35" i="88"/>
  <c r="H35" i="88"/>
  <c r="C34" i="88"/>
  <c r="E34" i="88"/>
  <c r="G34" i="88"/>
  <c r="H34" i="88"/>
  <c r="C33" i="88"/>
  <c r="E33" i="88"/>
  <c r="G33" i="88"/>
  <c r="H33" i="88"/>
  <c r="C32" i="88"/>
  <c r="E32" i="88"/>
  <c r="G32" i="88"/>
  <c r="H32" i="88"/>
  <c r="C31" i="88"/>
  <c r="E31" i="88"/>
  <c r="G31" i="88"/>
  <c r="H31" i="88"/>
  <c r="C30" i="88"/>
  <c r="E30" i="88"/>
  <c r="G30" i="88"/>
  <c r="H30" i="88"/>
  <c r="C29" i="88"/>
  <c r="E29" i="88"/>
  <c r="G29" i="88"/>
  <c r="H29" i="88"/>
  <c r="C28" i="88"/>
  <c r="E28" i="88"/>
  <c r="G28" i="88"/>
  <c r="H28" i="88"/>
  <c r="C27" i="88"/>
  <c r="E27" i="88"/>
  <c r="G27" i="88"/>
  <c r="H27" i="88"/>
  <c r="C26" i="88"/>
  <c r="E26" i="88"/>
  <c r="G26" i="88"/>
  <c r="H26" i="88"/>
  <c r="C25" i="88"/>
  <c r="E25" i="88"/>
  <c r="G25" i="88"/>
  <c r="H25" i="88"/>
  <c r="C24" i="88"/>
  <c r="E24" i="88"/>
  <c r="G24" i="88"/>
  <c r="H24" i="88"/>
  <c r="C23" i="88"/>
  <c r="E23" i="88"/>
  <c r="G23" i="88"/>
  <c r="H23" i="88"/>
  <c r="C22" i="88"/>
  <c r="E22" i="88"/>
  <c r="G22" i="88"/>
  <c r="H22" i="88"/>
  <c r="C21" i="88"/>
  <c r="E21" i="88"/>
  <c r="G21" i="88"/>
  <c r="H21" i="88"/>
  <c r="C20" i="88"/>
  <c r="E20" i="88"/>
  <c r="G20" i="88"/>
  <c r="H20" i="88"/>
  <c r="C19" i="88"/>
  <c r="E19" i="88"/>
  <c r="G19" i="88"/>
  <c r="H19" i="88"/>
  <c r="C18" i="88"/>
  <c r="E18" i="88"/>
  <c r="G18" i="88"/>
  <c r="H18" i="88"/>
  <c r="C17" i="88"/>
  <c r="E17" i="88"/>
  <c r="G17" i="88"/>
  <c r="H17" i="88"/>
  <c r="C19" i="4"/>
  <c r="E19" i="4"/>
  <c r="G19" i="4"/>
  <c r="H19" i="4"/>
  <c r="C19" i="3"/>
  <c r="E19" i="3"/>
  <c r="G19" i="3"/>
  <c r="H19" i="3"/>
  <c r="C19" i="5"/>
  <c r="E19" i="5"/>
  <c r="G19" i="5"/>
  <c r="H19" i="5"/>
  <c r="C19" i="72"/>
  <c r="E19" i="72"/>
  <c r="G19" i="72"/>
  <c r="H19" i="72"/>
  <c r="C19" i="73"/>
  <c r="E19" i="73"/>
  <c r="G19" i="73"/>
  <c r="H19" i="73"/>
  <c r="C19" i="79"/>
  <c r="E19" i="79"/>
  <c r="G19" i="79"/>
  <c r="H19" i="79"/>
  <c r="C18" i="87"/>
  <c r="E18" i="87"/>
  <c r="G18" i="87"/>
  <c r="H18" i="87"/>
  <c r="C18" i="4"/>
  <c r="E18" i="4"/>
  <c r="G18" i="4"/>
  <c r="H18" i="4"/>
  <c r="C18" i="3"/>
  <c r="E18" i="3"/>
  <c r="G18" i="3"/>
  <c r="H18" i="3"/>
  <c r="C17" i="5"/>
  <c r="E17" i="5"/>
  <c r="G17" i="5"/>
  <c r="H17" i="5"/>
  <c r="C18" i="72"/>
  <c r="E18" i="72"/>
  <c r="G18" i="72"/>
  <c r="H18" i="72"/>
  <c r="C17" i="73"/>
  <c r="E17" i="73"/>
  <c r="G17" i="73"/>
  <c r="H17" i="73"/>
  <c r="C17" i="74"/>
  <c r="E17" i="74"/>
  <c r="G17" i="74"/>
  <c r="H17" i="74"/>
  <c r="C17" i="78"/>
  <c r="E17" i="78"/>
  <c r="G17" i="78"/>
  <c r="H17" i="78"/>
  <c r="C17" i="79"/>
  <c r="E17" i="79"/>
  <c r="G17" i="79"/>
  <c r="H17" i="79"/>
  <c r="C17" i="87"/>
  <c r="E17" i="87"/>
  <c r="G17" i="87"/>
  <c r="H17" i="87"/>
  <c r="C26" i="5"/>
  <c r="E26" i="5"/>
  <c r="G26" i="5"/>
  <c r="H26" i="5"/>
  <c r="C21" i="72"/>
  <c r="E21" i="72"/>
  <c r="G21" i="72"/>
  <c r="H21" i="72"/>
  <c r="C24" i="75"/>
  <c r="E24" i="75"/>
  <c r="G24" i="75"/>
  <c r="H24" i="75"/>
  <c r="C18" i="76"/>
  <c r="E18" i="76"/>
  <c r="G18" i="76"/>
  <c r="H18" i="76"/>
  <c r="C20" i="77"/>
  <c r="E20" i="77"/>
  <c r="G20" i="77"/>
  <c r="H20" i="77"/>
  <c r="C17" i="80"/>
  <c r="E17" i="80"/>
  <c r="G17" i="80"/>
  <c r="H17" i="80"/>
  <c r="C19" i="82"/>
  <c r="E19" i="82"/>
  <c r="G19" i="82"/>
  <c r="H19" i="82"/>
  <c r="C26" i="87"/>
  <c r="E26" i="87"/>
  <c r="G26" i="87"/>
  <c r="H26" i="87"/>
  <c r="C20" i="5"/>
  <c r="E20" i="5"/>
  <c r="G20" i="5"/>
  <c r="H20" i="5"/>
  <c r="C22" i="72"/>
  <c r="E22" i="72"/>
  <c r="G22" i="72"/>
  <c r="H22" i="72"/>
  <c r="C33" i="75"/>
  <c r="E33" i="75"/>
  <c r="G33" i="75"/>
  <c r="H33" i="75"/>
  <c r="C20" i="76"/>
  <c r="E20" i="76"/>
  <c r="G20" i="76"/>
  <c r="H20" i="76"/>
  <c r="C22" i="77"/>
  <c r="E22" i="77"/>
  <c r="G22" i="77"/>
  <c r="H22" i="77"/>
  <c r="C19" i="80"/>
  <c r="E19" i="80"/>
  <c r="G19" i="80"/>
  <c r="H19" i="80"/>
  <c r="C20" i="82"/>
  <c r="E20" i="82"/>
  <c r="G20" i="82"/>
  <c r="H20" i="82"/>
  <c r="C24" i="87"/>
  <c r="E24" i="87"/>
  <c r="G24" i="87"/>
  <c r="H24" i="87"/>
  <c r="C22" i="5"/>
  <c r="E22" i="5"/>
  <c r="G22" i="5"/>
  <c r="H22" i="5"/>
  <c r="C20" i="72"/>
  <c r="E20" i="72"/>
  <c r="G20" i="72"/>
  <c r="H20" i="72"/>
  <c r="C20" i="75"/>
  <c r="E20" i="75"/>
  <c r="G20" i="75"/>
  <c r="H20" i="75"/>
  <c r="C40" i="76"/>
  <c r="E40" i="76"/>
  <c r="G40" i="76"/>
  <c r="H40" i="76"/>
  <c r="C18" i="77"/>
  <c r="E18" i="77"/>
  <c r="G18" i="77"/>
  <c r="H18" i="77"/>
  <c r="C21" i="80"/>
  <c r="E21" i="80"/>
  <c r="G21" i="80"/>
  <c r="H21" i="80"/>
  <c r="C18" i="82"/>
  <c r="E18" i="82"/>
  <c r="G18" i="82"/>
  <c r="H18" i="82"/>
  <c r="C20" i="87"/>
  <c r="E20" i="87"/>
  <c r="G20" i="87"/>
  <c r="H20" i="87"/>
  <c r="C21" i="5"/>
  <c r="E21" i="5"/>
  <c r="G21" i="5"/>
  <c r="H21" i="5"/>
  <c r="C23" i="72"/>
  <c r="E23" i="72"/>
  <c r="G23" i="72"/>
  <c r="H23" i="72"/>
  <c r="C17" i="75"/>
  <c r="E17" i="75"/>
  <c r="G17" i="75"/>
  <c r="H17" i="75"/>
  <c r="C19" i="76"/>
  <c r="E19" i="76"/>
  <c r="G19" i="76"/>
  <c r="H19" i="76"/>
  <c r="C17" i="77"/>
  <c r="E17" i="77"/>
  <c r="G17" i="77"/>
  <c r="H17" i="77"/>
  <c r="C20" i="80"/>
  <c r="E20" i="80"/>
  <c r="G20" i="80"/>
  <c r="H20" i="80"/>
  <c r="C24" i="82"/>
  <c r="E24" i="82"/>
  <c r="G24" i="82"/>
  <c r="H24" i="82"/>
  <c r="C25" i="87"/>
  <c r="E25" i="87"/>
  <c r="G25" i="87"/>
  <c r="H25" i="87"/>
  <c r="C18" i="75"/>
  <c r="E18" i="75"/>
  <c r="G18" i="75"/>
  <c r="H18" i="75"/>
  <c r="C17" i="76"/>
  <c r="E17" i="76"/>
  <c r="G17" i="76"/>
  <c r="H17" i="76"/>
  <c r="C19" i="77"/>
  <c r="E19" i="77"/>
  <c r="G19" i="77"/>
  <c r="H19" i="77"/>
  <c r="C18" i="80"/>
  <c r="E18" i="80"/>
  <c r="G18" i="80"/>
  <c r="H18" i="80"/>
  <c r="C17" i="82"/>
  <c r="E17" i="82"/>
  <c r="G17" i="82"/>
  <c r="H17" i="82"/>
  <c r="C22" i="75"/>
  <c r="E22" i="75"/>
  <c r="G22" i="75"/>
  <c r="H22" i="75"/>
  <c r="C24" i="76"/>
  <c r="E24" i="76"/>
  <c r="G24" i="76"/>
  <c r="H24" i="76"/>
  <c r="C21" i="77"/>
  <c r="E21" i="77"/>
  <c r="G21" i="77"/>
  <c r="H21" i="77"/>
  <c r="C22" i="80"/>
  <c r="E22" i="80"/>
  <c r="G22" i="80"/>
  <c r="H22" i="80"/>
  <c r="C21" i="82"/>
  <c r="E21" i="82"/>
  <c r="G21" i="82"/>
  <c r="H21" i="82"/>
  <c r="C19" i="87"/>
  <c r="E19" i="87"/>
  <c r="G19" i="87"/>
  <c r="H19" i="87"/>
  <c r="C32" i="75"/>
  <c r="E32" i="75"/>
  <c r="G32" i="75"/>
  <c r="H32" i="75"/>
  <c r="C25" i="76"/>
  <c r="E25" i="76"/>
  <c r="G25" i="76"/>
  <c r="H25" i="76"/>
  <c r="C24" i="77"/>
  <c r="E24" i="77"/>
  <c r="G24" i="77"/>
  <c r="H24" i="77"/>
  <c r="C23" i="80"/>
  <c r="E23" i="80"/>
  <c r="G23" i="80"/>
  <c r="H23" i="80"/>
  <c r="C23" i="82"/>
  <c r="E23" i="82"/>
  <c r="G23" i="82"/>
  <c r="H23" i="82"/>
  <c r="C27" i="75"/>
  <c r="E27" i="75"/>
  <c r="G27" i="75"/>
  <c r="H27" i="75"/>
  <c r="C23" i="76"/>
  <c r="E23" i="76"/>
  <c r="G23" i="76"/>
  <c r="H23" i="76"/>
  <c r="C27" i="77"/>
  <c r="E27" i="77"/>
  <c r="G27" i="77"/>
  <c r="H27" i="77"/>
  <c r="C24" i="80"/>
  <c r="E24" i="80"/>
  <c r="G24" i="80"/>
  <c r="H24" i="80"/>
  <c r="C22" i="82"/>
  <c r="E22" i="82"/>
  <c r="G22" i="82"/>
  <c r="H22" i="82"/>
  <c r="C24" i="5"/>
  <c r="E24" i="5"/>
  <c r="G24" i="5"/>
  <c r="H24" i="5"/>
  <c r="C24" i="72"/>
  <c r="E24" i="72"/>
  <c r="G24" i="72"/>
  <c r="H24" i="72"/>
  <c r="C19" i="75"/>
  <c r="E19" i="75"/>
  <c r="G19" i="75"/>
  <c r="H19" i="75"/>
  <c r="C22" i="76"/>
  <c r="E22" i="76"/>
  <c r="G22" i="76"/>
  <c r="H22" i="76"/>
  <c r="C23" i="77"/>
  <c r="E23" i="77"/>
  <c r="G23" i="77"/>
  <c r="H23" i="77"/>
  <c r="C26" i="80"/>
  <c r="E26" i="80"/>
  <c r="G26" i="80"/>
  <c r="H26" i="80"/>
  <c r="C27" i="82"/>
  <c r="E27" i="82"/>
  <c r="G27" i="82"/>
  <c r="H27" i="82"/>
  <c r="C21" i="87"/>
  <c r="E21" i="87"/>
  <c r="G21" i="87"/>
  <c r="H21" i="87"/>
  <c r="C21" i="75"/>
  <c r="E21" i="75"/>
  <c r="G21" i="75"/>
  <c r="H21" i="75"/>
  <c r="C21" i="76"/>
  <c r="E21" i="76"/>
  <c r="G21" i="76"/>
  <c r="H21" i="76"/>
  <c r="C30" i="77"/>
  <c r="E30" i="77"/>
  <c r="G30" i="77"/>
  <c r="H30" i="77"/>
  <c r="C25" i="80"/>
  <c r="E25" i="80"/>
  <c r="G25" i="80"/>
  <c r="H25" i="80"/>
  <c r="C22" i="87"/>
  <c r="E22" i="87"/>
  <c r="G22" i="87"/>
  <c r="H22" i="87"/>
  <c r="C25" i="5"/>
  <c r="E25" i="5"/>
  <c r="G25" i="5"/>
  <c r="H25" i="5"/>
  <c r="C26" i="72"/>
  <c r="E26" i="72"/>
  <c r="G26" i="72"/>
  <c r="H26" i="72"/>
  <c r="C23" i="75"/>
  <c r="E23" i="75"/>
  <c r="G23" i="75"/>
  <c r="H23" i="75"/>
  <c r="C27" i="76"/>
  <c r="E27" i="76"/>
  <c r="G27" i="76"/>
  <c r="H27" i="76"/>
  <c r="C25" i="77"/>
  <c r="E25" i="77"/>
  <c r="G25" i="77"/>
  <c r="H25" i="77"/>
  <c r="C27" i="80"/>
  <c r="E27" i="80"/>
  <c r="G27" i="80"/>
  <c r="H27" i="80"/>
  <c r="C26" i="82"/>
  <c r="E26" i="82"/>
  <c r="G26" i="82"/>
  <c r="H26" i="82"/>
  <c r="C25" i="75"/>
  <c r="E25" i="75"/>
  <c r="G25" i="75"/>
  <c r="H25" i="75"/>
  <c r="C26" i="76"/>
  <c r="E26" i="76"/>
  <c r="G26" i="76"/>
  <c r="H26" i="76"/>
  <c r="C29" i="77"/>
  <c r="E29" i="77"/>
  <c r="G29" i="77"/>
  <c r="H29" i="77"/>
  <c r="C31" i="80"/>
  <c r="E31" i="80"/>
  <c r="G31" i="80"/>
  <c r="H31" i="80"/>
  <c r="C28" i="82"/>
  <c r="E28" i="82"/>
  <c r="G28" i="82"/>
  <c r="H28" i="82"/>
  <c r="C23" i="87"/>
  <c r="E23" i="87"/>
  <c r="G23" i="87"/>
  <c r="H23" i="87"/>
  <c r="C26" i="75"/>
  <c r="E26" i="75"/>
  <c r="G26" i="75"/>
  <c r="H26" i="75"/>
  <c r="C31" i="76"/>
  <c r="E31" i="76"/>
  <c r="G31" i="76"/>
  <c r="H31" i="76"/>
  <c r="C28" i="77"/>
  <c r="E28" i="77"/>
  <c r="G28" i="77"/>
  <c r="H28" i="77"/>
  <c r="C28" i="80"/>
  <c r="E28" i="80"/>
  <c r="G28" i="80"/>
  <c r="H28" i="80"/>
  <c r="C30" i="82"/>
  <c r="E30" i="82"/>
  <c r="G30" i="82"/>
  <c r="H30" i="82"/>
  <c r="C23" i="5"/>
  <c r="E23" i="5"/>
  <c r="G23" i="5"/>
  <c r="H23" i="5"/>
  <c r="C25" i="72"/>
  <c r="E25" i="72"/>
  <c r="G25" i="72"/>
  <c r="H25" i="72"/>
  <c r="C32" i="76"/>
  <c r="E32" i="76"/>
  <c r="G32" i="76"/>
  <c r="H32" i="76"/>
  <c r="C31" i="77"/>
  <c r="E31" i="77"/>
  <c r="G31" i="77"/>
  <c r="H31" i="77"/>
  <c r="C30" i="80"/>
  <c r="E30" i="80"/>
  <c r="G30" i="80"/>
  <c r="H30" i="80"/>
  <c r="C25" i="82"/>
  <c r="E25" i="82"/>
  <c r="G25" i="82"/>
  <c r="H25" i="82"/>
  <c r="C28" i="75"/>
  <c r="E28" i="75"/>
  <c r="G28" i="75"/>
  <c r="H28" i="75"/>
  <c r="C37" i="76"/>
  <c r="E37" i="76"/>
  <c r="G37" i="76"/>
  <c r="H37" i="76"/>
  <c r="C34" i="77"/>
  <c r="E34" i="77"/>
  <c r="G34" i="77"/>
  <c r="H34" i="77"/>
  <c r="C34" i="80"/>
  <c r="E34" i="80"/>
  <c r="G34" i="80"/>
  <c r="H34" i="80"/>
  <c r="C29" i="82"/>
  <c r="E29" i="82"/>
  <c r="G29" i="82"/>
  <c r="H29" i="82"/>
  <c r="C39" i="75"/>
  <c r="E39" i="75"/>
  <c r="G39" i="75"/>
  <c r="H39" i="75"/>
  <c r="C29" i="76"/>
  <c r="E29" i="76"/>
  <c r="G29" i="76"/>
  <c r="H29" i="76"/>
  <c r="C26" i="77"/>
  <c r="E26" i="77"/>
  <c r="G26" i="77"/>
  <c r="H26" i="77"/>
  <c r="C29" i="80"/>
  <c r="E29" i="80"/>
  <c r="G29" i="80"/>
  <c r="H29" i="80"/>
  <c r="C42" i="82"/>
  <c r="E42" i="82"/>
  <c r="G42" i="82"/>
  <c r="H42" i="82"/>
  <c r="C29" i="75"/>
  <c r="E29" i="75"/>
  <c r="G29" i="75"/>
  <c r="H29" i="75"/>
  <c r="C28" i="76"/>
  <c r="E28" i="76"/>
  <c r="G28" i="76"/>
  <c r="H28" i="76"/>
  <c r="C32" i="77"/>
  <c r="E32" i="77"/>
  <c r="G32" i="77"/>
  <c r="H32" i="77"/>
  <c r="C32" i="80"/>
  <c r="E32" i="80"/>
  <c r="G32" i="80"/>
  <c r="H32" i="80"/>
  <c r="C33" i="82"/>
  <c r="E33" i="82"/>
  <c r="G33" i="82"/>
  <c r="H33" i="82"/>
  <c r="C27" i="87"/>
  <c r="E27" i="87"/>
  <c r="G27" i="87"/>
  <c r="H27" i="87"/>
  <c r="C35" i="77"/>
  <c r="E35" i="77"/>
  <c r="G35" i="77"/>
  <c r="H35" i="77"/>
  <c r="C36" i="80"/>
  <c r="E36" i="80"/>
  <c r="G36" i="80"/>
  <c r="H36" i="80"/>
  <c r="C31" i="82"/>
  <c r="E31" i="82"/>
  <c r="G31" i="82"/>
  <c r="H31" i="82"/>
  <c r="C31" i="75"/>
  <c r="E31" i="75"/>
  <c r="G31" i="75"/>
  <c r="H31" i="75"/>
  <c r="C33" i="76"/>
  <c r="E33" i="76"/>
  <c r="G33" i="76"/>
  <c r="H33" i="76"/>
  <c r="C33" i="77"/>
  <c r="E33" i="77"/>
  <c r="G33" i="77"/>
  <c r="H33" i="77"/>
  <c r="C33" i="80"/>
  <c r="E33" i="80"/>
  <c r="G33" i="80"/>
  <c r="H33" i="80"/>
  <c r="C39" i="82"/>
  <c r="E39" i="82"/>
  <c r="G39" i="82"/>
  <c r="H39" i="82"/>
  <c r="C36" i="75"/>
  <c r="E36" i="75"/>
  <c r="G36" i="75"/>
  <c r="H36" i="75"/>
  <c r="C30" i="76"/>
  <c r="E30" i="76"/>
  <c r="G30" i="76"/>
  <c r="H30" i="76"/>
  <c r="C39" i="80"/>
  <c r="E39" i="80"/>
  <c r="G39" i="80"/>
  <c r="H39" i="80"/>
  <c r="C34" i="75"/>
  <c r="E34" i="75"/>
  <c r="G34" i="75"/>
  <c r="H34" i="75"/>
  <c r="C34" i="76"/>
  <c r="E34" i="76"/>
  <c r="G34" i="76"/>
  <c r="H34" i="76"/>
  <c r="C39" i="77"/>
  <c r="E39" i="77"/>
  <c r="G39" i="77"/>
  <c r="H39" i="77"/>
  <c r="C47" i="80"/>
  <c r="E47" i="80"/>
  <c r="G47" i="80"/>
  <c r="H47" i="80"/>
  <c r="C36" i="82"/>
  <c r="E36" i="82"/>
  <c r="G36" i="82"/>
  <c r="H36" i="82"/>
  <c r="C46" i="75"/>
  <c r="E46" i="75"/>
  <c r="G46" i="75"/>
  <c r="H46" i="75"/>
  <c r="C46" i="76"/>
  <c r="E46" i="76"/>
  <c r="G46" i="76"/>
  <c r="H46" i="76"/>
  <c r="C45" i="77"/>
  <c r="E45" i="77"/>
  <c r="G45" i="77"/>
  <c r="H45" i="77"/>
  <c r="C45" i="80"/>
  <c r="E45" i="80"/>
  <c r="G45" i="80"/>
  <c r="H45" i="80"/>
  <c r="C32" i="82"/>
  <c r="E32" i="82"/>
  <c r="G32" i="82"/>
  <c r="H32" i="82"/>
  <c r="C37" i="75"/>
  <c r="E37" i="75"/>
  <c r="G37" i="75"/>
  <c r="H37" i="75"/>
  <c r="C38" i="76"/>
  <c r="E38" i="76"/>
  <c r="G38" i="76"/>
  <c r="H38" i="76"/>
  <c r="C37" i="80"/>
  <c r="E37" i="80"/>
  <c r="G37" i="80"/>
  <c r="H37" i="80"/>
  <c r="C44" i="82"/>
  <c r="E44" i="82"/>
  <c r="G44" i="82"/>
  <c r="H44" i="82"/>
  <c r="C38" i="75"/>
  <c r="E38" i="75"/>
  <c r="G38" i="75"/>
  <c r="H38" i="75"/>
  <c r="C36" i="76"/>
  <c r="E36" i="76"/>
  <c r="G36" i="76"/>
  <c r="H36" i="76"/>
  <c r="C40" i="77"/>
  <c r="E40" i="77"/>
  <c r="G40" i="77"/>
  <c r="H40" i="77"/>
  <c r="C42" i="80"/>
  <c r="E42" i="80"/>
  <c r="G42" i="80"/>
  <c r="H42" i="80"/>
  <c r="C37" i="82"/>
  <c r="E37" i="82"/>
  <c r="G37" i="82"/>
  <c r="H37" i="82"/>
  <c r="C35" i="75"/>
  <c r="E35" i="75"/>
  <c r="G35" i="75"/>
  <c r="H35" i="75"/>
  <c r="C41" i="76"/>
  <c r="E41" i="76"/>
  <c r="G41" i="76"/>
  <c r="H41" i="76"/>
  <c r="C38" i="77"/>
  <c r="E38" i="77"/>
  <c r="G38" i="77"/>
  <c r="H38" i="77"/>
  <c r="C41" i="80"/>
  <c r="E41" i="80"/>
  <c r="G41" i="80"/>
  <c r="H41" i="80"/>
  <c r="C34" i="82"/>
  <c r="E34" i="82"/>
  <c r="G34" i="82"/>
  <c r="H34" i="82"/>
  <c r="C41" i="75"/>
  <c r="E41" i="75"/>
  <c r="G41" i="75"/>
  <c r="H41" i="75"/>
  <c r="C39" i="76"/>
  <c r="E39" i="76"/>
  <c r="G39" i="76"/>
  <c r="H39" i="76"/>
  <c r="C36" i="77"/>
  <c r="E36" i="77"/>
  <c r="G36" i="77"/>
  <c r="H36" i="77"/>
  <c r="C35" i="80"/>
  <c r="E35" i="80"/>
  <c r="G35" i="80"/>
  <c r="H35" i="80"/>
  <c r="C43" i="82"/>
  <c r="E43" i="82"/>
  <c r="G43" i="82"/>
  <c r="H43" i="82"/>
  <c r="C42" i="75"/>
  <c r="E42" i="75"/>
  <c r="G42" i="75"/>
  <c r="H42" i="75"/>
  <c r="C35" i="76"/>
  <c r="E35" i="76"/>
  <c r="G35" i="76"/>
  <c r="H35" i="76"/>
  <c r="C43" i="80"/>
  <c r="E43" i="80"/>
  <c r="G43" i="80"/>
  <c r="H43" i="80"/>
  <c r="C38" i="82"/>
  <c r="E38" i="82"/>
  <c r="G38" i="82"/>
  <c r="H38" i="82"/>
  <c r="C40" i="75"/>
  <c r="E40" i="75"/>
  <c r="G40" i="75"/>
  <c r="H40" i="75"/>
  <c r="C42" i="76"/>
  <c r="E42" i="76"/>
  <c r="G42" i="76"/>
  <c r="H42" i="76"/>
  <c r="C37" i="77"/>
  <c r="E37" i="77"/>
  <c r="G37" i="77"/>
  <c r="H37" i="77"/>
  <c r="C48" i="80"/>
  <c r="E48" i="80"/>
  <c r="G48" i="80"/>
  <c r="H48" i="80"/>
  <c r="C48" i="82"/>
  <c r="E48" i="82"/>
  <c r="G48" i="82"/>
  <c r="H48" i="82"/>
  <c r="C44" i="75"/>
  <c r="E44" i="75"/>
  <c r="G44" i="75"/>
  <c r="H44" i="75"/>
  <c r="C43" i="76"/>
  <c r="E43" i="76"/>
  <c r="G43" i="76"/>
  <c r="H43" i="76"/>
  <c r="C38" i="80"/>
  <c r="E38" i="80"/>
  <c r="G38" i="80"/>
  <c r="H38" i="80"/>
  <c r="C35" i="82"/>
  <c r="E35" i="82"/>
  <c r="G35" i="82"/>
  <c r="H35" i="82"/>
  <c r="C43" i="75"/>
  <c r="E43" i="75"/>
  <c r="G43" i="75"/>
  <c r="H43" i="75"/>
  <c r="C45" i="76"/>
  <c r="E45" i="76"/>
  <c r="G45" i="76"/>
  <c r="H45" i="76"/>
  <c r="C48" i="77"/>
  <c r="E48" i="77"/>
  <c r="G48" i="77"/>
  <c r="H48" i="77"/>
  <c r="C40" i="80"/>
  <c r="E40" i="80"/>
  <c r="G40" i="80"/>
  <c r="H40" i="80"/>
  <c r="C45" i="82"/>
  <c r="E45" i="82"/>
  <c r="G45" i="82"/>
  <c r="H45" i="82"/>
  <c r="C45" i="75"/>
  <c r="E45" i="75"/>
  <c r="G45" i="75"/>
  <c r="H45" i="75"/>
  <c r="C44" i="76"/>
  <c r="E44" i="76"/>
  <c r="G44" i="76"/>
  <c r="H44" i="76"/>
  <c r="C44" i="77"/>
  <c r="E44" i="77"/>
  <c r="G44" i="77"/>
  <c r="H44" i="77"/>
  <c r="C49" i="80"/>
  <c r="E49" i="80"/>
  <c r="G49" i="80"/>
  <c r="H49" i="80"/>
  <c r="C49" i="82"/>
  <c r="E49" i="82"/>
  <c r="G49" i="82"/>
  <c r="H49" i="82"/>
  <c r="C48" i="75"/>
  <c r="E48" i="75"/>
  <c r="G48" i="75"/>
  <c r="H48" i="75"/>
  <c r="C48" i="76"/>
  <c r="E48" i="76"/>
  <c r="G48" i="76"/>
  <c r="H48" i="76"/>
  <c r="C42" i="77"/>
  <c r="E42" i="77"/>
  <c r="G42" i="77"/>
  <c r="H42" i="77"/>
  <c r="C51" i="80"/>
  <c r="E51" i="80"/>
  <c r="G51" i="80"/>
  <c r="H51" i="80"/>
  <c r="C50" i="82"/>
  <c r="E50" i="82"/>
  <c r="G50" i="82"/>
  <c r="H50" i="82"/>
  <c r="C46" i="77"/>
  <c r="E46" i="77"/>
  <c r="G46" i="77"/>
  <c r="H46" i="77"/>
  <c r="C50" i="80"/>
  <c r="E50" i="80"/>
  <c r="G50" i="80"/>
  <c r="H50" i="80"/>
  <c r="C40" i="82"/>
  <c r="E40" i="82"/>
  <c r="G40" i="82"/>
  <c r="H40" i="82"/>
  <c r="C53" i="77"/>
  <c r="E53" i="77"/>
  <c r="G53" i="77"/>
  <c r="H53" i="77"/>
  <c r="C46" i="80"/>
  <c r="E46" i="80"/>
  <c r="G46" i="80"/>
  <c r="H46" i="80"/>
  <c r="C47" i="82"/>
  <c r="E47" i="82"/>
  <c r="G47" i="82"/>
  <c r="H47" i="82"/>
  <c r="C49" i="75"/>
  <c r="E49" i="75"/>
  <c r="G49" i="75"/>
  <c r="H49" i="75"/>
  <c r="C50" i="76"/>
  <c r="E50" i="76"/>
  <c r="G50" i="76"/>
  <c r="H50" i="76"/>
  <c r="C46" i="82"/>
  <c r="E46" i="82"/>
  <c r="G46" i="82"/>
  <c r="H46" i="82"/>
  <c r="C50" i="75"/>
  <c r="E50" i="75"/>
  <c r="G50" i="75"/>
  <c r="H50" i="75"/>
  <c r="C49" i="76"/>
  <c r="E49" i="76"/>
  <c r="G49" i="76"/>
  <c r="H49" i="76"/>
  <c r="C51" i="77"/>
  <c r="E51" i="77"/>
  <c r="G51" i="77"/>
  <c r="H51" i="77"/>
  <c r="C47" i="75"/>
  <c r="E47" i="75"/>
  <c r="G47" i="75"/>
  <c r="H47" i="75"/>
  <c r="C47" i="76"/>
  <c r="E47" i="76"/>
  <c r="G47" i="76"/>
  <c r="H47" i="76"/>
  <c r="C52" i="77"/>
  <c r="E52" i="77"/>
  <c r="G52" i="77"/>
  <c r="H52" i="77"/>
  <c r="C52" i="80"/>
  <c r="E52" i="80"/>
  <c r="G52" i="80"/>
  <c r="H52" i="80"/>
  <c r="C41" i="82"/>
  <c r="E41" i="82"/>
  <c r="G41" i="82"/>
  <c r="H41" i="82"/>
  <c r="C41" i="77"/>
  <c r="E41" i="77"/>
  <c r="G41" i="77"/>
  <c r="H41" i="77"/>
  <c r="C43" i="77"/>
  <c r="E43" i="77"/>
  <c r="G43" i="77"/>
  <c r="H43" i="77"/>
  <c r="C47" i="77"/>
  <c r="E47" i="77"/>
  <c r="G47" i="77"/>
  <c r="H47" i="77"/>
  <c r="C49" i="77"/>
  <c r="E49" i="77"/>
  <c r="G49" i="77"/>
  <c r="H49" i="77"/>
  <c r="C50" i="77"/>
  <c r="E50" i="77"/>
  <c r="G50" i="77"/>
  <c r="H50" i="77"/>
  <c r="C17" i="4"/>
  <c r="E17" i="4"/>
  <c r="G17" i="4"/>
  <c r="H17" i="4"/>
  <c r="L6" i="1"/>
  <c r="C17" i="3"/>
  <c r="E17" i="3"/>
  <c r="G17" i="3"/>
  <c r="H17" i="3"/>
  <c r="M6" i="1"/>
  <c r="C18" i="5"/>
  <c r="E18" i="5"/>
  <c r="G18" i="5"/>
  <c r="H18" i="5"/>
  <c r="N6" i="1"/>
  <c r="C17" i="72"/>
  <c r="E17" i="72"/>
  <c r="G17" i="72"/>
  <c r="H17" i="72"/>
  <c r="O6" i="1"/>
  <c r="C18" i="73"/>
  <c r="E18" i="73"/>
  <c r="G18" i="73"/>
  <c r="H18" i="73"/>
  <c r="P6" i="1"/>
  <c r="C18" i="74"/>
  <c r="E18" i="74"/>
  <c r="G18" i="74"/>
  <c r="H18" i="74"/>
  <c r="Q6" i="1"/>
  <c r="R6" i="1"/>
  <c r="S6" i="1"/>
  <c r="T6" i="1"/>
  <c r="U6" i="1"/>
  <c r="C18" i="79"/>
  <c r="E18" i="79"/>
  <c r="G18" i="79"/>
  <c r="H18" i="79"/>
  <c r="V6" i="1"/>
  <c r="W6" i="1"/>
  <c r="X6" i="1"/>
  <c r="C17" i="83"/>
  <c r="E17" i="83"/>
  <c r="G17" i="83"/>
  <c r="H17" i="83"/>
  <c r="Y6" i="1"/>
  <c r="C17" i="84"/>
  <c r="E17" i="84"/>
  <c r="G17" i="84"/>
  <c r="H17" i="84"/>
  <c r="Z6" i="1"/>
  <c r="AA6" i="1"/>
  <c r="T9" i="71"/>
  <c r="T10" i="71"/>
  <c r="T12" i="71"/>
  <c r="T13" i="71"/>
  <c r="T11" i="71"/>
  <c r="T14" i="71"/>
  <c r="T15" i="71"/>
  <c r="T16" i="71"/>
  <c r="T17" i="71"/>
  <c r="T18" i="71"/>
  <c r="T19" i="71"/>
  <c r="T20" i="71"/>
  <c r="T21" i="71"/>
  <c r="T22" i="71"/>
  <c r="T23" i="71"/>
  <c r="T24" i="71"/>
  <c r="T25" i="71"/>
  <c r="T26" i="71"/>
  <c r="T27" i="71"/>
  <c r="T28" i="71"/>
  <c r="T29" i="71"/>
  <c r="T30" i="71"/>
  <c r="T31" i="71"/>
  <c r="T32" i="71"/>
  <c r="T33" i="71"/>
  <c r="T34" i="71"/>
  <c r="T35" i="71"/>
  <c r="T36" i="71"/>
  <c r="T37" i="71"/>
  <c r="T38" i="71"/>
  <c r="T39" i="71"/>
  <c r="T40" i="71"/>
  <c r="T41" i="71"/>
  <c r="T42" i="71"/>
  <c r="T43" i="71"/>
  <c r="T44" i="71"/>
  <c r="T45" i="71"/>
  <c r="T46" i="71"/>
  <c r="T47" i="71"/>
  <c r="T48" i="71"/>
  <c r="T49" i="71"/>
  <c r="T50" i="71"/>
  <c r="T51" i="71"/>
  <c r="T52" i="71"/>
  <c r="T53" i="71"/>
  <c r="T54" i="71"/>
  <c r="T55" i="71"/>
  <c r="T56" i="71"/>
  <c r="T57" i="71"/>
  <c r="T58" i="71"/>
  <c r="T59" i="71"/>
  <c r="T60" i="71"/>
  <c r="T61" i="71"/>
  <c r="T62" i="71"/>
  <c r="T63" i="71"/>
  <c r="T64" i="71"/>
  <c r="T65" i="71"/>
  <c r="T66" i="71"/>
  <c r="T67" i="71"/>
  <c r="T68" i="71"/>
  <c r="T69" i="71"/>
  <c r="T70" i="71"/>
  <c r="T71" i="71"/>
  <c r="T72" i="71"/>
  <c r="T73" i="71"/>
  <c r="T74" i="71"/>
  <c r="T8" i="71"/>
  <c r="S8" i="71"/>
  <c r="S10" i="71"/>
  <c r="S13" i="71"/>
  <c r="S14" i="71"/>
  <c r="S11" i="71"/>
  <c r="S12" i="71"/>
  <c r="S15" i="71"/>
  <c r="S19" i="71"/>
  <c r="S16" i="71"/>
  <c r="S20" i="71"/>
  <c r="S21" i="71"/>
  <c r="S22" i="71"/>
  <c r="S18" i="71"/>
  <c r="S17" i="71"/>
  <c r="S23" i="71"/>
  <c r="S27" i="71"/>
  <c r="S24" i="71"/>
  <c r="S26" i="71"/>
  <c r="S29" i="71"/>
  <c r="S25" i="71"/>
  <c r="S31" i="71"/>
  <c r="S35" i="71"/>
  <c r="S34" i="71"/>
  <c r="S36" i="71"/>
  <c r="S38" i="71"/>
  <c r="S41" i="71"/>
  <c r="S40" i="71"/>
  <c r="S30" i="71"/>
  <c r="S32" i="71"/>
  <c r="S42" i="71"/>
  <c r="S33" i="71"/>
  <c r="S37" i="71"/>
  <c r="S39" i="71"/>
  <c r="S46" i="71"/>
  <c r="S47" i="71"/>
  <c r="S45" i="71"/>
  <c r="S28" i="71"/>
  <c r="S49" i="71"/>
  <c r="S50" i="71"/>
  <c r="S43" i="71"/>
  <c r="S51" i="71"/>
  <c r="S52" i="71"/>
  <c r="S53" i="71"/>
  <c r="S48" i="71"/>
  <c r="S44" i="71"/>
  <c r="S54" i="71"/>
  <c r="S55" i="71"/>
  <c r="S56" i="71"/>
  <c r="S57" i="71"/>
  <c r="S58" i="71"/>
  <c r="S59" i="71"/>
  <c r="S60" i="71"/>
  <c r="S61" i="71"/>
  <c r="S62" i="71"/>
  <c r="S63" i="71"/>
  <c r="S64" i="71"/>
  <c r="S65" i="71"/>
  <c r="S66" i="71"/>
  <c r="S67" i="71"/>
  <c r="S68" i="71"/>
  <c r="S69" i="71"/>
  <c r="S70" i="71"/>
  <c r="S71" i="71"/>
  <c r="S72" i="71"/>
  <c r="S73" i="71"/>
  <c r="S74" i="71"/>
  <c r="S9" i="71"/>
  <c r="R8" i="71"/>
  <c r="Q7" i="71"/>
  <c r="P7" i="71"/>
  <c r="R7" i="71"/>
  <c r="R10" i="71"/>
  <c r="R13" i="71"/>
  <c r="R14" i="71"/>
  <c r="R11" i="71"/>
  <c r="R12" i="71"/>
  <c r="R15" i="71"/>
  <c r="R19" i="71"/>
  <c r="R16" i="71"/>
  <c r="R20" i="71"/>
  <c r="R21" i="71"/>
  <c r="R22" i="71"/>
  <c r="R18" i="71"/>
  <c r="R17" i="71"/>
  <c r="R23" i="71"/>
  <c r="R27" i="71"/>
  <c r="R24" i="71"/>
  <c r="R26" i="71"/>
  <c r="R29" i="71"/>
  <c r="R25" i="71"/>
  <c r="R31" i="71"/>
  <c r="R35" i="71"/>
  <c r="R34" i="71"/>
  <c r="R36" i="71"/>
  <c r="R38" i="71"/>
  <c r="R41" i="71"/>
  <c r="R40" i="71"/>
  <c r="R30" i="71"/>
  <c r="R32" i="71"/>
  <c r="R42" i="71"/>
  <c r="R33" i="71"/>
  <c r="R37" i="71"/>
  <c r="R39" i="71"/>
  <c r="R46" i="71"/>
  <c r="R47" i="71"/>
  <c r="R45" i="71"/>
  <c r="R28" i="71"/>
  <c r="R49" i="71"/>
  <c r="R50" i="71"/>
  <c r="R43" i="71"/>
  <c r="R51" i="71"/>
  <c r="R52" i="71"/>
  <c r="R53" i="71"/>
  <c r="R48" i="71"/>
  <c r="R44" i="71"/>
  <c r="R54" i="71"/>
  <c r="R55" i="71"/>
  <c r="R56" i="71"/>
  <c r="R57" i="71"/>
  <c r="R58" i="71"/>
  <c r="R59" i="71"/>
  <c r="R60" i="71"/>
  <c r="R61" i="71"/>
  <c r="R62" i="71"/>
  <c r="R63" i="71"/>
  <c r="R64" i="71"/>
  <c r="R65" i="71"/>
  <c r="R66" i="71"/>
  <c r="R67" i="71"/>
  <c r="R68" i="71"/>
  <c r="R69" i="71"/>
  <c r="R70" i="71"/>
  <c r="R71" i="71"/>
  <c r="R72" i="71"/>
  <c r="R73" i="71"/>
  <c r="R74" i="71"/>
  <c r="R9" i="71"/>
  <c r="Q8" i="71"/>
  <c r="Q10" i="71"/>
  <c r="Q13" i="71"/>
  <c r="Q14" i="71"/>
  <c r="Q11" i="71"/>
  <c r="Q12" i="71"/>
  <c r="Q15" i="71"/>
  <c r="Q19" i="71"/>
  <c r="Q16" i="71"/>
  <c r="Q20" i="71"/>
  <c r="Q21" i="71"/>
  <c r="Q22" i="71"/>
  <c r="Q18" i="71"/>
  <c r="Q17" i="71"/>
  <c r="Q23" i="71"/>
  <c r="Q27" i="71"/>
  <c r="Q24" i="71"/>
  <c r="Q26" i="71"/>
  <c r="Q29" i="71"/>
  <c r="Q25" i="71"/>
  <c r="Q31" i="71"/>
  <c r="Q35" i="71"/>
  <c r="Q34" i="71"/>
  <c r="Q36" i="71"/>
  <c r="Q38" i="71"/>
  <c r="Q41" i="71"/>
  <c r="Q40" i="71"/>
  <c r="Q30" i="71"/>
  <c r="Q32" i="71"/>
  <c r="Q42" i="71"/>
  <c r="Q33" i="71"/>
  <c r="Q37" i="71"/>
  <c r="Q39" i="71"/>
  <c r="Q46" i="71"/>
  <c r="Q47" i="71"/>
  <c r="Q45" i="71"/>
  <c r="Q28" i="71"/>
  <c r="Q49" i="71"/>
  <c r="Q50" i="71"/>
  <c r="Q43" i="71"/>
  <c r="Q51" i="71"/>
  <c r="Q52" i="71"/>
  <c r="Q53" i="71"/>
  <c r="Q48" i="71"/>
  <c r="Q44" i="71"/>
  <c r="Q54" i="71"/>
  <c r="Q55" i="71"/>
  <c r="Q56" i="71"/>
  <c r="Q57" i="71"/>
  <c r="Q58" i="71"/>
  <c r="Q59" i="71"/>
  <c r="Q60" i="71"/>
  <c r="Q61" i="71"/>
  <c r="Q62" i="71"/>
  <c r="Q63" i="71"/>
  <c r="Q64" i="71"/>
  <c r="Q65" i="71"/>
  <c r="Q66" i="71"/>
  <c r="Q67" i="71"/>
  <c r="Q68" i="71"/>
  <c r="Q69" i="71"/>
  <c r="Q70" i="71"/>
  <c r="Q71" i="71"/>
  <c r="Q72" i="71"/>
  <c r="Q73" i="71"/>
  <c r="Q74" i="71"/>
  <c r="Q9" i="71"/>
  <c r="P15" i="71"/>
  <c r="P8" i="71"/>
  <c r="P10" i="71"/>
  <c r="P13" i="71"/>
  <c r="P14" i="71"/>
  <c r="P11" i="71"/>
  <c r="P12" i="71"/>
  <c r="P19" i="71"/>
  <c r="P16" i="71"/>
  <c r="P20" i="71"/>
  <c r="P21" i="71"/>
  <c r="P22" i="71"/>
  <c r="P18" i="71"/>
  <c r="P17" i="71"/>
  <c r="P23" i="71"/>
  <c r="P27" i="71"/>
  <c r="P24" i="71"/>
  <c r="P26" i="71"/>
  <c r="P29" i="71"/>
  <c r="P25" i="71"/>
  <c r="P31" i="71"/>
  <c r="P35" i="71"/>
  <c r="P34" i="71"/>
  <c r="P36" i="71"/>
  <c r="P38" i="71"/>
  <c r="P41" i="71"/>
  <c r="P40" i="71"/>
  <c r="P30" i="71"/>
  <c r="P32" i="71"/>
  <c r="P42" i="71"/>
  <c r="P33" i="71"/>
  <c r="P37" i="71"/>
  <c r="P39" i="71"/>
  <c r="P46" i="71"/>
  <c r="P47" i="71"/>
  <c r="P45" i="71"/>
  <c r="P28" i="71"/>
  <c r="P49" i="71"/>
  <c r="P50" i="71"/>
  <c r="P43" i="71"/>
  <c r="P51" i="71"/>
  <c r="P52" i="71"/>
  <c r="P53" i="71"/>
  <c r="P48" i="71"/>
  <c r="P44" i="71"/>
  <c r="P54" i="71"/>
  <c r="P55" i="71"/>
  <c r="P56" i="71"/>
  <c r="P57" i="71"/>
  <c r="P58" i="71"/>
  <c r="P59" i="71"/>
  <c r="P60" i="71"/>
  <c r="P61" i="71"/>
  <c r="P62" i="71"/>
  <c r="P63" i="71"/>
  <c r="P64" i="71"/>
  <c r="P65" i="71"/>
  <c r="P66" i="71"/>
  <c r="P67" i="71"/>
  <c r="P68" i="71"/>
  <c r="P69" i="71"/>
  <c r="P70" i="71"/>
  <c r="P71" i="71"/>
  <c r="P72" i="71"/>
  <c r="P73" i="71"/>
  <c r="P74" i="71"/>
  <c r="P9" i="71"/>
  <c r="O8" i="71"/>
  <c r="O10" i="71"/>
  <c r="O13" i="71"/>
  <c r="O14" i="71"/>
  <c r="O11" i="71"/>
  <c r="O12" i="71"/>
  <c r="O15" i="71"/>
  <c r="O19" i="71"/>
  <c r="O16" i="71"/>
  <c r="O20" i="71"/>
  <c r="O21" i="71"/>
  <c r="O22" i="71"/>
  <c r="O18" i="71"/>
  <c r="O17" i="71"/>
  <c r="O23" i="71"/>
  <c r="O27" i="71"/>
  <c r="O24" i="71"/>
  <c r="O26" i="71"/>
  <c r="O29" i="71"/>
  <c r="O25" i="71"/>
  <c r="O31" i="71"/>
  <c r="O35" i="71"/>
  <c r="O34" i="71"/>
  <c r="O36" i="71"/>
  <c r="O38" i="71"/>
  <c r="O41" i="71"/>
  <c r="O40" i="71"/>
  <c r="O30" i="71"/>
  <c r="O32" i="71"/>
  <c r="O42" i="71"/>
  <c r="O33" i="71"/>
  <c r="O37" i="71"/>
  <c r="O39" i="71"/>
  <c r="O46" i="71"/>
  <c r="O47" i="71"/>
  <c r="O45" i="71"/>
  <c r="O28" i="71"/>
  <c r="O49" i="71"/>
  <c r="O50" i="71"/>
  <c r="O43" i="71"/>
  <c r="O51" i="71"/>
  <c r="O52" i="71"/>
  <c r="O53" i="71"/>
  <c r="O48" i="71"/>
  <c r="O44" i="71"/>
  <c r="O54" i="71"/>
  <c r="O55" i="71"/>
  <c r="O56" i="71"/>
  <c r="O57" i="71"/>
  <c r="O58" i="71"/>
  <c r="O59" i="71"/>
  <c r="O60" i="71"/>
  <c r="O61" i="71"/>
  <c r="O62" i="71"/>
  <c r="O63" i="71"/>
  <c r="O64" i="71"/>
  <c r="O65" i="71"/>
  <c r="O66" i="71"/>
  <c r="O67" i="71"/>
  <c r="O68" i="71"/>
  <c r="O69" i="71"/>
  <c r="O70" i="71"/>
  <c r="O71" i="71"/>
  <c r="O72" i="71"/>
  <c r="O73" i="71"/>
  <c r="O74" i="71"/>
  <c r="O9" i="71"/>
  <c r="N9" i="71"/>
  <c r="O7" i="71"/>
  <c r="S7" i="71"/>
  <c r="J6" i="1"/>
  <c r="J8" i="1"/>
  <c r="J11" i="1"/>
  <c r="J12" i="1"/>
  <c r="J9" i="1"/>
  <c r="J10" i="1"/>
  <c r="J13" i="1"/>
  <c r="J17" i="1"/>
  <c r="J14" i="1"/>
  <c r="J18" i="1"/>
  <c r="J19" i="1"/>
  <c r="J20" i="1"/>
  <c r="J16" i="1"/>
  <c r="J15" i="1"/>
  <c r="J21" i="1"/>
  <c r="J25" i="1"/>
  <c r="J22" i="1"/>
  <c r="J24" i="1"/>
  <c r="J27" i="1"/>
  <c r="J23" i="1"/>
  <c r="J29" i="1"/>
  <c r="J33" i="1"/>
  <c r="J32" i="1"/>
  <c r="J34" i="1"/>
  <c r="J36" i="1"/>
  <c r="J39" i="1"/>
  <c r="J38" i="1"/>
  <c r="J28" i="1"/>
  <c r="J30" i="1"/>
  <c r="J40" i="1"/>
  <c r="J31" i="1"/>
  <c r="J35" i="1"/>
  <c r="J37" i="1"/>
  <c r="J44" i="1"/>
  <c r="J45" i="1"/>
  <c r="J43" i="1"/>
  <c r="J26" i="1"/>
  <c r="J47" i="1"/>
  <c r="J48" i="1"/>
  <c r="J41" i="1"/>
  <c r="J49" i="1"/>
  <c r="J50" i="1"/>
  <c r="J51" i="1"/>
  <c r="J46" i="1"/>
  <c r="J42" i="1"/>
  <c r="J7" i="1"/>
  <c r="F7" i="1"/>
  <c r="F6" i="1"/>
  <c r="F8" i="1"/>
  <c r="F11" i="1"/>
  <c r="F12" i="1"/>
  <c r="F9" i="1"/>
  <c r="F10" i="1"/>
  <c r="F13" i="1"/>
  <c r="F17" i="1"/>
  <c r="F14" i="1"/>
  <c r="F18" i="1"/>
  <c r="F19" i="1"/>
  <c r="F20" i="1"/>
  <c r="F16" i="1"/>
  <c r="F15" i="1"/>
  <c r="F21" i="1"/>
  <c r="F25" i="1"/>
  <c r="F22" i="1"/>
  <c r="F24" i="1"/>
  <c r="F27" i="1"/>
  <c r="F23" i="1"/>
  <c r="F29" i="1"/>
  <c r="F33" i="1"/>
  <c r="F32" i="1"/>
  <c r="F34" i="1"/>
  <c r="F36" i="1"/>
  <c r="F39" i="1"/>
  <c r="F38" i="1"/>
  <c r="F28" i="1"/>
  <c r="F30" i="1"/>
  <c r="F40" i="1"/>
  <c r="F31" i="1"/>
  <c r="F35" i="1"/>
  <c r="F37" i="1"/>
  <c r="F44" i="1"/>
  <c r="F45" i="1"/>
  <c r="F43" i="1"/>
  <c r="F26" i="1"/>
  <c r="F47" i="1"/>
  <c r="F48" i="1"/>
  <c r="F41" i="1"/>
  <c r="F49" i="1"/>
  <c r="F50" i="1"/>
  <c r="F51" i="1"/>
  <c r="F46" i="1"/>
  <c r="F42" i="1"/>
  <c r="C50" i="83"/>
  <c r="E50" i="83"/>
  <c r="G50" i="83"/>
  <c r="H50" i="83"/>
  <c r="C49" i="83"/>
  <c r="E49" i="83"/>
  <c r="G49" i="83"/>
  <c r="H49" i="83"/>
  <c r="C48" i="83"/>
  <c r="E48" i="83"/>
  <c r="G48" i="83"/>
  <c r="H48" i="83"/>
  <c r="C47" i="83"/>
  <c r="E47" i="83"/>
  <c r="G47" i="83"/>
  <c r="H47" i="83"/>
  <c r="C46" i="83"/>
  <c r="E46" i="83"/>
  <c r="G46" i="83"/>
  <c r="H46" i="83"/>
  <c r="C45" i="83"/>
  <c r="E45" i="83"/>
  <c r="G45" i="83"/>
  <c r="H45" i="83"/>
  <c r="C44" i="83"/>
  <c r="E44" i="83"/>
  <c r="G44" i="83"/>
  <c r="H44" i="83"/>
  <c r="C43" i="83"/>
  <c r="E43" i="83"/>
  <c r="G43" i="83"/>
  <c r="H43" i="83"/>
  <c r="C42" i="83"/>
  <c r="E42" i="83"/>
  <c r="G42" i="83"/>
  <c r="H42" i="83"/>
  <c r="C41" i="83"/>
  <c r="E41" i="83"/>
  <c r="G41" i="83"/>
  <c r="H41" i="83"/>
  <c r="C40" i="83"/>
  <c r="E40" i="83"/>
  <c r="G40" i="83"/>
  <c r="H40" i="83"/>
  <c r="C39" i="83"/>
  <c r="E39" i="83"/>
  <c r="G39" i="83"/>
  <c r="H39" i="83"/>
  <c r="C38" i="83"/>
  <c r="E38" i="83"/>
  <c r="G38" i="83"/>
  <c r="H38" i="83"/>
  <c r="C37" i="83"/>
  <c r="E37" i="83"/>
  <c r="G37" i="83"/>
  <c r="H37" i="83"/>
  <c r="C36" i="83"/>
  <c r="E36" i="83"/>
  <c r="G36" i="83"/>
  <c r="H36" i="83"/>
  <c r="C35" i="83"/>
  <c r="E35" i="83"/>
  <c r="G35" i="83"/>
  <c r="H35" i="83"/>
  <c r="C34" i="83"/>
  <c r="E34" i="83"/>
  <c r="G34" i="83"/>
  <c r="H34" i="83"/>
  <c r="C33" i="83"/>
  <c r="E33" i="83"/>
  <c r="G33" i="83"/>
  <c r="H33" i="83"/>
  <c r="C32" i="83"/>
  <c r="E32" i="83"/>
  <c r="G32" i="83"/>
  <c r="H32" i="83"/>
  <c r="C31" i="83"/>
  <c r="E31" i="83"/>
  <c r="G31" i="83"/>
  <c r="H31" i="83"/>
  <c r="C30" i="83"/>
  <c r="E30" i="83"/>
  <c r="G30" i="83"/>
  <c r="H30" i="83"/>
  <c r="C29" i="83"/>
  <c r="E29" i="83"/>
  <c r="G29" i="83"/>
  <c r="H29" i="83"/>
  <c r="C28" i="83"/>
  <c r="E28" i="83"/>
  <c r="G28" i="83"/>
  <c r="H28" i="83"/>
  <c r="C27" i="83"/>
  <c r="E27" i="83"/>
  <c r="G27" i="83"/>
  <c r="H27" i="83"/>
  <c r="C26" i="83"/>
  <c r="E26" i="83"/>
  <c r="G26" i="83"/>
  <c r="H26" i="83"/>
  <c r="C25" i="83"/>
  <c r="E25" i="83"/>
  <c r="G25" i="83"/>
  <c r="H25" i="83"/>
  <c r="C24" i="83"/>
  <c r="E24" i="83"/>
  <c r="G24" i="83"/>
  <c r="H24" i="83"/>
  <c r="C23" i="83"/>
  <c r="E23" i="83"/>
  <c r="G23" i="83"/>
  <c r="H23" i="83"/>
  <c r="C22" i="83"/>
  <c r="E22" i="83"/>
  <c r="G22" i="83"/>
  <c r="H22" i="83"/>
  <c r="C21" i="83"/>
  <c r="E21" i="83"/>
  <c r="G21" i="83"/>
  <c r="H21" i="83"/>
  <c r="C20" i="83"/>
  <c r="E20" i="83"/>
  <c r="G20" i="83"/>
  <c r="H20" i="83"/>
  <c r="C19" i="83"/>
  <c r="E19" i="83"/>
  <c r="G19" i="83"/>
  <c r="H19" i="83"/>
  <c r="C18" i="83"/>
  <c r="E18" i="83"/>
  <c r="G18" i="83"/>
  <c r="H18" i="83"/>
  <c r="N11" i="71"/>
  <c r="G44" i="80"/>
  <c r="C44" i="80"/>
  <c r="E44" i="80"/>
  <c r="H44" i="80"/>
  <c r="C35" i="79"/>
  <c r="E35" i="79"/>
  <c r="G35" i="79"/>
  <c r="H35" i="79"/>
  <c r="C34" i="79"/>
  <c r="E34" i="79"/>
  <c r="G34" i="79"/>
  <c r="H34" i="79"/>
  <c r="C33" i="79"/>
  <c r="E33" i="79"/>
  <c r="G33" i="79"/>
  <c r="H33" i="79"/>
  <c r="C32" i="79"/>
  <c r="E32" i="79"/>
  <c r="G32" i="79"/>
  <c r="H32" i="79"/>
  <c r="C31" i="79"/>
  <c r="E31" i="79"/>
  <c r="G31" i="79"/>
  <c r="H31" i="79"/>
  <c r="C30" i="79"/>
  <c r="E30" i="79"/>
  <c r="G30" i="79"/>
  <c r="H30" i="79"/>
  <c r="C29" i="79"/>
  <c r="E29" i="79"/>
  <c r="G29" i="79"/>
  <c r="H29" i="79"/>
  <c r="C28" i="79"/>
  <c r="E28" i="79"/>
  <c r="G28" i="79"/>
  <c r="H28" i="79"/>
  <c r="C27" i="79"/>
  <c r="E27" i="79"/>
  <c r="G27" i="79"/>
  <c r="H27" i="79"/>
  <c r="C26" i="79"/>
  <c r="E26" i="79"/>
  <c r="G26" i="79"/>
  <c r="H26" i="79"/>
  <c r="C25" i="79"/>
  <c r="E25" i="79"/>
  <c r="G25" i="79"/>
  <c r="H25" i="79"/>
  <c r="C24" i="79"/>
  <c r="E24" i="79"/>
  <c r="G24" i="79"/>
  <c r="H24" i="79"/>
  <c r="C23" i="79"/>
  <c r="E23" i="79"/>
  <c r="G23" i="79"/>
  <c r="H23" i="79"/>
  <c r="C22" i="79"/>
  <c r="E22" i="79"/>
  <c r="G22" i="79"/>
  <c r="H22" i="79"/>
  <c r="C21" i="79"/>
  <c r="E21" i="79"/>
  <c r="G21" i="79"/>
  <c r="H21" i="79"/>
  <c r="C20" i="79"/>
  <c r="E20" i="79"/>
  <c r="G20" i="79"/>
  <c r="H20" i="79"/>
  <c r="N8" i="71"/>
  <c r="N10" i="71"/>
  <c r="N13" i="71"/>
  <c r="N14" i="71"/>
  <c r="N12" i="71"/>
  <c r="N15" i="71"/>
  <c r="N19" i="71"/>
  <c r="N16" i="71"/>
  <c r="N20" i="71"/>
  <c r="N21" i="71"/>
  <c r="N22" i="71"/>
  <c r="N18" i="71"/>
  <c r="N17" i="71"/>
  <c r="N23" i="71"/>
  <c r="N27" i="71"/>
  <c r="N24" i="71"/>
  <c r="N26" i="71"/>
  <c r="N29" i="71"/>
  <c r="N25" i="71"/>
  <c r="N31" i="71"/>
  <c r="N35" i="71"/>
  <c r="N34" i="71"/>
  <c r="N36" i="71"/>
  <c r="N38" i="71"/>
  <c r="N41" i="71"/>
  <c r="N40" i="71"/>
  <c r="N30" i="71"/>
  <c r="N32" i="71"/>
  <c r="N42" i="71"/>
  <c r="N33" i="71"/>
  <c r="N37" i="71"/>
  <c r="N39" i="71"/>
  <c r="N46" i="71"/>
  <c r="N47" i="71"/>
  <c r="N45" i="71"/>
  <c r="N28" i="71"/>
  <c r="N49" i="71"/>
  <c r="N50" i="71"/>
  <c r="N43" i="71"/>
  <c r="N51" i="71"/>
  <c r="N52" i="71"/>
  <c r="N53" i="71"/>
  <c r="N48" i="71"/>
  <c r="N44" i="71"/>
  <c r="N54" i="71"/>
  <c r="N55" i="71"/>
  <c r="N56" i="71"/>
  <c r="N57" i="71"/>
  <c r="N58" i="71"/>
  <c r="N59" i="71"/>
  <c r="N60" i="71"/>
  <c r="N61" i="71"/>
  <c r="N62" i="71"/>
  <c r="N63" i="71"/>
  <c r="N64" i="71"/>
  <c r="N65" i="71"/>
  <c r="N66" i="71"/>
  <c r="N67" i="71"/>
  <c r="N68" i="71"/>
  <c r="N69" i="71"/>
  <c r="N70" i="71"/>
  <c r="N71" i="71"/>
  <c r="N72" i="71"/>
  <c r="N73" i="71"/>
  <c r="N74" i="71"/>
  <c r="N7" i="71"/>
  <c r="C40" i="78"/>
  <c r="E40" i="78"/>
  <c r="G40" i="78"/>
  <c r="H40" i="78"/>
  <c r="C39" i="78"/>
  <c r="E39" i="78"/>
  <c r="G39" i="78"/>
  <c r="H39" i="78"/>
  <c r="C38" i="78"/>
  <c r="E38" i="78"/>
  <c r="G38" i="78"/>
  <c r="H38" i="78"/>
  <c r="C37" i="78"/>
  <c r="E37" i="78"/>
  <c r="G37" i="78"/>
  <c r="H37" i="78"/>
  <c r="C36" i="78"/>
  <c r="E36" i="78"/>
  <c r="G36" i="78"/>
  <c r="H36" i="78"/>
  <c r="C35" i="78"/>
  <c r="E35" i="78"/>
  <c r="G35" i="78"/>
  <c r="H35" i="78"/>
  <c r="C34" i="78"/>
  <c r="E34" i="78"/>
  <c r="G34" i="78"/>
  <c r="H34" i="78"/>
  <c r="C33" i="78"/>
  <c r="E33" i="78"/>
  <c r="G33" i="78"/>
  <c r="H33" i="78"/>
  <c r="C32" i="78"/>
  <c r="E32" i="78"/>
  <c r="G32" i="78"/>
  <c r="H32" i="78"/>
  <c r="C31" i="78"/>
  <c r="E31" i="78"/>
  <c r="G31" i="78"/>
  <c r="H31" i="78"/>
  <c r="C30" i="78"/>
  <c r="E30" i="78"/>
  <c r="G30" i="78"/>
  <c r="H30" i="78"/>
  <c r="C29" i="78"/>
  <c r="E29" i="78"/>
  <c r="G29" i="78"/>
  <c r="H29" i="78"/>
  <c r="C28" i="78"/>
  <c r="E28" i="78"/>
  <c r="G28" i="78"/>
  <c r="H28" i="78"/>
  <c r="C27" i="78"/>
  <c r="E27" i="78"/>
  <c r="G27" i="78"/>
  <c r="H27" i="78"/>
  <c r="C26" i="78"/>
  <c r="E26" i="78"/>
  <c r="G26" i="78"/>
  <c r="H26" i="78"/>
  <c r="C25" i="78"/>
  <c r="E25" i="78"/>
  <c r="G25" i="78"/>
  <c r="H25" i="78"/>
  <c r="C24" i="78"/>
  <c r="E24" i="78"/>
  <c r="G24" i="78"/>
  <c r="H24" i="78"/>
  <c r="C23" i="78"/>
  <c r="E23" i="78"/>
  <c r="G23" i="78"/>
  <c r="H23" i="78"/>
  <c r="C22" i="78"/>
  <c r="E22" i="78"/>
  <c r="G22" i="78"/>
  <c r="H22" i="78"/>
  <c r="C21" i="78"/>
  <c r="E21" i="78"/>
  <c r="G21" i="78"/>
  <c r="H21" i="78"/>
  <c r="C20" i="78"/>
  <c r="E20" i="78"/>
  <c r="G20" i="78"/>
  <c r="H20" i="78"/>
  <c r="C19" i="78"/>
  <c r="E19" i="78"/>
  <c r="G19" i="78"/>
  <c r="H19" i="78"/>
  <c r="C18" i="78"/>
  <c r="E18" i="78"/>
  <c r="G18" i="78"/>
  <c r="H18" i="78"/>
  <c r="M20" i="71"/>
  <c r="M8" i="71"/>
  <c r="M10" i="71"/>
  <c r="M13" i="71"/>
  <c r="M14" i="71"/>
  <c r="M11" i="71"/>
  <c r="M12" i="71"/>
  <c r="M15" i="71"/>
  <c r="M19" i="71"/>
  <c r="M16" i="71"/>
  <c r="M21" i="71"/>
  <c r="M22" i="71"/>
  <c r="M18" i="71"/>
  <c r="M17" i="71"/>
  <c r="M23" i="71"/>
  <c r="M27" i="71"/>
  <c r="M24" i="71"/>
  <c r="M26" i="71"/>
  <c r="M29" i="71"/>
  <c r="M25" i="71"/>
  <c r="M31" i="71"/>
  <c r="M35" i="71"/>
  <c r="M34" i="71"/>
  <c r="M36" i="71"/>
  <c r="M38" i="71"/>
  <c r="M41" i="71"/>
  <c r="M40" i="71"/>
  <c r="M30" i="71"/>
  <c r="M32" i="71"/>
  <c r="M42" i="71"/>
  <c r="M33" i="71"/>
  <c r="M37" i="71"/>
  <c r="M39" i="71"/>
  <c r="M46" i="71"/>
  <c r="M47" i="71"/>
  <c r="M45" i="71"/>
  <c r="M28" i="71"/>
  <c r="M49" i="71"/>
  <c r="M50" i="71"/>
  <c r="M43" i="71"/>
  <c r="M51" i="71"/>
  <c r="M52" i="71"/>
  <c r="M53" i="71"/>
  <c r="M48" i="71"/>
  <c r="M44" i="71"/>
  <c r="M54" i="71"/>
  <c r="M55" i="71"/>
  <c r="M56" i="71"/>
  <c r="M57" i="71"/>
  <c r="M58" i="71"/>
  <c r="M59" i="71"/>
  <c r="M60" i="71"/>
  <c r="M61" i="71"/>
  <c r="M62" i="71"/>
  <c r="M63" i="71"/>
  <c r="M64" i="71"/>
  <c r="M65" i="71"/>
  <c r="M66" i="71"/>
  <c r="M67" i="71"/>
  <c r="M68" i="71"/>
  <c r="M69" i="71"/>
  <c r="M70" i="71"/>
  <c r="M71" i="71"/>
  <c r="M72" i="71"/>
  <c r="M73" i="71"/>
  <c r="M74" i="71"/>
  <c r="M9" i="71"/>
  <c r="M7" i="71"/>
  <c r="L7" i="71"/>
  <c r="J9" i="71"/>
  <c r="L8" i="71"/>
  <c r="L10" i="71"/>
  <c r="L13" i="71"/>
  <c r="L14" i="71"/>
  <c r="L11" i="71"/>
  <c r="L12" i="71"/>
  <c r="L15" i="71"/>
  <c r="L19" i="71"/>
  <c r="L16" i="71"/>
  <c r="L20" i="71"/>
  <c r="L21" i="71"/>
  <c r="L22" i="71"/>
  <c r="L18" i="71"/>
  <c r="L17" i="71"/>
  <c r="L23" i="71"/>
  <c r="L27" i="71"/>
  <c r="L24" i="71"/>
  <c r="L26" i="71"/>
  <c r="L29" i="71"/>
  <c r="L25" i="71"/>
  <c r="L31" i="71"/>
  <c r="L35" i="71"/>
  <c r="L34" i="71"/>
  <c r="L36" i="71"/>
  <c r="L38" i="71"/>
  <c r="L41" i="71"/>
  <c r="L40" i="71"/>
  <c r="L30" i="71"/>
  <c r="L32" i="71"/>
  <c r="L42" i="71"/>
  <c r="L33" i="71"/>
  <c r="L37" i="71"/>
  <c r="L39" i="71"/>
  <c r="L46" i="71"/>
  <c r="L47" i="71"/>
  <c r="L45" i="71"/>
  <c r="L28" i="71"/>
  <c r="L49" i="71"/>
  <c r="L50" i="71"/>
  <c r="L43" i="71"/>
  <c r="L51" i="71"/>
  <c r="L52" i="71"/>
  <c r="L53" i="71"/>
  <c r="L48" i="71"/>
  <c r="L44" i="71"/>
  <c r="L54" i="71"/>
  <c r="L55" i="71"/>
  <c r="L56" i="71"/>
  <c r="L57" i="71"/>
  <c r="L58" i="71"/>
  <c r="L59" i="71"/>
  <c r="L60" i="71"/>
  <c r="L61" i="71"/>
  <c r="L62" i="71"/>
  <c r="L63" i="71"/>
  <c r="L64" i="71"/>
  <c r="L65" i="71"/>
  <c r="L66" i="71"/>
  <c r="L67" i="71"/>
  <c r="L68" i="71"/>
  <c r="L69" i="71"/>
  <c r="L70" i="71"/>
  <c r="L71" i="71"/>
  <c r="L72" i="71"/>
  <c r="L73" i="71"/>
  <c r="L74" i="71"/>
  <c r="L9" i="71"/>
  <c r="K8" i="71"/>
  <c r="K10" i="71"/>
  <c r="K13" i="71"/>
  <c r="K14" i="71"/>
  <c r="K11" i="71"/>
  <c r="K12" i="71"/>
  <c r="K15" i="71"/>
  <c r="K19" i="71"/>
  <c r="K16" i="71"/>
  <c r="K20" i="71"/>
  <c r="K21" i="71"/>
  <c r="K22" i="71"/>
  <c r="K18" i="71"/>
  <c r="K17" i="71"/>
  <c r="K23" i="71"/>
  <c r="K27" i="71"/>
  <c r="K24" i="71"/>
  <c r="K26" i="71"/>
  <c r="K29" i="71"/>
  <c r="K25" i="71"/>
  <c r="K31" i="71"/>
  <c r="K35" i="71"/>
  <c r="K34" i="71"/>
  <c r="K36" i="71"/>
  <c r="K38" i="71"/>
  <c r="K41" i="71"/>
  <c r="K40" i="71"/>
  <c r="K30" i="71"/>
  <c r="K32" i="71"/>
  <c r="K42" i="71"/>
  <c r="K33" i="71"/>
  <c r="K37" i="71"/>
  <c r="K39" i="71"/>
  <c r="K46" i="71"/>
  <c r="K47" i="71"/>
  <c r="K45" i="71"/>
  <c r="K28" i="71"/>
  <c r="K49" i="71"/>
  <c r="K50" i="71"/>
  <c r="K43" i="71"/>
  <c r="K51" i="71"/>
  <c r="K52" i="71"/>
  <c r="K53" i="71"/>
  <c r="K48" i="71"/>
  <c r="K44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70" i="71"/>
  <c r="K71" i="71"/>
  <c r="K72" i="71"/>
  <c r="K73" i="71"/>
  <c r="K74" i="71"/>
  <c r="K9" i="71"/>
  <c r="K7" i="71"/>
  <c r="J7" i="71"/>
  <c r="I7" i="71"/>
  <c r="H7" i="71"/>
  <c r="C30" i="75"/>
  <c r="E30" i="75"/>
  <c r="G30" i="75"/>
  <c r="J13" i="71"/>
  <c r="J8" i="71"/>
  <c r="J10" i="71"/>
  <c r="J14" i="71"/>
  <c r="J11" i="71"/>
  <c r="J12" i="71"/>
  <c r="J15" i="71"/>
  <c r="J19" i="71"/>
  <c r="J16" i="71"/>
  <c r="J20" i="71"/>
  <c r="J21" i="71"/>
  <c r="J22" i="71"/>
  <c r="J18" i="71"/>
  <c r="J17" i="71"/>
  <c r="J23" i="71"/>
  <c r="J27" i="71"/>
  <c r="J24" i="71"/>
  <c r="J26" i="71"/>
  <c r="J29" i="71"/>
  <c r="J25" i="71"/>
  <c r="J31" i="71"/>
  <c r="J35" i="71"/>
  <c r="J34" i="71"/>
  <c r="J36" i="71"/>
  <c r="J38" i="71"/>
  <c r="J41" i="71"/>
  <c r="J40" i="71"/>
  <c r="J30" i="71"/>
  <c r="J32" i="71"/>
  <c r="J42" i="71"/>
  <c r="J33" i="71"/>
  <c r="J37" i="71"/>
  <c r="J39" i="71"/>
  <c r="J46" i="71"/>
  <c r="J47" i="71"/>
  <c r="J45" i="71"/>
  <c r="J28" i="71"/>
  <c r="J49" i="71"/>
  <c r="J50" i="71"/>
  <c r="J43" i="71"/>
  <c r="J51" i="71"/>
  <c r="J52" i="71"/>
  <c r="J53" i="71"/>
  <c r="J48" i="71"/>
  <c r="J44" i="71"/>
  <c r="J54" i="71"/>
  <c r="J55" i="71"/>
  <c r="J56" i="71"/>
  <c r="J57" i="71"/>
  <c r="J58" i="71"/>
  <c r="J59" i="71"/>
  <c r="J60" i="71"/>
  <c r="J61" i="71"/>
  <c r="J62" i="71"/>
  <c r="J63" i="71"/>
  <c r="J64" i="71"/>
  <c r="J65" i="71"/>
  <c r="J66" i="71"/>
  <c r="J67" i="71"/>
  <c r="J68" i="71"/>
  <c r="J69" i="71"/>
  <c r="J70" i="71"/>
  <c r="J71" i="71"/>
  <c r="J72" i="71"/>
  <c r="J73" i="71"/>
  <c r="J74" i="71"/>
  <c r="I74" i="71"/>
  <c r="I8" i="71"/>
  <c r="I10" i="71"/>
  <c r="I13" i="71"/>
  <c r="I14" i="71"/>
  <c r="I11" i="71"/>
  <c r="I12" i="71"/>
  <c r="I15" i="71"/>
  <c r="I19" i="71"/>
  <c r="I16" i="71"/>
  <c r="I20" i="71"/>
  <c r="I21" i="71"/>
  <c r="I22" i="71"/>
  <c r="I18" i="71"/>
  <c r="I17" i="71"/>
  <c r="I23" i="71"/>
  <c r="I27" i="71"/>
  <c r="I24" i="71"/>
  <c r="I26" i="71"/>
  <c r="I29" i="71"/>
  <c r="I25" i="71"/>
  <c r="I31" i="71"/>
  <c r="I35" i="71"/>
  <c r="I34" i="71"/>
  <c r="I36" i="71"/>
  <c r="I38" i="71"/>
  <c r="I41" i="71"/>
  <c r="I40" i="71"/>
  <c r="I30" i="71"/>
  <c r="I32" i="71"/>
  <c r="I42" i="71"/>
  <c r="I33" i="71"/>
  <c r="I37" i="71"/>
  <c r="I39" i="71"/>
  <c r="I46" i="71"/>
  <c r="I47" i="71"/>
  <c r="I45" i="71"/>
  <c r="I28" i="71"/>
  <c r="I49" i="71"/>
  <c r="I50" i="71"/>
  <c r="I43" i="71"/>
  <c r="I51" i="71"/>
  <c r="I52" i="71"/>
  <c r="I53" i="71"/>
  <c r="I48" i="71"/>
  <c r="I44" i="71"/>
  <c r="I54" i="71"/>
  <c r="I55" i="71"/>
  <c r="I56" i="71"/>
  <c r="I57" i="71"/>
  <c r="I58" i="71"/>
  <c r="I59" i="71"/>
  <c r="I60" i="71"/>
  <c r="I61" i="71"/>
  <c r="I62" i="71"/>
  <c r="I63" i="71"/>
  <c r="I64" i="71"/>
  <c r="I65" i="71"/>
  <c r="I66" i="71"/>
  <c r="I67" i="71"/>
  <c r="I68" i="71"/>
  <c r="I69" i="71"/>
  <c r="I70" i="71"/>
  <c r="I71" i="71"/>
  <c r="I72" i="71"/>
  <c r="I73" i="71"/>
  <c r="I9" i="71"/>
  <c r="H9" i="71"/>
  <c r="H74" i="71"/>
  <c r="H8" i="71"/>
  <c r="H10" i="71"/>
  <c r="H13" i="71"/>
  <c r="H14" i="71"/>
  <c r="H11" i="71"/>
  <c r="H12" i="71"/>
  <c r="H15" i="71"/>
  <c r="H19" i="71"/>
  <c r="H16" i="71"/>
  <c r="H20" i="71"/>
  <c r="H21" i="71"/>
  <c r="H22" i="71"/>
  <c r="H18" i="71"/>
  <c r="H17" i="71"/>
  <c r="H23" i="71"/>
  <c r="H27" i="71"/>
  <c r="H24" i="71"/>
  <c r="H26" i="71"/>
  <c r="H29" i="71"/>
  <c r="H25" i="71"/>
  <c r="H31" i="71"/>
  <c r="H35" i="71"/>
  <c r="H34" i="71"/>
  <c r="H36" i="71"/>
  <c r="H38" i="71"/>
  <c r="H41" i="71"/>
  <c r="H40" i="71"/>
  <c r="H30" i="71"/>
  <c r="H32" i="71"/>
  <c r="H42" i="71"/>
  <c r="H33" i="71"/>
  <c r="H37" i="71"/>
  <c r="H39" i="71"/>
  <c r="H46" i="71"/>
  <c r="H47" i="71"/>
  <c r="H45" i="71"/>
  <c r="H28" i="71"/>
  <c r="H49" i="71"/>
  <c r="H50" i="71"/>
  <c r="H43" i="71"/>
  <c r="H51" i="71"/>
  <c r="H52" i="71"/>
  <c r="H53" i="71"/>
  <c r="H48" i="71"/>
  <c r="H44" i="71"/>
  <c r="H54" i="71"/>
  <c r="H55" i="71"/>
  <c r="H56" i="71"/>
  <c r="H57" i="71"/>
  <c r="H58" i="71"/>
  <c r="H59" i="71"/>
  <c r="H60" i="71"/>
  <c r="H61" i="71"/>
  <c r="H62" i="71"/>
  <c r="H63" i="71"/>
  <c r="H64" i="71"/>
  <c r="H65" i="71"/>
  <c r="H66" i="71"/>
  <c r="H67" i="71"/>
  <c r="H68" i="71"/>
  <c r="H69" i="71"/>
  <c r="H70" i="71"/>
  <c r="H71" i="71"/>
  <c r="H72" i="71"/>
  <c r="H73" i="71"/>
  <c r="G9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C58" i="74"/>
  <c r="E58" i="74"/>
  <c r="G58" i="74"/>
  <c r="C57" i="74"/>
  <c r="E57" i="74"/>
  <c r="G57" i="74"/>
  <c r="C56" i="74"/>
  <c r="E56" i="74"/>
  <c r="G56" i="74"/>
  <c r="C55" i="74"/>
  <c r="E55" i="74"/>
  <c r="G55" i="74"/>
  <c r="C54" i="74"/>
  <c r="E54" i="74"/>
  <c r="G54" i="74"/>
  <c r="C53" i="74"/>
  <c r="E53" i="74"/>
  <c r="G53" i="74"/>
  <c r="C52" i="74"/>
  <c r="E52" i="74"/>
  <c r="G52" i="74"/>
  <c r="C51" i="74"/>
  <c r="E51" i="74"/>
  <c r="G51" i="74"/>
  <c r="C50" i="74"/>
  <c r="E50" i="74"/>
  <c r="G50" i="74"/>
  <c r="C49" i="74"/>
  <c r="E49" i="74"/>
  <c r="G49" i="74"/>
  <c r="C48" i="74"/>
  <c r="E48" i="74"/>
  <c r="G48" i="74"/>
  <c r="C47" i="74"/>
  <c r="E47" i="74"/>
  <c r="G47" i="74"/>
  <c r="C46" i="74"/>
  <c r="E46" i="74"/>
  <c r="G46" i="74"/>
  <c r="C45" i="74"/>
  <c r="E45" i="74"/>
  <c r="G45" i="74"/>
  <c r="C44" i="74"/>
  <c r="E44" i="74"/>
  <c r="G44" i="74"/>
  <c r="C43" i="74"/>
  <c r="E43" i="74"/>
  <c r="G43" i="74"/>
  <c r="C42" i="74"/>
  <c r="E42" i="74"/>
  <c r="G42" i="74"/>
  <c r="C41" i="74"/>
  <c r="E41" i="74"/>
  <c r="G41" i="74"/>
  <c r="C40" i="74"/>
  <c r="E40" i="74"/>
  <c r="G40" i="74"/>
  <c r="C39" i="74"/>
  <c r="E39" i="74"/>
  <c r="G39" i="74"/>
  <c r="C38" i="74"/>
  <c r="E38" i="74"/>
  <c r="G38" i="74"/>
  <c r="C37" i="74"/>
  <c r="E37" i="74"/>
  <c r="G37" i="74"/>
  <c r="C36" i="74"/>
  <c r="E36" i="74"/>
  <c r="G36" i="74"/>
  <c r="C35" i="74"/>
  <c r="E35" i="74"/>
  <c r="G35" i="74"/>
  <c r="C34" i="74"/>
  <c r="E34" i="74"/>
  <c r="G34" i="74"/>
  <c r="C33" i="74"/>
  <c r="E33" i="74"/>
  <c r="G33" i="74"/>
  <c r="C32" i="74"/>
  <c r="E32" i="74"/>
  <c r="G32" i="74"/>
  <c r="C31" i="74"/>
  <c r="E31" i="74"/>
  <c r="G31" i="74"/>
  <c r="C30" i="74"/>
  <c r="E30" i="74"/>
  <c r="G30" i="74"/>
  <c r="C29" i="74"/>
  <c r="E29" i="74"/>
  <c r="G29" i="74"/>
  <c r="C28" i="74"/>
  <c r="E28" i="74"/>
  <c r="G28" i="74"/>
  <c r="C27" i="74"/>
  <c r="E27" i="74"/>
  <c r="G27" i="74"/>
  <c r="C26" i="74"/>
  <c r="E26" i="74"/>
  <c r="G26" i="74"/>
  <c r="C25" i="74"/>
  <c r="E25" i="74"/>
  <c r="G25" i="74"/>
  <c r="C24" i="74"/>
  <c r="E24" i="74"/>
  <c r="G24" i="74"/>
  <c r="C23" i="74"/>
  <c r="E23" i="74"/>
  <c r="G23" i="74"/>
  <c r="C22" i="74"/>
  <c r="E22" i="74"/>
  <c r="G22" i="74"/>
  <c r="C21" i="74"/>
  <c r="E21" i="74"/>
  <c r="G21" i="74"/>
  <c r="C20" i="74"/>
  <c r="E20" i="74"/>
  <c r="G20" i="74"/>
  <c r="C19" i="74"/>
  <c r="E19" i="74"/>
  <c r="G19" i="74"/>
  <c r="C58" i="73"/>
  <c r="E58" i="73"/>
  <c r="G58" i="73"/>
  <c r="C57" i="73"/>
  <c r="E57" i="73"/>
  <c r="G57" i="73"/>
  <c r="C56" i="73"/>
  <c r="E56" i="73"/>
  <c r="G56" i="73"/>
  <c r="C55" i="73"/>
  <c r="E55" i="73"/>
  <c r="G55" i="73"/>
  <c r="C54" i="73"/>
  <c r="E54" i="73"/>
  <c r="G54" i="73"/>
  <c r="C53" i="73"/>
  <c r="E53" i="73"/>
  <c r="G53" i="73"/>
  <c r="C52" i="73"/>
  <c r="E52" i="73"/>
  <c r="G52" i="73"/>
  <c r="C51" i="73"/>
  <c r="E51" i="73"/>
  <c r="G51" i="73"/>
  <c r="C50" i="73"/>
  <c r="E50" i="73"/>
  <c r="G50" i="73"/>
  <c r="C49" i="73"/>
  <c r="E49" i="73"/>
  <c r="G49" i="73"/>
  <c r="C48" i="73"/>
  <c r="E48" i="73"/>
  <c r="G48" i="73"/>
  <c r="C47" i="73"/>
  <c r="E47" i="73"/>
  <c r="G47" i="73"/>
  <c r="C46" i="73"/>
  <c r="E46" i="73"/>
  <c r="G46" i="73"/>
  <c r="C45" i="73"/>
  <c r="E45" i="73"/>
  <c r="G45" i="73"/>
  <c r="C44" i="73"/>
  <c r="E44" i="73"/>
  <c r="G44" i="73"/>
  <c r="C43" i="73"/>
  <c r="G43" i="73"/>
  <c r="E43" i="73"/>
  <c r="H43" i="73"/>
  <c r="C42" i="73"/>
  <c r="G42" i="73"/>
  <c r="E42" i="73"/>
  <c r="H42" i="73"/>
  <c r="C41" i="73"/>
  <c r="E41" i="73"/>
  <c r="G41" i="73"/>
  <c r="C40" i="73"/>
  <c r="E40" i="73"/>
  <c r="G40" i="73"/>
  <c r="C39" i="73"/>
  <c r="E39" i="73"/>
  <c r="G39" i="73"/>
  <c r="H39" i="73"/>
  <c r="C38" i="73"/>
  <c r="E38" i="73"/>
  <c r="G38" i="73"/>
  <c r="H38" i="73"/>
  <c r="C37" i="73"/>
  <c r="E37" i="73"/>
  <c r="G37" i="73"/>
  <c r="C36" i="73"/>
  <c r="E36" i="73"/>
  <c r="G36" i="73"/>
  <c r="C35" i="73"/>
  <c r="G35" i="73"/>
  <c r="E35" i="73"/>
  <c r="H35" i="73"/>
  <c r="C34" i="73"/>
  <c r="G34" i="73"/>
  <c r="E34" i="73"/>
  <c r="H34" i="73"/>
  <c r="C33" i="73"/>
  <c r="E33" i="73"/>
  <c r="G33" i="73"/>
  <c r="C32" i="73"/>
  <c r="E32" i="73"/>
  <c r="G32" i="73"/>
  <c r="C31" i="73"/>
  <c r="E31" i="73"/>
  <c r="G31" i="73"/>
  <c r="H31" i="73"/>
  <c r="C30" i="73"/>
  <c r="E30" i="73"/>
  <c r="G30" i="73"/>
  <c r="H30" i="73"/>
  <c r="C29" i="73"/>
  <c r="E29" i="73"/>
  <c r="G29" i="73"/>
  <c r="C28" i="73"/>
  <c r="E28" i="73"/>
  <c r="G28" i="73"/>
  <c r="C27" i="73"/>
  <c r="G27" i="73"/>
  <c r="E27" i="73"/>
  <c r="H27" i="73"/>
  <c r="C26" i="73"/>
  <c r="G26" i="73"/>
  <c r="E26" i="73"/>
  <c r="H26" i="73"/>
  <c r="C25" i="73"/>
  <c r="E25" i="73"/>
  <c r="G25" i="73"/>
  <c r="C24" i="73"/>
  <c r="E24" i="73"/>
  <c r="G24" i="73"/>
  <c r="C23" i="73"/>
  <c r="E23" i="73"/>
  <c r="G23" i="73"/>
  <c r="H23" i="73"/>
  <c r="C22" i="73"/>
  <c r="E22" i="73"/>
  <c r="G22" i="73"/>
  <c r="H22" i="73"/>
  <c r="C21" i="73"/>
  <c r="E21" i="73"/>
  <c r="G21" i="73"/>
  <c r="C20" i="73"/>
  <c r="E20" i="73"/>
  <c r="G20" i="73"/>
  <c r="C57" i="72"/>
  <c r="E57" i="72"/>
  <c r="G57" i="72"/>
  <c r="H57" i="72"/>
  <c r="C56" i="72"/>
  <c r="E56" i="72"/>
  <c r="G56" i="72"/>
  <c r="H56" i="72"/>
  <c r="C55" i="72"/>
  <c r="E55" i="72"/>
  <c r="G55" i="72"/>
  <c r="H55" i="72"/>
  <c r="C54" i="72"/>
  <c r="E54" i="72"/>
  <c r="G54" i="72"/>
  <c r="H54" i="72"/>
  <c r="C53" i="72"/>
  <c r="E53" i="72"/>
  <c r="G53" i="72"/>
  <c r="H53" i="72"/>
  <c r="C52" i="72"/>
  <c r="E52" i="72"/>
  <c r="G52" i="72"/>
  <c r="H52" i="72"/>
  <c r="C51" i="72"/>
  <c r="E51" i="72"/>
  <c r="G51" i="72"/>
  <c r="H51" i="72"/>
  <c r="C50" i="72"/>
  <c r="E50" i="72"/>
  <c r="G50" i="72"/>
  <c r="H50" i="72"/>
  <c r="C49" i="72"/>
  <c r="E49" i="72"/>
  <c r="G49" i="72"/>
  <c r="H49" i="72"/>
  <c r="C48" i="72"/>
  <c r="E48" i="72"/>
  <c r="G48" i="72"/>
  <c r="H48" i="72"/>
  <c r="C47" i="72"/>
  <c r="E47" i="72"/>
  <c r="G47" i="72"/>
  <c r="H47" i="72"/>
  <c r="C46" i="72"/>
  <c r="E46" i="72"/>
  <c r="G46" i="72"/>
  <c r="H46" i="72"/>
  <c r="C45" i="72"/>
  <c r="E45" i="72"/>
  <c r="G45" i="72"/>
  <c r="H45" i="72"/>
  <c r="C44" i="72"/>
  <c r="E44" i="72"/>
  <c r="G44" i="72"/>
  <c r="H44" i="72"/>
  <c r="C43" i="72"/>
  <c r="E43" i="72"/>
  <c r="G43" i="72"/>
  <c r="H43" i="72"/>
  <c r="C42" i="72"/>
  <c r="E42" i="72"/>
  <c r="G42" i="72"/>
  <c r="H42" i="72"/>
  <c r="C41" i="72"/>
  <c r="E41" i="72"/>
  <c r="G41" i="72"/>
  <c r="H41" i="72"/>
  <c r="C40" i="72"/>
  <c r="E40" i="72"/>
  <c r="G40" i="72"/>
  <c r="H40" i="72"/>
  <c r="C39" i="72"/>
  <c r="E39" i="72"/>
  <c r="G39" i="72"/>
  <c r="H39" i="72"/>
  <c r="C38" i="72"/>
  <c r="E38" i="72"/>
  <c r="G38" i="72"/>
  <c r="H38" i="72"/>
  <c r="C37" i="72"/>
  <c r="E37" i="72"/>
  <c r="G37" i="72"/>
  <c r="H37" i="72"/>
  <c r="C36" i="72"/>
  <c r="E36" i="72"/>
  <c r="G36" i="72"/>
  <c r="H36" i="72"/>
  <c r="C35" i="72"/>
  <c r="E35" i="72"/>
  <c r="G35" i="72"/>
  <c r="H35" i="72"/>
  <c r="C34" i="72"/>
  <c r="E34" i="72"/>
  <c r="G34" i="72"/>
  <c r="H34" i="72"/>
  <c r="C33" i="72"/>
  <c r="E33" i="72"/>
  <c r="G33" i="72"/>
  <c r="H33" i="72"/>
  <c r="C32" i="72"/>
  <c r="E32" i="72"/>
  <c r="G32" i="72"/>
  <c r="H32" i="72"/>
  <c r="C31" i="72"/>
  <c r="E31" i="72"/>
  <c r="G31" i="72"/>
  <c r="H31" i="72"/>
  <c r="C30" i="72"/>
  <c r="E30" i="72"/>
  <c r="G30" i="72"/>
  <c r="H30" i="72"/>
  <c r="C29" i="72"/>
  <c r="E29" i="72"/>
  <c r="G29" i="72"/>
  <c r="H29" i="72"/>
  <c r="C28" i="72"/>
  <c r="E28" i="72"/>
  <c r="G28" i="72"/>
  <c r="H28" i="72"/>
  <c r="C27" i="72"/>
  <c r="E27" i="72"/>
  <c r="G27" i="72"/>
  <c r="H27" i="72"/>
  <c r="F10" i="71"/>
  <c r="E10" i="71"/>
  <c r="E8" i="71"/>
  <c r="F8" i="71"/>
  <c r="F9" i="71"/>
  <c r="E9" i="71"/>
  <c r="G15" i="71"/>
  <c r="C58" i="3"/>
  <c r="E58" i="3"/>
  <c r="G58" i="3"/>
  <c r="H58" i="3"/>
  <c r="C57" i="3"/>
  <c r="E57" i="3"/>
  <c r="G57" i="3"/>
  <c r="H57" i="3"/>
  <c r="C56" i="3"/>
  <c r="E56" i="3"/>
  <c r="G56" i="3"/>
  <c r="H56" i="3"/>
  <c r="C55" i="3"/>
  <c r="E55" i="3"/>
  <c r="G55" i="3"/>
  <c r="H55" i="3"/>
  <c r="C54" i="3"/>
  <c r="E54" i="3"/>
  <c r="G54" i="3"/>
  <c r="H54" i="3"/>
  <c r="C53" i="3"/>
  <c r="E53" i="3"/>
  <c r="G53" i="3"/>
  <c r="H53" i="3"/>
  <c r="C52" i="3"/>
  <c r="E52" i="3"/>
  <c r="G52" i="3"/>
  <c r="H52" i="3"/>
  <c r="C51" i="3"/>
  <c r="E51" i="3"/>
  <c r="G51" i="3"/>
  <c r="H51" i="3"/>
  <c r="C50" i="3"/>
  <c r="E50" i="3"/>
  <c r="G50" i="3"/>
  <c r="H50" i="3"/>
  <c r="C49" i="3"/>
  <c r="E49" i="3"/>
  <c r="G49" i="3"/>
  <c r="H49" i="3"/>
  <c r="C48" i="3"/>
  <c r="E48" i="3"/>
  <c r="G48" i="3"/>
  <c r="H48" i="3"/>
  <c r="C47" i="3"/>
  <c r="E47" i="3"/>
  <c r="G47" i="3"/>
  <c r="H47" i="3"/>
  <c r="C46" i="3"/>
  <c r="E46" i="3"/>
  <c r="G46" i="3"/>
  <c r="H46" i="3"/>
  <c r="C45" i="3"/>
  <c r="E45" i="3"/>
  <c r="G45" i="3"/>
  <c r="H45" i="3"/>
  <c r="C44" i="3"/>
  <c r="E44" i="3"/>
  <c r="G44" i="3"/>
  <c r="H44" i="3"/>
  <c r="C43" i="3"/>
  <c r="E43" i="3"/>
  <c r="G43" i="3"/>
  <c r="H43" i="3"/>
  <c r="C42" i="3"/>
  <c r="E42" i="3"/>
  <c r="G42" i="3"/>
  <c r="H42" i="3"/>
  <c r="C41" i="3"/>
  <c r="E41" i="3"/>
  <c r="G41" i="3"/>
  <c r="H41" i="3"/>
  <c r="C40" i="3"/>
  <c r="E40" i="3"/>
  <c r="G40" i="3"/>
  <c r="H40" i="3"/>
  <c r="C39" i="3"/>
  <c r="E39" i="3"/>
  <c r="G39" i="3"/>
  <c r="H39" i="3"/>
  <c r="C38" i="3"/>
  <c r="E38" i="3"/>
  <c r="G38" i="3"/>
  <c r="H38" i="3"/>
  <c r="C37" i="3"/>
  <c r="E37" i="3"/>
  <c r="G37" i="3"/>
  <c r="H37" i="3"/>
  <c r="C36" i="3"/>
  <c r="E36" i="3"/>
  <c r="G36" i="3"/>
  <c r="H36" i="3"/>
  <c r="C35" i="3"/>
  <c r="E35" i="3"/>
  <c r="G35" i="3"/>
  <c r="H35" i="3"/>
  <c r="C34" i="3"/>
  <c r="E34" i="3"/>
  <c r="G34" i="3"/>
  <c r="H34" i="3"/>
  <c r="C33" i="3"/>
  <c r="E33" i="3"/>
  <c r="G33" i="3"/>
  <c r="H33" i="3"/>
  <c r="C32" i="3"/>
  <c r="E32" i="3"/>
  <c r="G32" i="3"/>
  <c r="H32" i="3"/>
  <c r="C31" i="3"/>
  <c r="E31" i="3"/>
  <c r="G31" i="3"/>
  <c r="H31" i="3"/>
  <c r="C30" i="3"/>
  <c r="E30" i="3"/>
  <c r="G30" i="3"/>
  <c r="H30" i="3"/>
  <c r="C29" i="3"/>
  <c r="E29" i="3"/>
  <c r="G29" i="3"/>
  <c r="H29" i="3"/>
  <c r="C28" i="3"/>
  <c r="E28" i="3"/>
  <c r="G28" i="3"/>
  <c r="H28" i="3"/>
  <c r="C27" i="3"/>
  <c r="E27" i="3"/>
  <c r="G27" i="3"/>
  <c r="H27" i="3"/>
  <c r="C26" i="3"/>
  <c r="E26" i="3"/>
  <c r="G26" i="3"/>
  <c r="H26" i="3"/>
  <c r="C25" i="3"/>
  <c r="E25" i="3"/>
  <c r="G25" i="3"/>
  <c r="H25" i="3"/>
  <c r="C24" i="3"/>
  <c r="E24" i="3"/>
  <c r="G24" i="3"/>
  <c r="H24" i="3"/>
  <c r="C23" i="3"/>
  <c r="E23" i="3"/>
  <c r="G23" i="3"/>
  <c r="H23" i="3"/>
  <c r="C22" i="3"/>
  <c r="E22" i="3"/>
  <c r="G22" i="3"/>
  <c r="H22" i="3"/>
  <c r="C21" i="3"/>
  <c r="E21" i="3"/>
  <c r="G21" i="3"/>
  <c r="H21" i="3"/>
  <c r="C20" i="3"/>
  <c r="E20" i="3"/>
  <c r="G20" i="3"/>
  <c r="H20" i="3"/>
  <c r="F7" i="71"/>
  <c r="E7" i="71"/>
  <c r="G58" i="5"/>
  <c r="C58" i="5"/>
  <c r="E58" i="5"/>
  <c r="H58" i="5"/>
  <c r="C57" i="5"/>
  <c r="E57" i="5"/>
  <c r="G57" i="5"/>
  <c r="H57" i="5"/>
  <c r="C56" i="5"/>
  <c r="E56" i="5"/>
  <c r="G56" i="5"/>
  <c r="C55" i="5"/>
  <c r="E55" i="5"/>
  <c r="G55" i="5"/>
  <c r="C54" i="5"/>
  <c r="E54" i="5"/>
  <c r="G54" i="5"/>
  <c r="C53" i="5"/>
  <c r="E53" i="5"/>
  <c r="G53" i="5"/>
  <c r="H53" i="5"/>
  <c r="C52" i="5"/>
  <c r="E52" i="5"/>
  <c r="G52" i="5"/>
  <c r="C51" i="5"/>
  <c r="E51" i="5"/>
  <c r="G51" i="5"/>
  <c r="C50" i="5"/>
  <c r="E50" i="5"/>
  <c r="G50" i="5"/>
  <c r="C49" i="5"/>
  <c r="E49" i="5"/>
  <c r="G49" i="5"/>
  <c r="H49" i="5"/>
  <c r="C48" i="5"/>
  <c r="E48" i="5"/>
  <c r="G48" i="5"/>
  <c r="C47" i="5"/>
  <c r="E47" i="5"/>
  <c r="G47" i="5"/>
  <c r="C46" i="5"/>
  <c r="E46" i="5"/>
  <c r="G46" i="5"/>
  <c r="C45" i="5"/>
  <c r="E45" i="5"/>
  <c r="G45" i="5"/>
  <c r="H45" i="5"/>
  <c r="C44" i="5"/>
  <c r="E44" i="5"/>
  <c r="G44" i="5"/>
  <c r="C43" i="5"/>
  <c r="E43" i="5"/>
  <c r="G43" i="5"/>
  <c r="C42" i="5"/>
  <c r="E42" i="5"/>
  <c r="G42" i="5"/>
  <c r="C41" i="5"/>
  <c r="E41" i="5"/>
  <c r="G41" i="5"/>
  <c r="H41" i="5"/>
  <c r="C40" i="5"/>
  <c r="E40" i="5"/>
  <c r="G40" i="5"/>
  <c r="C39" i="5"/>
  <c r="E39" i="5"/>
  <c r="G39" i="5"/>
  <c r="C38" i="5"/>
  <c r="E38" i="5"/>
  <c r="G38" i="5"/>
  <c r="C37" i="5"/>
  <c r="E37" i="5"/>
  <c r="G37" i="5"/>
  <c r="H37" i="5"/>
  <c r="C36" i="5"/>
  <c r="E36" i="5"/>
  <c r="G36" i="5"/>
  <c r="C35" i="5"/>
  <c r="E35" i="5"/>
  <c r="G35" i="5"/>
  <c r="C34" i="5"/>
  <c r="E34" i="5"/>
  <c r="G34" i="5"/>
  <c r="C33" i="5"/>
  <c r="E33" i="5"/>
  <c r="G33" i="5"/>
  <c r="H33" i="5"/>
  <c r="C32" i="5"/>
  <c r="E32" i="5"/>
  <c r="G32" i="5"/>
  <c r="H32" i="5"/>
  <c r="C31" i="5"/>
  <c r="E31" i="5"/>
  <c r="G31" i="5"/>
  <c r="H31" i="5"/>
  <c r="C30" i="5"/>
  <c r="E30" i="5"/>
  <c r="G30" i="5"/>
  <c r="H30" i="5"/>
  <c r="C29" i="5"/>
  <c r="E29" i="5"/>
  <c r="G29" i="5"/>
  <c r="H29" i="5"/>
  <c r="C28" i="5"/>
  <c r="E28" i="5"/>
  <c r="G28" i="5"/>
  <c r="H28" i="5"/>
  <c r="C27" i="5"/>
  <c r="E27" i="5"/>
  <c r="G27" i="5"/>
  <c r="H27" i="5"/>
  <c r="G22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1" i="4"/>
  <c r="G2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C58" i="4"/>
  <c r="H58" i="4"/>
  <c r="C22" i="4"/>
  <c r="H22" i="4"/>
  <c r="C57" i="4"/>
  <c r="H57" i="4"/>
  <c r="C56" i="4"/>
  <c r="C55" i="4"/>
  <c r="H55" i="4"/>
  <c r="C54" i="4"/>
  <c r="H54" i="4"/>
  <c r="C53" i="4"/>
  <c r="H53" i="4"/>
  <c r="C52" i="4"/>
  <c r="C51" i="4"/>
  <c r="H51" i="4"/>
  <c r="C50" i="4"/>
  <c r="H50" i="4"/>
  <c r="C49" i="4"/>
  <c r="H49" i="4"/>
  <c r="C48" i="4"/>
  <c r="C47" i="4"/>
  <c r="H47" i="4"/>
  <c r="C46" i="4"/>
  <c r="H46" i="4"/>
  <c r="C45" i="4"/>
  <c r="H45" i="4"/>
  <c r="C44" i="4"/>
  <c r="C43" i="4"/>
  <c r="H43" i="4"/>
  <c r="C42" i="4"/>
  <c r="H42" i="4"/>
  <c r="C41" i="4"/>
  <c r="H41" i="4"/>
  <c r="C40" i="4"/>
  <c r="C39" i="4"/>
  <c r="H39" i="4"/>
  <c r="C38" i="4"/>
  <c r="H38" i="4"/>
  <c r="C37" i="4"/>
  <c r="H37" i="4"/>
  <c r="C36" i="4"/>
  <c r="C35" i="4"/>
  <c r="H35" i="4"/>
  <c r="C34" i="4"/>
  <c r="H34" i="4"/>
  <c r="C33" i="4"/>
  <c r="H33" i="4"/>
  <c r="C32" i="4"/>
  <c r="C31" i="4"/>
  <c r="H31" i="4"/>
  <c r="C30" i="4"/>
  <c r="H30" i="4"/>
  <c r="C29" i="4"/>
  <c r="H29" i="4"/>
  <c r="C28" i="4"/>
  <c r="C27" i="4"/>
  <c r="H27" i="4"/>
  <c r="C26" i="4"/>
  <c r="H26" i="4"/>
  <c r="C25" i="4"/>
  <c r="H25" i="4"/>
  <c r="C24" i="4"/>
  <c r="C23" i="4"/>
  <c r="H23" i="4"/>
  <c r="C21" i="4"/>
  <c r="H21" i="4"/>
  <c r="C20" i="4"/>
  <c r="H20" i="4"/>
  <c r="H56" i="4"/>
  <c r="H52" i="4"/>
  <c r="H48" i="4"/>
  <c r="H44" i="4"/>
  <c r="H40" i="4"/>
  <c r="H36" i="4"/>
  <c r="H32" i="4"/>
  <c r="H28" i="4"/>
  <c r="H24" i="4"/>
  <c r="D74" i="71"/>
  <c r="G74" i="71"/>
  <c r="F74" i="71"/>
  <c r="E74" i="71"/>
  <c r="G73" i="71"/>
  <c r="F73" i="71"/>
  <c r="E73" i="71"/>
  <c r="E36" i="71"/>
  <c r="G7" i="71"/>
  <c r="G58" i="71"/>
  <c r="F58" i="71"/>
  <c r="E58" i="71"/>
  <c r="G61" i="71"/>
  <c r="F61" i="71"/>
  <c r="E61" i="71"/>
  <c r="G11" i="71"/>
  <c r="F11" i="71"/>
  <c r="E11" i="71"/>
  <c r="G14" i="71"/>
  <c r="G33" i="71"/>
  <c r="F33" i="71"/>
  <c r="E33" i="71"/>
  <c r="G38" i="71"/>
  <c r="F38" i="71"/>
  <c r="E38" i="71"/>
  <c r="G72" i="71"/>
  <c r="F72" i="71"/>
  <c r="E72" i="71"/>
  <c r="G8" i="71"/>
  <c r="G34" i="71"/>
  <c r="G20" i="71"/>
  <c r="G64" i="71"/>
  <c r="G56" i="71"/>
  <c r="G50" i="71"/>
  <c r="G69" i="71"/>
  <c r="G41" i="71"/>
  <c r="G10" i="71"/>
  <c r="G37" i="71"/>
  <c r="G16" i="71"/>
  <c r="G28" i="71"/>
  <c r="G65" i="71"/>
  <c r="G31" i="71"/>
  <c r="G13" i="71"/>
  <c r="G36" i="71"/>
  <c r="G18" i="71"/>
  <c r="G27" i="71"/>
  <c r="G49" i="71"/>
  <c r="G47" i="71"/>
  <c r="G39" i="71"/>
  <c r="G66" i="71"/>
  <c r="G26" i="71"/>
  <c r="G67" i="71"/>
  <c r="G24" i="71"/>
  <c r="G25" i="71"/>
  <c r="G12" i="71"/>
  <c r="G57" i="71"/>
  <c r="G53" i="71"/>
  <c r="G35" i="71"/>
  <c r="G51" i="71"/>
  <c r="G42" i="71"/>
  <c r="G19" i="71"/>
  <c r="G43" i="71"/>
  <c r="G63" i="71"/>
  <c r="G55" i="71"/>
  <c r="G32" i="71"/>
  <c r="G29" i="71"/>
  <c r="G70" i="71"/>
  <c r="G59" i="71"/>
  <c r="G44" i="71"/>
  <c r="G40" i="71"/>
  <c r="G45" i="71"/>
  <c r="G17" i="71"/>
  <c r="G62" i="71"/>
  <c r="G46" i="71"/>
  <c r="G21" i="71"/>
  <c r="G30" i="71"/>
  <c r="G60" i="71"/>
  <c r="G71" i="71"/>
  <c r="G54" i="71"/>
  <c r="G68" i="71"/>
  <c r="G23" i="71"/>
  <c r="G22" i="71"/>
  <c r="G48" i="71"/>
  <c r="G52" i="71"/>
  <c r="E14" i="71"/>
  <c r="F14" i="71"/>
  <c r="E52" i="71"/>
  <c r="F52" i="71"/>
  <c r="E48" i="71"/>
  <c r="F48" i="71"/>
  <c r="E22" i="71"/>
  <c r="F22" i="71"/>
  <c r="E23" i="71"/>
  <c r="F23" i="71"/>
  <c r="E68" i="71"/>
  <c r="F68" i="71"/>
  <c r="E15" i="71"/>
  <c r="F15" i="71"/>
  <c r="E54" i="71"/>
  <c r="F54" i="71"/>
  <c r="E71" i="71"/>
  <c r="F71" i="71"/>
  <c r="E60" i="71"/>
  <c r="F60" i="71"/>
  <c r="E30" i="71"/>
  <c r="F30" i="71"/>
  <c r="E21" i="71"/>
  <c r="F21" i="71"/>
  <c r="E46" i="71"/>
  <c r="F46" i="71"/>
  <c r="E62" i="71"/>
  <c r="F62" i="71"/>
  <c r="E17" i="71"/>
  <c r="F17" i="71"/>
  <c r="E45" i="71"/>
  <c r="F45" i="71"/>
  <c r="E40" i="71"/>
  <c r="F40" i="71"/>
  <c r="E44" i="71"/>
  <c r="F44" i="71"/>
  <c r="E59" i="71"/>
  <c r="F59" i="71"/>
  <c r="E70" i="71"/>
  <c r="F70" i="71"/>
  <c r="E29" i="71"/>
  <c r="F29" i="71"/>
  <c r="E32" i="71"/>
  <c r="F32" i="71"/>
  <c r="E55" i="71"/>
  <c r="F55" i="71"/>
  <c r="E63" i="71"/>
  <c r="F63" i="71"/>
  <c r="E43" i="71"/>
  <c r="F43" i="71"/>
  <c r="E19" i="71"/>
  <c r="F19" i="71"/>
  <c r="E42" i="71"/>
  <c r="F42" i="71"/>
  <c r="E51" i="71"/>
  <c r="F51" i="71"/>
  <c r="E35" i="71"/>
  <c r="F35" i="71"/>
  <c r="E53" i="71"/>
  <c r="F53" i="71"/>
  <c r="E57" i="71"/>
  <c r="F57" i="71"/>
  <c r="E12" i="71"/>
  <c r="F12" i="71"/>
  <c r="E25" i="71"/>
  <c r="F25" i="71"/>
  <c r="E24" i="71"/>
  <c r="F24" i="71"/>
  <c r="E67" i="71"/>
  <c r="F67" i="71"/>
  <c r="E26" i="71"/>
  <c r="F26" i="71"/>
  <c r="E66" i="71"/>
  <c r="F66" i="71"/>
  <c r="E39" i="71"/>
  <c r="F39" i="71"/>
  <c r="E47" i="71"/>
  <c r="F47" i="71"/>
  <c r="E49" i="71"/>
  <c r="F49" i="71"/>
  <c r="E27" i="71"/>
  <c r="F27" i="71"/>
  <c r="E18" i="71"/>
  <c r="F18" i="71"/>
  <c r="F36" i="71"/>
  <c r="E13" i="71"/>
  <c r="F13" i="71"/>
  <c r="E31" i="71"/>
  <c r="F31" i="71"/>
  <c r="E65" i="71"/>
  <c r="F65" i="71"/>
  <c r="E28" i="71"/>
  <c r="F28" i="71"/>
  <c r="E16" i="71"/>
  <c r="F16" i="71"/>
  <c r="E37" i="71"/>
  <c r="F37" i="71"/>
  <c r="E41" i="71"/>
  <c r="F41" i="71"/>
  <c r="E69" i="71"/>
  <c r="F69" i="71"/>
  <c r="E50" i="71"/>
  <c r="F50" i="71"/>
  <c r="E56" i="71"/>
  <c r="F56" i="71"/>
  <c r="E64" i="71"/>
  <c r="F64" i="71"/>
  <c r="E20" i="71"/>
  <c r="F20" i="71"/>
  <c r="E34" i="71"/>
  <c r="F34" i="71"/>
  <c r="H22" i="74"/>
  <c r="H26" i="74"/>
  <c r="H30" i="74"/>
  <c r="H34" i="74"/>
  <c r="H38" i="74"/>
  <c r="H42" i="74"/>
  <c r="H46" i="74"/>
  <c r="H50" i="74"/>
  <c r="H54" i="74"/>
  <c r="H58" i="74"/>
  <c r="H21" i="73"/>
  <c r="H25" i="73"/>
  <c r="H29" i="73"/>
  <c r="H33" i="73"/>
  <c r="H37" i="73"/>
  <c r="H41" i="73"/>
  <c r="H20" i="73"/>
  <c r="H24" i="73"/>
  <c r="H28" i="73"/>
  <c r="H32" i="73"/>
  <c r="H36" i="73"/>
  <c r="H40" i="73"/>
  <c r="H44" i="73"/>
  <c r="H48" i="73"/>
  <c r="H52" i="73"/>
  <c r="H56" i="73"/>
  <c r="H47" i="73"/>
  <c r="H51" i="73"/>
  <c r="H55" i="73"/>
  <c r="H21" i="74"/>
  <c r="H25" i="74"/>
  <c r="H29" i="74"/>
  <c r="H33" i="74"/>
  <c r="H37" i="74"/>
  <c r="H41" i="74"/>
  <c r="H45" i="74"/>
  <c r="H49" i="74"/>
  <c r="H53" i="74"/>
  <c r="H57" i="74"/>
  <c r="H46" i="73"/>
  <c r="H50" i="73"/>
  <c r="H54" i="73"/>
  <c r="H58" i="73"/>
  <c r="H20" i="74"/>
  <c r="H24" i="74"/>
  <c r="H28" i="74"/>
  <c r="H32" i="74"/>
  <c r="H36" i="74"/>
  <c r="H40" i="74"/>
  <c r="H44" i="74"/>
  <c r="H48" i="74"/>
  <c r="H52" i="74"/>
  <c r="H56" i="74"/>
  <c r="H45" i="73"/>
  <c r="H49" i="73"/>
  <c r="H53" i="73"/>
  <c r="H57" i="73"/>
  <c r="H19" i="74"/>
  <c r="H23" i="74"/>
  <c r="H27" i="74"/>
  <c r="H31" i="74"/>
  <c r="H35" i="74"/>
  <c r="H39" i="74"/>
  <c r="H43" i="74"/>
  <c r="H47" i="74"/>
  <c r="H51" i="74"/>
  <c r="H55" i="74"/>
  <c r="H36" i="5"/>
  <c r="H40" i="5"/>
  <c r="H44" i="5"/>
  <c r="H48" i="5"/>
  <c r="H52" i="5"/>
  <c r="H56" i="5"/>
  <c r="H35" i="5"/>
  <c r="H39" i="5"/>
  <c r="H43" i="5"/>
  <c r="H47" i="5"/>
  <c r="H51" i="5"/>
  <c r="H55" i="5"/>
  <c r="H34" i="5"/>
  <c r="H38" i="5"/>
  <c r="H42" i="5"/>
  <c r="H46" i="5"/>
  <c r="H50" i="5"/>
  <c r="H54" i="5"/>
  <c r="H30" i="75"/>
  <c r="E47" i="1"/>
  <c r="D49" i="71"/>
  <c r="E46" i="1"/>
  <c r="D48" i="71"/>
  <c r="E37" i="1"/>
  <c r="D39" i="71"/>
  <c r="E39" i="1"/>
  <c r="D41" i="71"/>
  <c r="E33" i="1"/>
  <c r="D35" i="71"/>
  <c r="E18" i="1"/>
  <c r="D20" i="71"/>
  <c r="E6" i="1"/>
  <c r="D8" i="71"/>
  <c r="E38" i="1"/>
  <c r="D40" i="71"/>
  <c r="E12" i="1"/>
  <c r="D14" i="71"/>
  <c r="E17" i="1"/>
  <c r="D19" i="71"/>
  <c r="E21" i="1"/>
  <c r="D23" i="71"/>
  <c r="E32" i="1"/>
  <c r="D34" i="71"/>
  <c r="E24" i="1"/>
  <c r="D26" i="71"/>
  <c r="E26" i="1"/>
  <c r="D28" i="71"/>
  <c r="E41" i="1"/>
  <c r="D43" i="71"/>
  <c r="E40" i="1"/>
  <c r="D42" i="71"/>
  <c r="E36" i="1"/>
  <c r="D38" i="71"/>
  <c r="E44" i="1"/>
  <c r="D46" i="71"/>
  <c r="E31" i="1"/>
  <c r="D33" i="71"/>
  <c r="E19" i="1"/>
  <c r="D21" i="71"/>
  <c r="E48" i="1"/>
  <c r="D50" i="71"/>
  <c r="E42" i="1"/>
  <c r="D44" i="71"/>
  <c r="E45" i="1"/>
  <c r="D47" i="71"/>
  <c r="E15" i="1"/>
  <c r="D17" i="71"/>
  <c r="E20" i="1"/>
  <c r="D22" i="71"/>
  <c r="E35" i="1"/>
  <c r="D37" i="71"/>
  <c r="E50" i="1"/>
  <c r="D52" i="71"/>
  <c r="E51" i="1"/>
  <c r="D53" i="71"/>
  <c r="E23" i="1"/>
  <c r="D25" i="71"/>
  <c r="E30" i="1"/>
  <c r="D32" i="71"/>
  <c r="E29" i="1"/>
  <c r="D31" i="71"/>
  <c r="E14" i="1"/>
  <c r="D16" i="71"/>
  <c r="E22" i="1"/>
  <c r="D24" i="71"/>
  <c r="E11" i="1"/>
  <c r="D13" i="71"/>
  <c r="E27" i="1"/>
  <c r="D29" i="71"/>
  <c r="E16" i="1"/>
  <c r="D18" i="71"/>
  <c r="E7" i="1"/>
  <c r="D9" i="71"/>
  <c r="E9" i="1"/>
  <c r="D11" i="71"/>
  <c r="E43" i="1"/>
  <c r="D45" i="71"/>
  <c r="E49" i="1"/>
  <c r="D51" i="71"/>
  <c r="E8" i="1"/>
  <c r="D10" i="71"/>
  <c r="E10" i="1"/>
  <c r="D12" i="71"/>
  <c r="E13" i="1"/>
  <c r="D15" i="71"/>
  <c r="E34" i="1"/>
  <c r="D36" i="71"/>
  <c r="E25" i="1"/>
  <c r="D27" i="71"/>
  <c r="E28" i="1"/>
  <c r="D30" i="71"/>
</calcChain>
</file>

<file path=xl/sharedStrings.xml><?xml version="1.0" encoding="utf-8"?>
<sst xmlns="http://schemas.openxmlformats.org/spreadsheetml/2006/main" count="1203" uniqueCount="163">
  <si>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</si>
  <si>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</si>
  <si>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</si>
  <si>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</si>
  <si>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</si>
  <si>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</si>
  <si>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</si>
  <si>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</si>
  <si>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</si>
  <si>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</si>
  <si>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</si>
  <si>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</si>
  <si>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</si>
  <si>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</si>
  <si>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</si>
  <si>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</si>
  <si>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</si>
  <si>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</si>
  <si>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</si>
  <si>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</si>
  <si>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</si>
  <si>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</si>
  <si>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</si>
  <si>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</si>
  <si>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</si>
  <si>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</si>
  <si>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</si>
  <si>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</si>
  <si>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</si>
  <si>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</si>
  <si>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</si>
  <si>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</si>
  <si>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</si>
  <si>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</si>
  <si>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</si>
  <si>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</si>
  <si>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</si>
  <si>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</si>
  <si>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</si>
  <si>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>MALE</t>
  </si>
  <si>
    <t xml:space="preserve">FREESTYLE ONTARIO </t>
  </si>
  <si>
    <t>2018 RPA RANKINGS</t>
  </si>
  <si>
    <t>Moguls</t>
  </si>
  <si>
    <t>CDN selections</t>
  </si>
  <si>
    <t>Apex</t>
  </si>
  <si>
    <t>M</t>
  </si>
  <si>
    <t>MARTEL, Devon</t>
  </si>
  <si>
    <t>JOHNSTON, Parker</t>
  </si>
  <si>
    <t>DUFFY, Eric</t>
  </si>
  <si>
    <t>Cnd. Selections</t>
  </si>
  <si>
    <t>MO</t>
  </si>
  <si>
    <t>OMT</t>
  </si>
  <si>
    <t>u16</t>
  </si>
  <si>
    <t>u18</t>
  </si>
  <si>
    <t>Sun dec 16 2017</t>
  </si>
  <si>
    <t>Sun dec 17 2017</t>
  </si>
  <si>
    <t>CALABOGIE CANADA CUP MOGULS 2018</t>
  </si>
  <si>
    <t>Calabogie</t>
  </si>
  <si>
    <t>Jan 14 2018</t>
  </si>
  <si>
    <t>NGUYEN Jason</t>
  </si>
  <si>
    <t>U18</t>
  </si>
  <si>
    <t>MATTHEWS Aidan</t>
  </si>
  <si>
    <t>Northbay</t>
  </si>
  <si>
    <t>RAMSAY Max</t>
  </si>
  <si>
    <t>Beaver Valley</t>
  </si>
  <si>
    <t>CASHMORE Cole</t>
  </si>
  <si>
    <t>u14</t>
  </si>
  <si>
    <t>NGUYEN Matthew</t>
  </si>
  <si>
    <t>CLOWATER Dylan</t>
  </si>
  <si>
    <t>MYSKO Alex</t>
  </si>
  <si>
    <t>Calabogie CDN Cup Jan 13</t>
  </si>
  <si>
    <t xml:space="preserve">Calabogie </t>
  </si>
  <si>
    <t>Male</t>
  </si>
  <si>
    <t>CDN Cup</t>
  </si>
  <si>
    <t>U22</t>
  </si>
  <si>
    <t>NorAm Val St-Come</t>
  </si>
  <si>
    <t>Val St-Come</t>
  </si>
  <si>
    <t>Nor AM Val St-Come</t>
  </si>
  <si>
    <t>14-Jan</t>
  </si>
  <si>
    <t>27-Jan</t>
  </si>
  <si>
    <t>NorAm Val St-Come Dual Moguls</t>
  </si>
  <si>
    <t>Dual Moguls</t>
  </si>
  <si>
    <t>28-Jan</t>
  </si>
  <si>
    <t>DM</t>
  </si>
  <si>
    <t>13-Jan</t>
  </si>
  <si>
    <t>DNF</t>
  </si>
  <si>
    <t>North Bay Timber Tour</t>
  </si>
  <si>
    <t>North Bay</t>
  </si>
  <si>
    <t>FOK, Nathan</t>
  </si>
  <si>
    <t>03-Feb</t>
  </si>
  <si>
    <t>GRYSPEERDT, Hendrix</t>
  </si>
  <si>
    <t>Caledon</t>
  </si>
  <si>
    <t>MACDONALD, Thomas</t>
  </si>
  <si>
    <t>U16</t>
  </si>
  <si>
    <t>MCDERMID, Nicholas</t>
  </si>
  <si>
    <t>DROZ, Matthew</t>
  </si>
  <si>
    <t>MCCOLM, Daniel</t>
  </si>
  <si>
    <t>LECLERC, Noah</t>
  </si>
  <si>
    <t>GRYSPEERDT, Maximus</t>
  </si>
  <si>
    <t>U14</t>
  </si>
  <si>
    <t>CASHMORE, Cole</t>
  </si>
  <si>
    <t>SCOTT, Spencer</t>
  </si>
  <si>
    <t>U12</t>
  </si>
  <si>
    <t>MCNEIL, Nathan</t>
  </si>
  <si>
    <t>STRICKLAND, Luke</t>
  </si>
  <si>
    <t>KURELEK, Johnny</t>
  </si>
  <si>
    <t>GORMELY, Owen</t>
  </si>
  <si>
    <t>SIMARD, Nicholas</t>
  </si>
  <si>
    <t>JARVIS, Jake</t>
  </si>
  <si>
    <t>HANSEN, Drew</t>
  </si>
  <si>
    <t>CLOWATER, Nathan</t>
  </si>
  <si>
    <t>u12</t>
  </si>
  <si>
    <t>TURNAU, Aaron</t>
  </si>
  <si>
    <t>RYAN, Maguire</t>
  </si>
  <si>
    <t>GRIESBACH, Adam</t>
  </si>
  <si>
    <t>HARLEY, Noah</t>
  </si>
  <si>
    <t>Fortune</t>
  </si>
  <si>
    <t>FRANKS, Grayson</t>
  </si>
  <si>
    <t>North bay</t>
  </si>
  <si>
    <t>caledon</t>
  </si>
  <si>
    <t>MOORE, Maxwell</t>
  </si>
  <si>
    <t>NESBITT, Matthew</t>
  </si>
  <si>
    <t>HARLEY, Jacob</t>
  </si>
  <si>
    <t>YATES, Ethan</t>
  </si>
  <si>
    <t>04-Feb</t>
  </si>
  <si>
    <t>BIZZARRI, Alex</t>
  </si>
  <si>
    <t>Caledon Timber Tour</t>
  </si>
  <si>
    <t>UNG, Cadyn</t>
  </si>
  <si>
    <t>LEFEUVRE,Logan</t>
  </si>
  <si>
    <t>AUSTIN,Joel</t>
  </si>
  <si>
    <t>WATSON,Evan</t>
  </si>
  <si>
    <t>KOCZIJ,Darius</t>
  </si>
  <si>
    <t>LEFEUVRE,Jeremy</t>
  </si>
  <si>
    <t>BECK,Mitchell</t>
  </si>
  <si>
    <t>CUNNINGHAM,Rowan</t>
  </si>
  <si>
    <t>HILBORN,Luke</t>
  </si>
  <si>
    <t>11-Feb</t>
  </si>
  <si>
    <t>Caledon TT</t>
  </si>
  <si>
    <t>NorAM</t>
  </si>
  <si>
    <t>Killington</t>
  </si>
  <si>
    <t>NorAm Killington</t>
  </si>
  <si>
    <t>Killington Nor Am</t>
  </si>
  <si>
    <t>Canada Cup Red Deer</t>
  </si>
  <si>
    <t>Red Deer</t>
  </si>
  <si>
    <t>Canada Cup Red Deeer</t>
  </si>
  <si>
    <t>Timber Tour Provincials</t>
  </si>
  <si>
    <t>Horseshoe Resort</t>
  </si>
  <si>
    <t>Horseshoe</t>
  </si>
  <si>
    <t>Provincials</t>
  </si>
  <si>
    <t>Saturday, March, 3</t>
  </si>
  <si>
    <t>Park City NorAm</t>
  </si>
  <si>
    <t>Park City</t>
  </si>
  <si>
    <t>Final 2</t>
  </si>
  <si>
    <t>Final 1</t>
  </si>
  <si>
    <t>Canadian Junior Championships</t>
  </si>
  <si>
    <t>Apex Mountain Resort</t>
  </si>
  <si>
    <t>March 9. 2018</t>
  </si>
  <si>
    <t>Junior Nats</t>
  </si>
  <si>
    <t>Senior Nats</t>
  </si>
  <si>
    <t>Jasper</t>
  </si>
  <si>
    <t>Canadian Championships</t>
  </si>
  <si>
    <t>March 25. 2018</t>
  </si>
  <si>
    <t>Senoir Nats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</si>
</sst>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9]mmmm\ d\,\ yyyy;@"/>
    <numFmt numFmtId="165" formatCode="0.0%"/>
  </numFmts>
  <fonts count="14" x14ac:knownFonts="1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</fonts>
  <fills count="1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B7C4CD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4CFD6"/>
        <bgColor rgb="FF000000"/>
      </patternFill>
    </fill>
    <fill>
      <patternFill patternType="solid">
        <fgColor rgb="FFC4CFD6"/>
        <bgColor indexed="8"/>
      </patternFill>
    </fill>
    <fill>
      <patternFill patternType="solid">
        <fgColor rgb="FFC4CFD6"/>
        <bgColor indexed="64"/>
      </patternFill>
    </fill>
    <fill>
      <patternFill patternType="solid">
        <fgColor rgb="FFB7C4CD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DCDCD"/>
      </right>
      <top/>
      <bottom style="thin">
        <color auto="1"/>
      </bottom>
      <diagonal/>
    </border>
    <border>
      <left/>
      <right style="thin">
        <color rgb="FFCDCDCD"/>
      </right>
      <top/>
      <bottom/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737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83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Border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7" borderId="20" xfId="0" applyFont="1" applyFill="1" applyBorder="1" applyAlignment="1"/>
    <xf numFmtId="1" fontId="8" fillId="7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left"/>
    </xf>
    <xf numFmtId="0" fontId="8" fillId="7" borderId="19" xfId="0" applyFont="1" applyFill="1" applyBorder="1" applyAlignment="1"/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8" fillId="10" borderId="9" xfId="0" applyFont="1" applyFill="1" applyBorder="1" applyAlignment="1"/>
    <xf numFmtId="0" fontId="3" fillId="10" borderId="9" xfId="0" applyFont="1" applyFill="1" applyBorder="1" applyAlignment="1">
      <alignment horizontal="left"/>
    </xf>
    <xf numFmtId="0" fontId="8" fillId="10" borderId="21" xfId="0" applyFont="1" applyFill="1" applyBorder="1" applyAlignment="1"/>
    <xf numFmtId="0" fontId="8" fillId="10" borderId="19" xfId="0" applyFont="1" applyFill="1" applyBorder="1" applyAlignment="1"/>
    <xf numFmtId="0" fontId="8" fillId="11" borderId="21" xfId="0" applyFont="1" applyFill="1" applyBorder="1" applyAlignment="1"/>
    <xf numFmtId="0" fontId="3" fillId="12" borderId="9" xfId="0" applyFont="1" applyFill="1" applyBorder="1" applyAlignment="1">
      <alignment horizontal="left"/>
    </xf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4" fillId="9" borderId="9" xfId="0" applyNumberFormat="1" applyFont="1" applyFill="1" applyBorder="1" applyAlignment="1"/>
    <xf numFmtId="1" fontId="2" fillId="9" borderId="9" xfId="0" applyNumberFormat="1" applyFont="1" applyFill="1" applyBorder="1" applyAlignment="1"/>
    <xf numFmtId="0" fontId="8" fillId="10" borderId="12" xfId="0" applyFont="1" applyFill="1" applyBorder="1" applyAlignment="1"/>
    <xf numFmtId="0" fontId="3" fillId="9" borderId="12" xfId="0" applyFont="1" applyFill="1" applyBorder="1" applyAlignment="1">
      <alignment horizontal="left"/>
    </xf>
    <xf numFmtId="1" fontId="2" fillId="9" borderId="9" xfId="0" applyNumberFormat="1" applyFont="1" applyFill="1" applyBorder="1" applyAlignment="1">
      <alignment horizontal="right"/>
    </xf>
    <xf numFmtId="0" fontId="4" fillId="9" borderId="9" xfId="0" applyFont="1" applyFill="1" applyBorder="1" applyAlignment="1"/>
    <xf numFmtId="0" fontId="8" fillId="10" borderId="0" xfId="0" applyFont="1" applyFill="1" applyBorder="1" applyAlignment="1"/>
    <xf numFmtId="1" fontId="8" fillId="10" borderId="9" xfId="0" applyNumberFormat="1" applyFont="1" applyFill="1" applyBorder="1" applyAlignment="1"/>
    <xf numFmtId="1" fontId="2" fillId="9" borderId="13" xfId="0" applyNumberFormat="1" applyFont="1" applyFill="1" applyBorder="1" applyAlignment="1"/>
    <xf numFmtId="0" fontId="4" fillId="12" borderId="9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8" fillId="0" borderId="0" xfId="0" applyNumberFormat="1" applyFon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13" borderId="22" xfId="0" applyFont="1" applyFill="1" applyBorder="1" applyAlignment="1"/>
    <xf numFmtId="0" fontId="4" fillId="14" borderId="23" xfId="0" applyFont="1" applyFill="1" applyBorder="1" applyAlignment="1"/>
    <xf numFmtId="0" fontId="4" fillId="14" borderId="22" xfId="0" applyFont="1" applyFill="1" applyBorder="1" applyAlignment="1"/>
    <xf numFmtId="1" fontId="2" fillId="4" borderId="0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9" borderId="24" xfId="0" applyNumberFormat="1" applyFont="1" applyFill="1" applyBorder="1" applyAlignment="1"/>
    <xf numFmtId="0" fontId="4" fillId="14" borderId="25" xfId="0" applyFont="1" applyFill="1" applyBorder="1" applyAlignment="1"/>
    <xf numFmtId="1" fontId="2" fillId="0" borderId="26" xfId="0" applyNumberFormat="1" applyFont="1" applyFill="1" applyBorder="1" applyAlignment="1">
      <alignment horizontal="right"/>
    </xf>
    <xf numFmtId="0" fontId="4" fillId="15" borderId="26" xfId="0" applyFont="1" applyFill="1" applyBorder="1" applyAlignment="1"/>
    <xf numFmtId="0" fontId="13" fillId="15" borderId="26" xfId="0" applyFont="1" applyFill="1" applyBorder="1" applyAlignment="1"/>
    <xf numFmtId="1" fontId="2" fillId="15" borderId="26" xfId="0" applyNumberFormat="1" applyFont="1" applyFill="1" applyBorder="1" applyAlignment="1"/>
    <xf numFmtId="0" fontId="0" fillId="15" borderId="0" xfId="0" applyFill="1" applyAlignment="1"/>
    <xf numFmtId="1" fontId="2" fillId="15" borderId="9" xfId="0" applyNumberFormat="1" applyFont="1" applyFill="1" applyBorder="1" applyAlignment="1"/>
    <xf numFmtId="0" fontId="8" fillId="13" borderId="19" xfId="0" applyFont="1" applyFill="1" applyBorder="1" applyAlignment="1"/>
    <xf numFmtId="0" fontId="3" fillId="13" borderId="12" xfId="0" applyFont="1" applyFill="1" applyBorder="1" applyAlignment="1">
      <alignment horizontal="left"/>
    </xf>
    <xf numFmtId="0" fontId="4" fillId="15" borderId="12" xfId="0" applyFont="1" applyFill="1" applyBorder="1" applyAlignment="1"/>
    <xf numFmtId="0" fontId="8" fillId="13" borderId="12" xfId="0" applyFont="1" applyFill="1" applyBorder="1" applyAlignment="1"/>
    <xf numFmtId="0" fontId="6" fillId="0" borderId="26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wrapText="1"/>
    </xf>
    <xf numFmtId="16" fontId="6" fillId="0" borderId="26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/>
    <xf numFmtId="165" fontId="8" fillId="6" borderId="0" xfId="0" applyNumberFormat="1" applyFont="1" applyFill="1" applyAlignment="1">
      <alignment horizontal="center"/>
    </xf>
    <xf numFmtId="10" fontId="8" fillId="6" borderId="0" xfId="0" applyNumberFormat="1" applyFont="1" applyFill="1" applyAlignment="1">
      <alignment horizontal="center"/>
    </xf>
    <xf numFmtId="0" fontId="4" fillId="0" borderId="26" xfId="0" applyFont="1" applyBorder="1" applyAlignment="1"/>
    <xf numFmtId="0" fontId="2" fillId="8" borderId="26" xfId="0" applyNumberFormat="1" applyFont="1" applyFill="1" applyBorder="1" applyAlignment="1">
      <alignment horizontal="center"/>
    </xf>
    <xf numFmtId="1" fontId="2" fillId="8" borderId="26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27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0" fontId="8" fillId="13" borderId="23" xfId="0" applyFont="1" applyFill="1" applyBorder="1" applyAlignment="1"/>
    <xf numFmtId="0" fontId="4" fillId="16" borderId="26" xfId="0" applyFont="1" applyFill="1" applyBorder="1" applyAlignment="1"/>
    <xf numFmtId="0" fontId="4" fillId="14" borderId="26" xfId="0" applyFont="1" applyFill="1" applyBorder="1" applyAlignment="1"/>
    <xf numFmtId="0" fontId="8" fillId="13" borderId="26" xfId="0" applyFont="1" applyFill="1" applyBorder="1" applyAlignment="1"/>
    <xf numFmtId="0" fontId="8" fillId="11" borderId="26" xfId="0" applyFont="1" applyFill="1" applyBorder="1" applyAlignment="1"/>
    <xf numFmtId="0" fontId="3" fillId="7" borderId="26" xfId="0" applyFont="1" applyFill="1" applyBorder="1" applyAlignment="1">
      <alignment horizontal="left"/>
    </xf>
    <xf numFmtId="0" fontId="8" fillId="7" borderId="26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15" borderId="14" xfId="0" applyFont="1" applyFill="1" applyBorder="1" applyAlignment="1"/>
    <xf numFmtId="2" fontId="8" fillId="0" borderId="17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0" borderId="0" xfId="0" applyBorder="1" applyAlignment="1"/>
    <xf numFmtId="1" fontId="2" fillId="2" borderId="0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0" borderId="3" xfId="0" applyBorder="1" applyAlignment="1"/>
    <xf numFmtId="1" fontId="2" fillId="0" borderId="0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29" xfId="0" applyNumberFormat="1" applyFont="1" applyFill="1" applyBorder="1" applyAlignment="1">
      <alignment horizontal="center"/>
    </xf>
    <xf numFmtId="2" fontId="8" fillId="3" borderId="30" xfId="0" applyNumberFormat="1" applyFont="1" applyFill="1" applyBorder="1" applyAlignment="1">
      <alignment horizontal="center"/>
    </xf>
    <xf numFmtId="2" fontId="8" fillId="3" borderId="31" xfId="0" applyNumberFormat="1" applyFont="1" applyFill="1" applyBorder="1" applyAlignment="1">
      <alignment horizontal="center"/>
    </xf>
    <xf numFmtId="0" fontId="8" fillId="13" borderId="32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7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Normal" xfId="0" builtinId="0"/>
  </cellStyles>
  <dxfs count="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C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tabSelected="1" zoomScale="85" zoomScaleNormal="85" zoomScalePageLayoutView="85" workbookViewId="0">
      <selection activeCell="X14" sqref="X14"/>
    </sheetView>
  </sheetViews>
  <sheetFormatPr baseColWidth="10" defaultColWidth="17.5703125" defaultRowHeight="20" customHeight="1" x14ac:dyDescent="0"/>
  <cols>
    <col min="1" max="2" width="10.5703125" customWidth="1"/>
    <col min="3" max="3" width="21.42578125" customWidth="1"/>
    <col min="4" max="4" width="0.85546875" hidden="1" customWidth="1"/>
    <col min="5" max="5" width="5.140625" bestFit="1" customWidth="1"/>
    <col min="6" max="6" width="5.85546875" customWidth="1"/>
    <col min="7" max="9" width="5.5703125" customWidth="1"/>
    <col min="10" max="10" width="7.42578125" customWidth="1"/>
    <col min="11" max="11" width="5.140625" hidden="1" customWidth="1"/>
    <col min="12" max="29" width="4.85546875" customWidth="1"/>
  </cols>
  <sheetData>
    <row r="1" spans="1:29" ht="33.75" customHeight="1">
      <c r="A1" s="100" t="s">
        <v>42</v>
      </c>
      <c r="B1" s="1"/>
      <c r="C1" s="1"/>
      <c r="D1" s="1"/>
      <c r="E1" s="1"/>
      <c r="F1" s="24" t="s">
        <v>38</v>
      </c>
      <c r="G1" s="1"/>
      <c r="H1" s="1"/>
      <c r="I1" s="1"/>
      <c r="J1" s="1"/>
      <c r="K1" s="1"/>
      <c r="L1" s="125">
        <v>2018</v>
      </c>
      <c r="M1" s="128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ht="3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121" t="s">
        <v>49</v>
      </c>
      <c r="M2" s="121" t="s">
        <v>49</v>
      </c>
      <c r="N2" s="121" t="s">
        <v>73</v>
      </c>
      <c r="O2" s="121" t="s">
        <v>73</v>
      </c>
      <c r="P2" s="121" t="s">
        <v>77</v>
      </c>
      <c r="Q2" s="121" t="s">
        <v>77</v>
      </c>
      <c r="R2" s="121" t="s">
        <v>86</v>
      </c>
      <c r="S2" s="121" t="s">
        <v>86</v>
      </c>
      <c r="T2" s="121" t="s">
        <v>126</v>
      </c>
      <c r="U2" s="121" t="s">
        <v>141</v>
      </c>
      <c r="V2" s="121" t="s">
        <v>144</v>
      </c>
      <c r="W2" s="121" t="s">
        <v>148</v>
      </c>
      <c r="X2" s="121" t="s">
        <v>148</v>
      </c>
      <c r="Y2" s="121" t="s">
        <v>138</v>
      </c>
      <c r="Z2" s="121" t="s">
        <v>138</v>
      </c>
      <c r="AA2" s="121" t="s">
        <v>157</v>
      </c>
      <c r="AB2" s="121" t="s">
        <v>158</v>
      </c>
      <c r="AC2" s="121" t="s">
        <v>158</v>
      </c>
    </row>
    <row r="3" spans="1:29" ht="36" customHeight="1">
      <c r="A3" s="25" t="s">
        <v>35</v>
      </c>
      <c r="B3" s="26" t="s">
        <v>39</v>
      </c>
      <c r="C3" s="26"/>
      <c r="D3" s="27"/>
      <c r="E3" s="28"/>
      <c r="F3" s="177" t="s">
        <v>41</v>
      </c>
      <c r="G3" s="177"/>
      <c r="H3" s="177"/>
      <c r="I3" s="177"/>
      <c r="J3" s="178"/>
      <c r="K3" s="3" t="s">
        <v>30</v>
      </c>
      <c r="L3" s="121" t="s">
        <v>44</v>
      </c>
      <c r="M3" s="121" t="s">
        <v>44</v>
      </c>
      <c r="N3" s="122" t="s">
        <v>57</v>
      </c>
      <c r="O3" s="122" t="s">
        <v>57</v>
      </c>
      <c r="P3" s="122" t="s">
        <v>76</v>
      </c>
      <c r="Q3" s="122" t="s">
        <v>76</v>
      </c>
      <c r="R3" s="122" t="s">
        <v>87</v>
      </c>
      <c r="S3" s="122" t="s">
        <v>87</v>
      </c>
      <c r="T3" s="122" t="s">
        <v>91</v>
      </c>
      <c r="U3" s="121" t="s">
        <v>139</v>
      </c>
      <c r="V3" s="121" t="s">
        <v>143</v>
      </c>
      <c r="W3" s="121" t="s">
        <v>147</v>
      </c>
      <c r="X3" s="121" t="s">
        <v>147</v>
      </c>
      <c r="Y3" s="121" t="s">
        <v>151</v>
      </c>
      <c r="Z3" s="121" t="s">
        <v>151</v>
      </c>
      <c r="AA3" s="121" t="s">
        <v>44</v>
      </c>
      <c r="AB3" s="121" t="s">
        <v>159</v>
      </c>
      <c r="AC3" s="121" t="s">
        <v>159</v>
      </c>
    </row>
    <row r="4" spans="1:29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123">
        <v>41623</v>
      </c>
      <c r="M4" s="123">
        <v>41624</v>
      </c>
      <c r="N4" s="124" t="s">
        <v>78</v>
      </c>
      <c r="O4" s="124" t="s">
        <v>84</v>
      </c>
      <c r="P4" s="124" t="s">
        <v>79</v>
      </c>
      <c r="Q4" s="124" t="s">
        <v>82</v>
      </c>
      <c r="R4" s="124" t="s">
        <v>89</v>
      </c>
      <c r="S4" s="124" t="s">
        <v>124</v>
      </c>
      <c r="T4" s="124" t="s">
        <v>136</v>
      </c>
      <c r="U4" s="123">
        <v>41673</v>
      </c>
      <c r="V4" s="123">
        <v>41690</v>
      </c>
      <c r="W4" s="123">
        <v>41692</v>
      </c>
      <c r="X4" s="123">
        <v>41693</v>
      </c>
      <c r="Y4" s="123">
        <v>41700</v>
      </c>
      <c r="Z4" s="123">
        <v>41701</v>
      </c>
      <c r="AA4" s="123">
        <v>41706</v>
      </c>
      <c r="AB4" s="123">
        <v>41721</v>
      </c>
      <c r="AC4" s="123">
        <v>41722</v>
      </c>
    </row>
    <row r="5" spans="1:29" ht="15.75" customHeigh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124" t="s">
        <v>50</v>
      </c>
      <c r="M5" s="124" t="s">
        <v>50</v>
      </c>
      <c r="N5" s="124" t="s">
        <v>50</v>
      </c>
      <c r="O5" s="124" t="s">
        <v>50</v>
      </c>
      <c r="P5" s="124" t="s">
        <v>50</v>
      </c>
      <c r="Q5" s="124" t="s">
        <v>83</v>
      </c>
      <c r="R5" s="124" t="s">
        <v>50</v>
      </c>
      <c r="S5" s="124" t="s">
        <v>50</v>
      </c>
      <c r="T5" s="124" t="s">
        <v>50</v>
      </c>
      <c r="U5" s="124" t="s">
        <v>83</v>
      </c>
      <c r="V5" s="124" t="s">
        <v>50</v>
      </c>
      <c r="W5" s="124" t="s">
        <v>50</v>
      </c>
      <c r="X5" s="124" t="s">
        <v>83</v>
      </c>
      <c r="Y5" s="124" t="s">
        <v>50</v>
      </c>
      <c r="Z5" s="124" t="s">
        <v>83</v>
      </c>
      <c r="AA5" s="124" t="s">
        <v>50</v>
      </c>
      <c r="AB5" s="124" t="s">
        <v>50</v>
      </c>
      <c r="AC5" s="124" t="s">
        <v>83</v>
      </c>
    </row>
    <row r="6" spans="1:29" ht="19.5" customHeight="1">
      <c r="A6" s="88" t="s">
        <v>51</v>
      </c>
      <c r="B6" s="88" t="s">
        <v>74</v>
      </c>
      <c r="C6" s="103" t="s">
        <v>46</v>
      </c>
      <c r="D6" s="95"/>
      <c r="E6" s="88">
        <f t="shared" ref="E6" si="0">F6</f>
        <v>1</v>
      </c>
      <c r="F6" s="19">
        <f t="shared" ref="F6" si="1">RANK(J6,$J$6:$K$100,0)</f>
        <v>1</v>
      </c>
      <c r="G6" s="20">
        <f>LARGE(($K6:$AC6),1)</f>
        <v>1092.2330097087379</v>
      </c>
      <c r="H6" s="20">
        <f>LARGE(($K6:$AC6),2)</f>
        <v>1087.5824835032993</v>
      </c>
      <c r="I6" s="20">
        <f>LARGE(($L6:$AC6),3)</f>
        <v>877.23970944309929</v>
      </c>
      <c r="J6" s="19">
        <f t="shared" ref="J6" si="2">SUM(G6+H6+I6)</f>
        <v>3057.0552026551363</v>
      </c>
      <c r="K6" s="21"/>
      <c r="L6" s="23">
        <f>IF(ISNA(VLOOKUP($C6,'Apex Cdn Selections Dec 16'!$A$17:$H$37,8,FALSE))=TRUE,"0",VLOOKUP($C6,'Apex Cdn Selections Dec 16'!$A$17:$H$37,8,FALSE))</f>
        <v>856.6852532922054</v>
      </c>
      <c r="M6" s="23">
        <f>IF(ISNA(VLOOKUP($C6,'Apex Cdn Selections Dec 17'!$A$17:$H$31,8,FALSE))=TRUE,0,VLOOKUP($C6,'Apex Cdn Selections Dec 17'!$A$17:$H$31,8,FALSE))</f>
        <v>877.23970944309929</v>
      </c>
      <c r="N6" s="23">
        <f>IF(ISNA(VLOOKUP($C6,'Calabogie CDN Cup M Jan 14'!$A$17:$H$59,8,FALSE))=TRUE,0,VLOOKUP($C6,'Calabogie CDN Cup M Jan 14'!$A$17:$H$59,8,FALSE))</f>
        <v>748.97276636407071</v>
      </c>
      <c r="O6" s="23">
        <f>IF(ISNA(VLOOKUP($C6,'Calabogie CDN Cup Jan 13'!$A$17:$H$58,8,FALSE))=TRUE,0,VLOOKUP($C6,'Calabogie CDN Cup Jan 13'!$A$17:$H$58,8,FALSE))</f>
        <v>721.40012070006037</v>
      </c>
      <c r="P6" s="23">
        <f>IF(ISNA(VLOOKUP($C6,'NorAm Val St-Come - MO'!$A$17:$H$58,8,FALSE))=TRUE,0,VLOOKUP($C6,'NorAm Val St-Come - MO'!$A$17:$H$58,8,FALSE))</f>
        <v>751.53855815121824</v>
      </c>
      <c r="Q6" s="23">
        <f>IF(ISNA(VLOOKUP($C6,'NorAm Val St-Come - DM'!$A$17:$H$58,8,FALSE))=TRUE,0,VLOOKUP($C6,'NorAm Val St-Come - DM'!$A$17:$H$58,8,FALSE))</f>
        <v>0</v>
      </c>
      <c r="R6" s="23">
        <f>IF(ISNA(VLOOKUP($C6,'North Bay TT Day 1'!$A$17:$H$58,8,FALSE))=TRUE,0,VLOOKUP($C6,'North Bay TT Day 1'!$A$17:$H$58,8,FALSE))</f>
        <v>0</v>
      </c>
      <c r="S6" s="23">
        <f>IF(ISNA(VLOOKUP($C6,'North Bay TT Day 2'!$A$17:$H$58,8,FALSE))=TRUE,0,VLOOKUP($C6,'North Bay TT Day 2'!$A$17:$H$58,8,FALSE))</f>
        <v>0</v>
      </c>
      <c r="T6" s="23">
        <f>IF(ISNA(VLOOKUP($C6,'Caledon TT'!$A$17:$H$59,8,FALSE))=TRUE,0,VLOOKUP($C6,'Caledon TT'!$A$17:$H$100,8,FALSE))</f>
        <v>0</v>
      </c>
      <c r="U6" s="23" t="str">
        <f>IF(ISNA(VLOOKUP($C6,'Killington Nor AM'!$A$17:$H$37,8,FALSE))=TRUE,"0",VLOOKUP($C6,'Killington Nor AM'!$A$17:$H$37,8,FALSE))</f>
        <v>0</v>
      </c>
      <c r="V6" s="23">
        <f>IF(ISNA(VLOOKUP($C6,'Canada Cup Red Deer'!$A$17:$H$37,8,FALSE))=TRUE,"0",VLOOKUP($C6,'Canada Cup Red Deer'!$A$17:$H$37,8,FALSE))</f>
        <v>739.14160884091507</v>
      </c>
      <c r="W6" s="23" t="str">
        <f>IF(ISNA(VLOOKUP($C6,'Provincials MO'!$A$17:$H$100,8,FALSE))=TRUE,"0",VLOOKUP($C6,'Provincials MO'!$A$17:$H$100,8,FALSE))</f>
        <v>0</v>
      </c>
      <c r="X6" s="23" t="str">
        <f>IF(ISNA(VLOOKUP($C6,'Provincials DM'!$A$17:$H$100,8,FALSE))=TRUE,"0",VLOOKUP($C6,'Provincials DM'!$A$17:$H$100,8,FALSE))</f>
        <v>0</v>
      </c>
      <c r="Y6" s="23">
        <f>IF(ISNA(VLOOKUP($C6,'Park City NorAm MO'!$A$17:$H$100,8,FALSE))=TRUE,"0",VLOOKUP($C6,'Park City NorAm MO'!$A$17:$H$100,8,FALSE))</f>
        <v>1087.5824835032993</v>
      </c>
      <c r="Z6" s="23">
        <f>IF(ISNA(VLOOKUP($C6,'Park City NorAm DM'!$A$17:$H$100,8,FALSE))=TRUE,"0",VLOOKUP($C6,'Park City NorAm DM'!$A$17:$H$100,8,FALSE))</f>
        <v>85</v>
      </c>
      <c r="AA6" s="23" t="str">
        <f>IF(ISNA(VLOOKUP($C6,'Junior Nats MO'!$A$17:$H$100,8,FALSE))=TRUE,"0",VLOOKUP($C6,'Junior Nats MO'!$A$17:$H$100,8,FALSE))</f>
        <v>0</v>
      </c>
      <c r="AB6" s="23">
        <f>IF(ISNA(VLOOKUP($C6,'Canadian Champs MO'!$A$17:$H$100,8,FALSE))=TRUE,"0",VLOOKUP($C6,'Canadian Champs MO'!$A$17:$H$100,8,FALSE))</f>
        <v>871.12226277372258</v>
      </c>
      <c r="AC6" s="23">
        <f>IF(ISNA(VLOOKUP($C6,'Canadian Champs DM'!$A$17:$H$100,8,FALSE))=TRUE,"0",VLOOKUP($C6,'Canadian Champs DM'!$A$17:$H$100,8,FALSE))</f>
        <v>1092.2330097087379</v>
      </c>
    </row>
    <row r="7" spans="1:29" ht="20" customHeight="1">
      <c r="A7" s="88" t="s">
        <v>51</v>
      </c>
      <c r="B7" s="88" t="s">
        <v>52</v>
      </c>
      <c r="C7" s="104" t="s">
        <v>47</v>
      </c>
      <c r="D7" s="95"/>
      <c r="E7" s="88">
        <f>F7</f>
        <v>2</v>
      </c>
      <c r="F7" s="19">
        <f>RANK(J7,$J$6:$K$100,0)</f>
        <v>2</v>
      </c>
      <c r="G7" s="20">
        <f>LARGE(($K7:$AC7),1)</f>
        <v>1010.65</v>
      </c>
      <c r="H7" s="20">
        <f>LARGE(($K7:$AC7),2)</f>
        <v>821.24466214518964</v>
      </c>
      <c r="I7" s="20">
        <f>LARGE(($L7:$AC7),3)</f>
        <v>815.39921698896671</v>
      </c>
      <c r="J7" s="19">
        <f>SUM(G7+H7+I7)</f>
        <v>2647.2938791341562</v>
      </c>
      <c r="K7" s="21"/>
      <c r="L7" s="111">
        <f>IF(ISNA(VLOOKUP($C7,'Apex Cdn Selections Dec 16'!$A$17:$H$37,8,FALSE))=TRUE,"0",VLOOKUP($C7,'Apex Cdn Selections Dec 16'!$A$17:$H$37,8,FALSE))</f>
        <v>815.39921698896671</v>
      </c>
      <c r="M7" s="111">
        <f>IF(ISNA(VLOOKUP($C7,'Apex Cdn Selections Dec 17'!$A$17:$H$31,8,FALSE))=TRUE,0,VLOOKUP($C7,'Apex Cdn Selections Dec 17'!$A$17:$H$31,8,FALSE))</f>
        <v>757.39820649539513</v>
      </c>
      <c r="N7" s="111">
        <f>IF(ISNA(VLOOKUP($C7,'Calabogie CDN Cup M Jan 14'!$A$17:$H$59,8,FALSE))=TRUE,0,VLOOKUP($C7,'Calabogie CDN Cup M Jan 14'!$A$17:$H$59,8,FALSE))</f>
        <v>759.67510750119447</v>
      </c>
      <c r="O7" s="23">
        <f>IF(ISNA(VLOOKUP($C7,'Calabogie CDN Cup Jan 13'!$A$17:$H$58,8,FALSE))=TRUE,0,VLOOKUP($C7,'Calabogie CDN Cup Jan 13'!$A$17:$H$58,8,FALSE))</f>
        <v>718.98611949305985</v>
      </c>
      <c r="P7" s="23">
        <f>IF(ISNA(VLOOKUP($C7,'NorAm Val St-Come - MO'!$A$17:$H$58,8,FALSE))=TRUE,0,VLOOKUP($C7,'NorAm Val St-Come - MO'!$A$17:$H$58,8,FALSE))</f>
        <v>821.24466214518964</v>
      </c>
      <c r="Q7" s="23">
        <f>IF(ISNA(VLOOKUP($C7,'NorAm Val St-Come - DM'!$A$17:$H$58,8,FALSE))=TRUE,0,VLOOKUP($C7,'NorAm Val St-Come - DM'!$A$17:$H$58,8,FALSE))</f>
        <v>1010.65</v>
      </c>
      <c r="R7" s="23">
        <f>IF(ISNA(VLOOKUP($C7,'North Bay TT Day 1'!$A$17:$H$58,8,FALSE))=TRUE,0,VLOOKUP($C7,'North Bay TT Day 1'!$A$17:$H$58,8,FALSE))</f>
        <v>0</v>
      </c>
      <c r="S7" s="23">
        <f>IF(ISNA(VLOOKUP($C7,'North Bay TT Day 2'!$A$17:$H$58,8,FALSE))=TRUE,0,VLOOKUP($C7,'North Bay TT Day 2'!$A$17:$H$58,8,FALSE))</f>
        <v>0</v>
      </c>
      <c r="T7" s="23">
        <f>IF(ISNA(VLOOKUP($C7,'Caledon TT'!$A$17:$H$59,8,FALSE))=TRUE,0,VLOOKUP($C7,'Caledon TT'!$A$17:$H$100,8,FALSE))</f>
        <v>0</v>
      </c>
      <c r="U7" s="23">
        <f>IF(ISNA(VLOOKUP($C7,'Killington Nor AM'!$A$17:$H$37,8,FALSE))=TRUE,"0",VLOOKUP($C7,'Killington Nor AM'!$A$17:$H$37,8,FALSE))</f>
        <v>530.40000000000009</v>
      </c>
      <c r="V7" s="23">
        <f>IF(ISNA(VLOOKUP($C7,'Canada Cup Red Deer'!$A$17:$H$37,8,FALSE))=TRUE,"0",VLOOKUP($C7,'Canada Cup Red Deer'!$A$17:$H$37,8,FALSE))</f>
        <v>800</v>
      </c>
      <c r="W7" s="23" t="str">
        <f>IF(ISNA(VLOOKUP($C7,'Provincials MO'!$A$17:$H$100,8,FALSE))=TRUE,"0",VLOOKUP($C7,'Provincials MO'!$A$17:$H$100,8,FALSE))</f>
        <v>0</v>
      </c>
      <c r="X7" s="23" t="str">
        <f>IF(ISNA(VLOOKUP($C7,'Provincials DM'!$A$17:$H$100,8,FALSE))=TRUE,"0",VLOOKUP($C7,'Provincials DM'!$A$17:$H$100,8,FALSE))</f>
        <v>0</v>
      </c>
      <c r="Y7" s="23" t="str">
        <f>IF(ISNA(VLOOKUP($C7,'Park City NorAm MO'!$A$17:$H$100,8,FALSE))=TRUE,"0",VLOOKUP($C7,'Park City NorAm MO'!$A$17:$H$100,8,FALSE))</f>
        <v>0</v>
      </c>
      <c r="Z7" s="23" t="str">
        <f>IF(ISNA(VLOOKUP($C7,'Park City NorAm DM'!$A$17:$H$100,8,FALSE))=TRUE,"0",VLOOKUP($C7,'Park City NorAm DM'!$A$17:$H$100,8,FALSE))</f>
        <v>0</v>
      </c>
      <c r="AA7" s="23">
        <f>IF(ISNA(VLOOKUP($C7,'Junior Nats MO'!$A$17:$H$100,8,FALSE))=TRUE,"0",VLOOKUP($C7,'Junior Nats MO'!$A$17:$H$100,8,FALSE))</f>
        <v>666.39219660501658</v>
      </c>
      <c r="AB7" s="23" t="str">
        <f>IF(ISNA(VLOOKUP($C7,'Canadian Champs MO'!$A$17:$H$100,8,FALSE))=TRUE,"0",VLOOKUP($C7,'Canadian Champs MO'!$A$17:$H$100,8,FALSE))</f>
        <v>0</v>
      </c>
      <c r="AC7" s="23" t="str">
        <f>IF(ISNA(VLOOKUP($C7,'Canadian Champs DM'!$A$17:$H$100,8,FALSE))=TRUE,"0",VLOOKUP($C7,'Canadian Champs DM'!$A$17:$H$100,8,FALSE))</f>
        <v>0</v>
      </c>
    </row>
    <row r="8" spans="1:29" ht="20" customHeight="1">
      <c r="A8" s="109" t="s">
        <v>51</v>
      </c>
      <c r="B8" s="109" t="s">
        <v>53</v>
      </c>
      <c r="C8" s="110" t="s">
        <v>48</v>
      </c>
      <c r="D8" s="95"/>
      <c r="E8" s="88">
        <f>F8</f>
        <v>3</v>
      </c>
      <c r="F8" s="19">
        <f>RANK(J8,$J$6:$K$100,0)</f>
        <v>3</v>
      </c>
      <c r="G8" s="20">
        <f>LARGE(($K8:$AC8),1)</f>
        <v>690.50090525045289</v>
      </c>
      <c r="H8" s="20">
        <f>LARGE(($K8:$AC8),2)</f>
        <v>627.4236548715462</v>
      </c>
      <c r="I8" s="20">
        <f>LARGE(($L8:$AC8),3)</f>
        <v>616.25364431486878</v>
      </c>
      <c r="J8" s="19">
        <f>SUM(G8+H8+I8)</f>
        <v>1934.1782044368679</v>
      </c>
      <c r="K8" s="21"/>
      <c r="L8" s="111">
        <f>IF(ISNA(VLOOKUP($C8,'Apex Cdn Selections Dec 16'!$A$17:$H$37,8,FALSE))=TRUE,"0",VLOOKUP($C8,'Apex Cdn Selections Dec 16'!$A$17:$H$37,8,FALSE))</f>
        <v>616.25364431486878</v>
      </c>
      <c r="M8" s="111">
        <f>IF(ISNA(VLOOKUP($C8,'Apex Cdn Selections Dec 17'!$A$17:$H$31,8,FALSE))=TRUE,0,VLOOKUP($C8,'Apex Cdn Selections Dec 17'!$A$17:$H$31,8,FALSE))</f>
        <v>627.4236548715462</v>
      </c>
      <c r="N8" s="111">
        <f>IF(ISNA(VLOOKUP($C8,'Calabogie CDN Cup M Jan 14'!$A$17:$H$59,8,FALSE))=TRUE,0,VLOOKUP($C8,'Calabogie CDN Cup M Jan 14'!$A$17:$H$59,8,FALSE))</f>
        <v>608.02023121387265</v>
      </c>
      <c r="O8" s="23">
        <f>IF(ISNA(VLOOKUP($C8,'Calabogie CDN Cup Jan 13'!$A$17:$H$58,8,FALSE))=TRUE,0,VLOOKUP($C8,'Calabogie CDN Cup Jan 13'!$A$17:$H$58,8,FALSE))</f>
        <v>690.50090525045289</v>
      </c>
      <c r="P8" s="23">
        <f>IF(ISNA(VLOOKUP($C8,'NorAm Val St-Come - MO'!$A$17:$H$58,8,FALSE))=TRUE,0,VLOOKUP($C8,'NorAm Val St-Come - MO'!$A$17:$H$58,8,FALSE))</f>
        <v>0</v>
      </c>
      <c r="Q8" s="23">
        <f>IF(ISNA(VLOOKUP($C8,'NorAm Val St-Come - DM'!$A$17:$H$58,8,FALSE))=TRUE,0,VLOOKUP($C8,'NorAm Val St-Come - DM'!$A$17:$H$58,8,FALSE))</f>
        <v>0</v>
      </c>
      <c r="R8" s="23">
        <f>IF(ISNA(VLOOKUP($C8,'North Bay TT Day 1'!$A$17:$H$58,8,FALSE))=TRUE,0,VLOOKUP($C8,'North Bay TT Day 1'!$A$17:$H$58,8,FALSE))</f>
        <v>0</v>
      </c>
      <c r="S8" s="23">
        <f>IF(ISNA(VLOOKUP($C8,'North Bay TT Day 2'!$A$17:$H$58,8,FALSE))=TRUE,0,VLOOKUP($C8,'North Bay TT Day 2'!$A$17:$H$58,8,FALSE))</f>
        <v>0</v>
      </c>
      <c r="T8" s="23">
        <f>IF(ISNA(VLOOKUP($C8,'Caledon TT'!$A$17:$H$59,8,FALSE))=TRUE,0,VLOOKUP($C8,'Caledon TT'!$A$17:$H$100,8,FALSE))</f>
        <v>0</v>
      </c>
      <c r="U8" s="23" t="str">
        <f>IF(ISNA(VLOOKUP($C8,'Killington Nor AM'!$A$17:$H$37,8,FALSE))=TRUE,"0",VLOOKUP($C8,'Killington Nor AM'!$A$17:$H$37,8,FALSE))</f>
        <v>0</v>
      </c>
      <c r="V8" s="23">
        <f>IF(ISNA(VLOOKUP($C8,'Canada Cup Red Deer'!$A$17:$H$37,8,FALSE))=TRUE,"0",VLOOKUP($C8,'Canada Cup Red Deer'!$A$17:$H$37,8,FALSE))</f>
        <v>583.36583463338525</v>
      </c>
      <c r="W8" s="23" t="str">
        <f>IF(ISNA(VLOOKUP($C8,'Provincials MO'!$A$17:$H$100,8,FALSE))=TRUE,"0",VLOOKUP($C8,'Provincials MO'!$A$17:$H$100,8,FALSE))</f>
        <v>0</v>
      </c>
      <c r="X8" s="23" t="str">
        <f>IF(ISNA(VLOOKUP($C8,'Provincials DM'!$A$17:$H$100,8,FALSE))=TRUE,"0",VLOOKUP($C8,'Provincials DM'!$A$17:$H$100,8,FALSE))</f>
        <v>0</v>
      </c>
      <c r="Y8" s="23" t="str">
        <f>IF(ISNA(VLOOKUP($C8,'Park City NorAm MO'!$A$17:$H$100,8,FALSE))=TRUE,"0",VLOOKUP($C8,'Park City NorAm MO'!$A$17:$H$100,8,FALSE))</f>
        <v>0</v>
      </c>
      <c r="Z8" s="23" t="str">
        <f>IF(ISNA(VLOOKUP($C8,'Park City NorAm DM'!$A$17:$H$100,8,FALSE))=TRUE,"0",VLOOKUP($C8,'Park City NorAm DM'!$A$17:$H$100,8,FALSE))</f>
        <v>0</v>
      </c>
      <c r="AA8" s="23">
        <f>IF(ISNA(VLOOKUP($C8,'Junior Nats MO'!$A$17:$H$100,8,FALSE))=TRUE,"0",VLOOKUP($C8,'Junior Nats MO'!$A$17:$H$100,8,FALSE))</f>
        <v>570.14821383329104</v>
      </c>
      <c r="AB8" s="23" t="str">
        <f>IF(ISNA(VLOOKUP($C8,'Canadian Champs MO'!$A$17:$H$100,8,FALSE))=TRUE,"0",VLOOKUP($C8,'Canadian Champs MO'!$A$17:$H$100,8,FALSE))</f>
        <v>0</v>
      </c>
      <c r="AC8" s="23" t="str">
        <f>IF(ISNA(VLOOKUP($C8,'Canadian Champs DM'!$A$17:$H$100,8,FALSE))=TRUE,"0",VLOOKUP($C8,'Canadian Champs DM'!$A$17:$H$100,8,FALSE))</f>
        <v>0</v>
      </c>
    </row>
    <row r="9" spans="1:29" ht="20" customHeight="1">
      <c r="A9" s="112" t="s">
        <v>64</v>
      </c>
      <c r="B9" s="112" t="s">
        <v>52</v>
      </c>
      <c r="C9" s="112" t="s">
        <v>63</v>
      </c>
      <c r="D9" s="115"/>
      <c r="E9" s="116">
        <f>F9</f>
        <v>4</v>
      </c>
      <c r="F9" s="19">
        <f>RANK(J9,$J$6:$K$100,0)</f>
        <v>4</v>
      </c>
      <c r="G9" s="20">
        <f>LARGE(($K9:$AC9),1)</f>
        <v>593.36149668074847</v>
      </c>
      <c r="H9" s="20">
        <f>LARGE(($K9:$AC9),2)</f>
        <v>539</v>
      </c>
      <c r="I9" s="20">
        <f>LARGE(($L9:$AC9),3)</f>
        <v>512.57284013174569</v>
      </c>
      <c r="J9" s="19">
        <f>SUM(G9+H9+I9)</f>
        <v>1644.9343368124942</v>
      </c>
      <c r="K9" s="21"/>
      <c r="L9" s="111" t="str">
        <f>IF(ISNA(VLOOKUP($C9,'Apex Cdn Selections Dec 16'!$A$17:$H$37,8,FALSE))=TRUE,"0",VLOOKUP($C9,'Apex Cdn Selections Dec 16'!$A$17:$H$37,8,FALSE))</f>
        <v>0</v>
      </c>
      <c r="M9" s="111">
        <f>IF(ISNA(VLOOKUP($C9,'Apex Cdn Selections Dec 17'!$A$17:$H$31,8,FALSE))=TRUE,0,VLOOKUP($C9,'Apex Cdn Selections Dec 17'!$A$17:$H$31,8,FALSE))</f>
        <v>0</v>
      </c>
      <c r="N9" s="111">
        <f>IF(ISNA(VLOOKUP($C9,'Calabogie CDN Cup M Jan 14'!$A$17:$H$59,8,FALSE))=TRUE,0,VLOOKUP($C9,'Calabogie CDN Cup M Jan 14'!$A$17:$H$59,8,FALSE))</f>
        <v>445.17702312138726</v>
      </c>
      <c r="O9" s="23">
        <f>IF(ISNA(VLOOKUP($C9,'Calabogie CDN Cup Jan 13'!$A$17:$H$58,8,FALSE))=TRUE,0,VLOOKUP($C9,'Calabogie CDN Cup Jan 13'!$A$17:$H$58,8,FALSE))</f>
        <v>593.36149668074847</v>
      </c>
      <c r="P9" s="23">
        <f>IF(ISNA(VLOOKUP($C9,'NorAm Val St-Come - MO'!$A$17:$H$58,8,FALSE))=TRUE,0,VLOOKUP($C9,'NorAm Val St-Come - MO'!$A$17:$H$58,8,FALSE))</f>
        <v>0</v>
      </c>
      <c r="Q9" s="23">
        <f>IF(ISNA(VLOOKUP($C9,'NorAm Val St-Come - DM'!$A$17:$H$58,8,FALSE))=TRUE,0,VLOOKUP($C9,'NorAm Val St-Come - DM'!$A$17:$H$58,8,FALSE))</f>
        <v>0</v>
      </c>
      <c r="R9" s="23">
        <f>IF(ISNA(VLOOKUP($C9,'North Bay TT Day 1'!$A$17:$H$58,8,FALSE))=TRUE,0,VLOOKUP($C9,'North Bay TT Day 1'!$A$17:$H$58,8,FALSE))</f>
        <v>453.26441014020679</v>
      </c>
      <c r="S9" s="23">
        <f>IF(ISNA(VLOOKUP($C9,'North Bay TT Day 2'!$A$17:$H$58,8,FALSE))=TRUE,0,VLOOKUP($C9,'North Bay TT Day 2'!$A$17:$H$58,8,FALSE))</f>
        <v>288.45377472749288</v>
      </c>
      <c r="T9" s="23">
        <f>IF(ISNA(VLOOKUP($C9,'Caledon TT'!$A$17:$H$59,8,FALSE))=TRUE,0,VLOOKUP($C9,'Caledon TT'!$A$17:$H$100,8,FALSE))</f>
        <v>476.05263157894734</v>
      </c>
      <c r="U9" s="23" t="str">
        <f>IF(ISNA(VLOOKUP($C9,'Killington Nor AM'!$A$17:$H$37,8,FALSE))=TRUE,"0",VLOOKUP($C9,'Killington Nor AM'!$A$17:$H$37,8,FALSE))</f>
        <v>0</v>
      </c>
      <c r="V9" s="23" t="str">
        <f>IF(ISNA(VLOOKUP($C9,'Canada Cup Red Deer'!$A$17:$H$37,8,FALSE))=TRUE,"0",VLOOKUP($C9,'Canada Cup Red Deer'!$A$17:$H$37,8,FALSE))</f>
        <v>0</v>
      </c>
      <c r="W9" s="23">
        <f>IF(ISNA(VLOOKUP($C9,'Provincials MO'!$A$17:$H$100,8,FALSE))=TRUE,"0",VLOOKUP($C9,'Provincials MO'!$A$17:$H$100,8,FALSE))</f>
        <v>486.55607995558023</v>
      </c>
      <c r="X9" s="23">
        <f>IF(ISNA(VLOOKUP($C9,'Provincials DM'!$A$17:$H$100,8,FALSE))=TRUE,"0",VLOOKUP($C9,'Provincials DM'!$A$17:$H$100,8,FALSE))</f>
        <v>539</v>
      </c>
      <c r="Y9" s="23" t="str">
        <f>IF(ISNA(VLOOKUP($C9,'Park City NorAm MO'!$A$17:$H$100,8,FALSE))=TRUE,"0",VLOOKUP($C9,'Park City NorAm MO'!$A$17:$H$100,8,FALSE))</f>
        <v>0</v>
      </c>
      <c r="Z9" s="23" t="str">
        <f>IF(ISNA(VLOOKUP($C9,'Park City NorAm DM'!$A$17:$H$100,8,FALSE))=TRUE,"0",VLOOKUP($C9,'Park City NorAm DM'!$A$17:$H$100,8,FALSE))</f>
        <v>0</v>
      </c>
      <c r="AA9" s="23">
        <f>IF(ISNA(VLOOKUP($C9,'Junior Nats MO'!$A$17:$H$100,8,FALSE))=TRUE,"0",VLOOKUP($C9,'Junior Nats MO'!$A$17:$H$100,8,FALSE))</f>
        <v>512.57284013174569</v>
      </c>
      <c r="AB9" s="23" t="str">
        <f>IF(ISNA(VLOOKUP($C9,'Canadian Champs MO'!$A$17:$H$100,8,FALSE))=TRUE,"0",VLOOKUP($C9,'Canadian Champs MO'!$A$17:$H$100,8,FALSE))</f>
        <v>0</v>
      </c>
      <c r="AC9" s="23" t="str">
        <f>IF(ISNA(VLOOKUP($C9,'Canadian Champs DM'!$A$17:$H$100,8,FALSE))=TRUE,"0",VLOOKUP($C9,'Canadian Champs DM'!$A$17:$H$100,8,FALSE))</f>
        <v>0</v>
      </c>
    </row>
    <row r="10" spans="1:29" ht="20" customHeight="1">
      <c r="A10" s="112" t="s">
        <v>64</v>
      </c>
      <c r="B10" s="112" t="s">
        <v>52</v>
      </c>
      <c r="C10" s="112" t="s">
        <v>69</v>
      </c>
      <c r="D10" s="115"/>
      <c r="E10" s="116">
        <f>F10</f>
        <v>5</v>
      </c>
      <c r="F10" s="19">
        <f>RANK(J10,$J$6:$K$100,0)</f>
        <v>5</v>
      </c>
      <c r="G10" s="20">
        <f>LARGE(($K10:$AC10),1)</f>
        <v>558.40675920337969</v>
      </c>
      <c r="H10" s="20">
        <f>LARGE(($K10:$AC10),2)</f>
        <v>550</v>
      </c>
      <c r="I10" s="20">
        <f>LARGE(($L10:$AC10),3)</f>
        <v>528.18333333333328</v>
      </c>
      <c r="J10" s="19">
        <f>SUM(G10+H10+I10)</f>
        <v>1636.5900925367132</v>
      </c>
      <c r="K10" s="21"/>
      <c r="L10" s="111" t="str">
        <f>IF(ISNA(VLOOKUP($C10,'Apex Cdn Selections Dec 16'!$A$17:$H$37,8,FALSE))=TRUE,"0",VLOOKUP($C10,'Apex Cdn Selections Dec 16'!$A$17:$H$37,8,FALSE))</f>
        <v>0</v>
      </c>
      <c r="M10" s="111">
        <f>IF(ISNA(VLOOKUP($C10,'Apex Cdn Selections Dec 17'!$A$17:$H$31,8,FALSE))=TRUE,0,VLOOKUP($C10,'Apex Cdn Selections Dec 17'!$A$17:$H$31,8,FALSE))</f>
        <v>0</v>
      </c>
      <c r="N10" s="111">
        <f>IF(ISNA(VLOOKUP($C10,'Calabogie CDN Cup M Jan 14'!$A$17:$H$59,8,FALSE))=TRUE,0,VLOOKUP($C10,'Calabogie CDN Cup M Jan 14'!$A$17:$H$59,8,FALSE))</f>
        <v>137.01228323699422</v>
      </c>
      <c r="O10" s="23">
        <f>IF(ISNA(VLOOKUP($C10,'Calabogie CDN Cup Jan 13'!$A$17:$H$58,8,FALSE))=TRUE,0,VLOOKUP($C10,'Calabogie CDN Cup Jan 13'!$A$17:$H$58,8,FALSE))</f>
        <v>558.40675920337969</v>
      </c>
      <c r="P10" s="23">
        <f>IF(ISNA(VLOOKUP($C10,'NorAm Val St-Come - MO'!$A$17:$H$58,8,FALSE))=TRUE,0,VLOOKUP($C10,'NorAm Val St-Come - MO'!$A$17:$H$58,8,FALSE))</f>
        <v>0</v>
      </c>
      <c r="Q10" s="23">
        <f>IF(ISNA(VLOOKUP($C10,'NorAm Val St-Come - DM'!$A$17:$H$58,8,FALSE))=TRUE,0,VLOOKUP($C10,'NorAm Val St-Come - DM'!$A$17:$H$58,8,FALSE))</f>
        <v>0</v>
      </c>
      <c r="R10" s="23">
        <f>IF(ISNA(VLOOKUP($C10,'North Bay TT Day 1'!$A$17:$H$58,8,FALSE))=TRUE,0,VLOOKUP($C10,'North Bay TT Day 1'!$A$17:$H$58,8,FALSE))</f>
        <v>439.03129868290614</v>
      </c>
      <c r="S10" s="23">
        <f>IF(ISNA(VLOOKUP($C10,'North Bay TT Day 2'!$A$17:$H$58,8,FALSE))=TRUE,0,VLOOKUP($C10,'North Bay TT Day 2'!$A$17:$H$58,8,FALSE))</f>
        <v>468.37572332122193</v>
      </c>
      <c r="T10" s="23">
        <f>IF(ISNA(VLOOKUP($C10,'Caledon TT'!$A$17:$H$59,8,FALSE))=TRUE,0,VLOOKUP($C10,'Caledon TT'!$A$17:$H$100,8,FALSE))</f>
        <v>436.44736842105266</v>
      </c>
      <c r="U10" s="23" t="str">
        <f>IF(ISNA(VLOOKUP($C10,'Killington Nor AM'!$A$17:$H$37,8,FALSE))=TRUE,"0",VLOOKUP($C10,'Killington Nor AM'!$A$17:$H$37,8,FALSE))</f>
        <v>0</v>
      </c>
      <c r="V10" s="23" t="str">
        <f>IF(ISNA(VLOOKUP($C10,'Canada Cup Red Deer'!$A$17:$H$37,8,FALSE))=TRUE,"0",VLOOKUP($C10,'Canada Cup Red Deer'!$A$17:$H$37,8,FALSE))</f>
        <v>0</v>
      </c>
      <c r="W10" s="23">
        <f>IF(ISNA(VLOOKUP($C10,'Provincials MO'!$A$17:$H$100,8,FALSE))=TRUE,"0",VLOOKUP($C10,'Provincials MO'!$A$17:$H$100,8,FALSE))</f>
        <v>550</v>
      </c>
      <c r="X10" s="23">
        <f>IF(ISNA(VLOOKUP($C10,'Provincials DM'!$A$17:$H$100,8,FALSE))=TRUE,"0",VLOOKUP($C10,'Provincials DM'!$A$17:$H$100,8,FALSE))</f>
        <v>528.18333333333328</v>
      </c>
      <c r="Y10" s="23" t="str">
        <f>IF(ISNA(VLOOKUP($C10,'Park City NorAm MO'!$A$17:$H$100,8,FALSE))=TRUE,"0",VLOOKUP($C10,'Park City NorAm MO'!$A$17:$H$100,8,FALSE))</f>
        <v>0</v>
      </c>
      <c r="Z10" s="23" t="str">
        <f>IF(ISNA(VLOOKUP($C10,'Park City NorAm DM'!$A$17:$H$100,8,FALSE))=TRUE,"0",VLOOKUP($C10,'Park City NorAm DM'!$A$17:$H$100,8,FALSE))</f>
        <v>0</v>
      </c>
      <c r="AA10" s="23">
        <f>IF(ISNA(VLOOKUP($C10,'Junior Nats MO'!$A$17:$H$100,8,FALSE))=TRUE,"0",VLOOKUP($C10,'Junior Nats MO'!$A$17:$H$100,8,FALSE))</f>
        <v>266.11983785153279</v>
      </c>
      <c r="AB10" s="23" t="str">
        <f>IF(ISNA(VLOOKUP($C10,'Canadian Champs MO'!$A$17:$H$100,8,FALSE))=TRUE,"0",VLOOKUP($C10,'Canadian Champs MO'!$A$17:$H$100,8,FALSE))</f>
        <v>0</v>
      </c>
      <c r="AC10" s="23" t="str">
        <f>IF(ISNA(VLOOKUP($C10,'Canadian Champs DM'!$A$17:$H$100,8,FALSE))=TRUE,"0",VLOOKUP($C10,'Canadian Champs DM'!$A$17:$H$100,8,FALSE))</f>
        <v>0</v>
      </c>
    </row>
    <row r="11" spans="1:29" ht="20" customHeight="1">
      <c r="A11" s="114" t="s">
        <v>57</v>
      </c>
      <c r="B11" s="114" t="s">
        <v>60</v>
      </c>
      <c r="C11" s="112" t="s">
        <v>59</v>
      </c>
      <c r="D11" s="115"/>
      <c r="E11" s="116">
        <f>F11</f>
        <v>6</v>
      </c>
      <c r="F11" s="19">
        <f>RANK(J11,$J$6:$K$100,0)</f>
        <v>6</v>
      </c>
      <c r="G11" s="20">
        <f>LARGE(($K11:$AC11),1)</f>
        <v>575.23482658959529</v>
      </c>
      <c r="H11" s="20">
        <f>LARGE(($K11:$AC11),2)</f>
        <v>543.2468316234158</v>
      </c>
      <c r="I11" s="20">
        <f>LARGE(($L11:$AC11),3)</f>
        <v>517.55000000000007</v>
      </c>
      <c r="J11" s="19">
        <f>SUM(G11+H11+I11)</f>
        <v>1636.0316582130113</v>
      </c>
      <c r="K11" s="21"/>
      <c r="L11" s="111" t="str">
        <f>IF(ISNA(VLOOKUP($C11,'Apex Cdn Selections Dec 16'!$A$17:$H$37,8,FALSE))=TRUE,"0",VLOOKUP($C11,'Apex Cdn Selections Dec 16'!$A$17:$H$37,8,FALSE))</f>
        <v>0</v>
      </c>
      <c r="M11" s="111">
        <f>IF(ISNA(VLOOKUP($C11,'Apex Cdn Selections Dec 17'!$A$17:$H$31,8,FALSE))=TRUE,0,VLOOKUP($C11,'Apex Cdn Selections Dec 17'!$A$17:$H$31,8,FALSE))</f>
        <v>0</v>
      </c>
      <c r="N11" s="111">
        <f>IF(ISNA(VLOOKUP($C11,'Calabogie CDN Cup M Jan 14'!$A$17:$H$59,8,FALSE))=TRUE,0,VLOOKUP($C11,'Calabogie CDN Cup M Jan 14'!$A$17:$H$59,8,FALSE))</f>
        <v>575.23482658959529</v>
      </c>
      <c r="O11" s="23">
        <f>IF(ISNA(VLOOKUP($C11,'Calabogie CDN Cup Jan 13'!$A$17:$H$58,8,FALSE))=TRUE,0,VLOOKUP($C11,'Calabogie CDN Cup Jan 13'!$A$17:$H$58,8,FALSE))</f>
        <v>543.2468316234158</v>
      </c>
      <c r="P11" s="23">
        <f>IF(ISNA(VLOOKUP($C11,'NorAm Val St-Come - MO'!$A$17:$H$58,8,FALSE))=TRUE,0,VLOOKUP($C11,'NorAm Val St-Come - MO'!$A$17:$H$58,8,FALSE))</f>
        <v>0</v>
      </c>
      <c r="Q11" s="23">
        <f>IF(ISNA(VLOOKUP($C11,'NorAm Val St-Come - DM'!$A$17:$H$58,8,FALSE))=TRUE,0,VLOOKUP($C11,'NorAm Val St-Come - DM'!$A$17:$H$58,8,FALSE))</f>
        <v>0</v>
      </c>
      <c r="R11" s="23">
        <f>IF(ISNA(VLOOKUP($C11,'North Bay TT Day 1'!$A$17:$H$58,8,FALSE))=TRUE,0,VLOOKUP($C11,'North Bay TT Day 1'!$A$17:$H$58,8,FALSE))</f>
        <v>341.73629797479111</v>
      </c>
      <c r="S11" s="23">
        <f>IF(ISNA(VLOOKUP($C11,'North Bay TT Day 2'!$A$17:$H$58,8,FALSE))=TRUE,0,VLOOKUP($C11,'North Bay TT Day 2'!$A$17:$H$58,8,FALSE))</f>
        <v>449.3338716188938</v>
      </c>
      <c r="T11" s="23">
        <f>IF(ISNA(VLOOKUP($C11,'Caledon TT'!$A$17:$H$59,8,FALSE))=TRUE,0,VLOOKUP($C11,'Caledon TT'!$A$17:$H$100,8,FALSE))</f>
        <v>427.10526315789474</v>
      </c>
      <c r="U11" s="23" t="str">
        <f>IF(ISNA(VLOOKUP($C11,'Killington Nor AM'!$A$17:$H$37,8,FALSE))=TRUE,"0",VLOOKUP($C11,'Killington Nor AM'!$A$17:$H$37,8,FALSE))</f>
        <v>0</v>
      </c>
      <c r="V11" s="23" t="str">
        <f>IF(ISNA(VLOOKUP($C11,'Canada Cup Red Deer'!$A$17:$H$37,8,FALSE))=TRUE,"0",VLOOKUP($C11,'Canada Cup Red Deer'!$A$17:$H$37,8,FALSE))</f>
        <v>0</v>
      </c>
      <c r="W11" s="23">
        <f>IF(ISNA(VLOOKUP($C11,'Provincials MO'!$A$17:$H$100,8,FALSE))=TRUE,"0",VLOOKUP($C11,'Provincials MO'!$A$17:$H$100,8,FALSE))</f>
        <v>508.54386451971129</v>
      </c>
      <c r="X11" s="23">
        <f>IF(ISNA(VLOOKUP($C11,'Provincials DM'!$A$17:$H$100,8,FALSE))=TRUE,"0",VLOOKUP($C11,'Provincials DM'!$A$17:$H$100,8,FALSE))</f>
        <v>517.55000000000007</v>
      </c>
      <c r="Y11" s="23" t="str">
        <f>IF(ISNA(VLOOKUP($C11,'Park City NorAm MO'!$A$17:$H$100,8,FALSE))=TRUE,"0",VLOOKUP($C11,'Park City NorAm MO'!$A$17:$H$100,8,FALSE))</f>
        <v>0</v>
      </c>
      <c r="Z11" s="23" t="str">
        <f>IF(ISNA(VLOOKUP($C11,'Park City NorAm DM'!$A$17:$H$100,8,FALSE))=TRUE,"0",VLOOKUP($C11,'Park City NorAm DM'!$A$17:$H$100,8,FALSE))</f>
        <v>0</v>
      </c>
      <c r="AA11" s="23">
        <f>IF(ISNA(VLOOKUP($C11,'Junior Nats MO'!$A$17:$H$100,8,FALSE))=TRUE,"0",VLOOKUP($C11,'Junior Nats MO'!$A$17:$H$100,8,FALSE))</f>
        <v>323.98023815556121</v>
      </c>
      <c r="AB11" s="23" t="str">
        <f>IF(ISNA(VLOOKUP($C11,'Canadian Champs MO'!$A$17:$H$100,8,FALSE))=TRUE,"0",VLOOKUP($C11,'Canadian Champs MO'!$A$17:$H$100,8,FALSE))</f>
        <v>0</v>
      </c>
      <c r="AC11" s="23" t="str">
        <f>IF(ISNA(VLOOKUP($C11,'Canadian Champs DM'!$A$17:$H$100,8,FALSE))=TRUE,"0",VLOOKUP($C11,'Canadian Champs DM'!$A$17:$H$100,8,FALSE))</f>
        <v>0</v>
      </c>
    </row>
    <row r="12" spans="1:29" ht="20" customHeight="1">
      <c r="A12" s="114" t="s">
        <v>62</v>
      </c>
      <c r="B12" s="114" t="s">
        <v>53</v>
      </c>
      <c r="C12" s="112" t="s">
        <v>61</v>
      </c>
      <c r="D12" s="115"/>
      <c r="E12" s="116">
        <f>F12</f>
        <v>7</v>
      </c>
      <c r="F12" s="19">
        <f>RANK(J12,$J$6:$K$100,0)</f>
        <v>7</v>
      </c>
      <c r="G12" s="20">
        <f>LARGE(($K12:$AC12),1)</f>
        <v>565.93208092485543</v>
      </c>
      <c r="H12" s="20">
        <f>LARGE(($K12:$AC12),2)</f>
        <v>500</v>
      </c>
      <c r="I12" s="20">
        <f>LARGE(($L12:$AC12),3)</f>
        <v>500</v>
      </c>
      <c r="J12" s="19">
        <f>SUM(G12+H12+I12)</f>
        <v>1565.9320809248554</v>
      </c>
      <c r="K12" s="21"/>
      <c r="L12" s="111" t="str">
        <f>IF(ISNA(VLOOKUP($C12,'Apex Cdn Selections Dec 16'!$A$17:$H$37,8,FALSE))=TRUE,"0",VLOOKUP($C12,'Apex Cdn Selections Dec 16'!$A$17:$H$37,8,FALSE))</f>
        <v>0</v>
      </c>
      <c r="M12" s="111">
        <f>IF(ISNA(VLOOKUP($C12,'Apex Cdn Selections Dec 17'!$A$17:$H$31,8,FALSE))=TRUE,0,VLOOKUP($C12,'Apex Cdn Selections Dec 17'!$A$17:$H$31,8,FALSE))</f>
        <v>0</v>
      </c>
      <c r="N12" s="111">
        <f>IF(ISNA(VLOOKUP($C12,'Calabogie CDN Cup M Jan 14'!$A$17:$H$59,8,FALSE))=TRUE,0,VLOOKUP($C12,'Calabogie CDN Cup M Jan 14'!$A$17:$H$59,8,FALSE))</f>
        <v>565.93208092485543</v>
      </c>
      <c r="O12" s="23">
        <f>IF(ISNA(VLOOKUP($C12,'Calabogie CDN Cup Jan 13'!$A$17:$H$58,8,FALSE))=TRUE,0,VLOOKUP($C12,'Calabogie CDN Cup Jan 13'!$A$17:$H$58,8,FALSE))</f>
        <v>481.44840072420038</v>
      </c>
      <c r="P12" s="23">
        <f>IF(ISNA(VLOOKUP($C12,'NorAm Val St-Come - MO'!$A$17:$H$58,8,FALSE))=TRUE,0,VLOOKUP($C12,'NorAm Val St-Come - MO'!$A$17:$H$58,8,FALSE))</f>
        <v>0</v>
      </c>
      <c r="Q12" s="23">
        <f>IF(ISNA(VLOOKUP($C12,'NorAm Val St-Come - DM'!$A$17:$H$58,8,FALSE))=TRUE,0,VLOOKUP($C12,'NorAm Val St-Come - DM'!$A$17:$H$58,8,FALSE))</f>
        <v>0</v>
      </c>
      <c r="R12" s="23">
        <f>IF(ISNA(VLOOKUP($C12,'North Bay TT Day 1'!$A$17:$H$58,8,FALSE))=TRUE,0,VLOOKUP($C12,'North Bay TT Day 1'!$A$17:$H$58,8,FALSE))</f>
        <v>500</v>
      </c>
      <c r="S12" s="23">
        <f>IF(ISNA(VLOOKUP($C12,'North Bay TT Day 2'!$A$17:$H$58,8,FALSE))=TRUE,0,VLOOKUP($C12,'North Bay TT Day 2'!$A$17:$H$58,8,FALSE))</f>
        <v>461.84901090028256</v>
      </c>
      <c r="T12" s="23">
        <f>IF(ISNA(VLOOKUP($C12,'Caledon TT'!$A$17:$H$59,8,FALSE))=TRUE,0,VLOOKUP($C12,'Caledon TT'!$A$17:$H$100,8,FALSE))</f>
        <v>500</v>
      </c>
      <c r="U12" s="23" t="str">
        <f>IF(ISNA(VLOOKUP($C12,'Killington Nor AM'!$A$17:$H$37,8,FALSE))=TRUE,"0",VLOOKUP($C12,'Killington Nor AM'!$A$17:$H$37,8,FALSE))</f>
        <v>0</v>
      </c>
      <c r="V12" s="23" t="str">
        <f>IF(ISNA(VLOOKUP($C12,'Canada Cup Red Deer'!$A$17:$H$37,8,FALSE))=TRUE,"0",VLOOKUP($C12,'Canada Cup Red Deer'!$A$17:$H$37,8,FALSE))</f>
        <v>0</v>
      </c>
      <c r="W12" s="23">
        <f>IF(ISNA(VLOOKUP($C12,'Provincials MO'!$A$17:$H$100,8,FALSE))=TRUE,"0",VLOOKUP($C12,'Provincials MO'!$A$17:$H$100,8,FALSE))</f>
        <v>495.79400333148249</v>
      </c>
      <c r="X12" s="23">
        <f>IF(ISNA(VLOOKUP($C12,'Provincials DM'!$A$17:$H$100,8,FALSE))=TRUE,"0",VLOOKUP($C12,'Provincials DM'!$A$17:$H$100,8,FALSE))</f>
        <v>477.40000000000003</v>
      </c>
      <c r="Y12" s="23" t="str">
        <f>IF(ISNA(VLOOKUP($C12,'Park City NorAm MO'!$A$17:$H$100,8,FALSE))=TRUE,"0",VLOOKUP($C12,'Park City NorAm MO'!$A$17:$H$100,8,FALSE))</f>
        <v>0</v>
      </c>
      <c r="Z12" s="23" t="str">
        <f>IF(ISNA(VLOOKUP($C12,'Park City NorAm DM'!$A$17:$H$100,8,FALSE))=TRUE,"0",VLOOKUP($C12,'Park City NorAm DM'!$A$17:$H$100,8,FALSE))</f>
        <v>0</v>
      </c>
      <c r="AA12" s="23">
        <f>IF(ISNA(VLOOKUP($C12,'Junior Nats MO'!$A$17:$H$100,8,FALSE))=TRUE,"0",VLOOKUP($C12,'Junior Nats MO'!$A$17:$H$100,8,FALSE))</f>
        <v>276.09576893843428</v>
      </c>
      <c r="AB12" s="23" t="str">
        <f>IF(ISNA(VLOOKUP($C12,'Canadian Champs MO'!$A$17:$H$100,8,FALSE))=TRUE,"0",VLOOKUP($C12,'Canadian Champs MO'!$A$17:$H$100,8,FALSE))</f>
        <v>0</v>
      </c>
      <c r="AC12" s="23" t="str">
        <f>IF(ISNA(VLOOKUP($C12,'Canadian Champs DM'!$A$17:$H$100,8,FALSE))=TRUE,"0",VLOOKUP($C12,'Canadian Champs DM'!$A$17:$H$100,8,FALSE))</f>
        <v>0</v>
      </c>
    </row>
    <row r="13" spans="1:29" ht="20" customHeight="1">
      <c r="A13" s="112" t="s">
        <v>87</v>
      </c>
      <c r="B13" s="137" t="s">
        <v>93</v>
      </c>
      <c r="C13" s="112" t="s">
        <v>88</v>
      </c>
      <c r="D13" s="115"/>
      <c r="E13" s="116">
        <f>F13</f>
        <v>8</v>
      </c>
      <c r="F13" s="19">
        <f>RANK(J13,$J$6:$K$100,0)</f>
        <v>8</v>
      </c>
      <c r="G13" s="20">
        <f>LARGE(($K13:$AC13),1)</f>
        <v>550</v>
      </c>
      <c r="H13" s="20">
        <f>LARGE(($K13:$AC13),2)</f>
        <v>509.76540810660742</v>
      </c>
      <c r="I13" s="20">
        <f>LARGE(($L13:$AC13),3)</f>
        <v>500</v>
      </c>
      <c r="J13" s="19">
        <f>SUM(G13+H13+I13)</f>
        <v>1559.7654081066075</v>
      </c>
      <c r="K13" s="21"/>
      <c r="L13" s="111" t="str">
        <f>IF(ISNA(VLOOKUP($C13,'Apex Cdn Selections Dec 16'!$A$17:$H$37,8,FALSE))=TRUE,"0",VLOOKUP($C13,'Apex Cdn Selections Dec 16'!$A$17:$H$37,8,FALSE))</f>
        <v>0</v>
      </c>
      <c r="M13" s="111">
        <f>IF(ISNA(VLOOKUP($C13,'Apex Cdn Selections Dec 17'!$A$17:$H$31,8,FALSE))=TRUE,0,VLOOKUP($C13,'Apex Cdn Selections Dec 17'!$A$17:$H$31,8,FALSE))</f>
        <v>0</v>
      </c>
      <c r="N13" s="111">
        <f>IF(ISNA(VLOOKUP($C13,'Calabogie CDN Cup M Jan 14'!$A$17:$H$59,8,FALSE))=TRUE,0,VLOOKUP($C13,'Calabogie CDN Cup M Jan 14'!$A$17:$H$59,8,FALSE))</f>
        <v>0</v>
      </c>
      <c r="O13" s="23">
        <f>IF(ISNA(VLOOKUP($C13,'Calabogie CDN Cup Jan 13'!$A$17:$H$58,8,FALSE))=TRUE,0,VLOOKUP($C13,'Calabogie CDN Cup Jan 13'!$A$17:$H$58,8,FALSE))</f>
        <v>0</v>
      </c>
      <c r="P13" s="23">
        <f>IF(ISNA(VLOOKUP($C13,'NorAm Val St-Come - MO'!$A$17:$H$58,8,FALSE))=TRUE,0,VLOOKUP($C13,'NorAm Val St-Come - MO'!$A$17:$H$58,8,FALSE))</f>
        <v>0</v>
      </c>
      <c r="Q13" s="23">
        <f>IF(ISNA(VLOOKUP($C13,'NorAm Val St-Come - DM'!$A$17:$H$58,8,FALSE))=TRUE,0,VLOOKUP($C13,'NorAm Val St-Come - DM'!$A$17:$H$58,8,FALSE))</f>
        <v>0</v>
      </c>
      <c r="R13" s="23">
        <f>IF(ISNA(VLOOKUP($C13,'North Bay TT Day 1'!$A$17:$H$58,8,FALSE))=TRUE,0,VLOOKUP($C13,'North Bay TT Day 1'!$A$17:$H$58,8,FALSE))</f>
        <v>490.4404475286787</v>
      </c>
      <c r="S13" s="23">
        <f>IF(ISNA(VLOOKUP($C13,'North Bay TT Day 2'!$A$17:$H$58,8,FALSE))=TRUE,0,VLOOKUP($C13,'North Bay TT Day 2'!$A$17:$H$58,8,FALSE))</f>
        <v>500</v>
      </c>
      <c r="T13" s="23">
        <f>IF(ISNA(VLOOKUP($C13,'Caledon TT'!$A$17:$H$59,8,FALSE))=TRUE,0,VLOOKUP($C13,'Caledon TT'!$A$17:$H$100,8,FALSE))</f>
        <v>456.25</v>
      </c>
      <c r="U13" s="23" t="str">
        <f>IF(ISNA(VLOOKUP($C13,'Killington Nor AM'!$A$17:$H$37,8,FALSE))=TRUE,"0",VLOOKUP($C13,'Killington Nor AM'!$A$17:$H$37,8,FALSE))</f>
        <v>0</v>
      </c>
      <c r="V13" s="23" t="str">
        <f>IF(ISNA(VLOOKUP($C13,'Canada Cup Red Deer'!$A$17:$H$37,8,FALSE))=TRUE,"0",VLOOKUP($C13,'Canada Cup Red Deer'!$A$17:$H$37,8,FALSE))</f>
        <v>0</v>
      </c>
      <c r="W13" s="23">
        <f>IF(ISNA(VLOOKUP($C13,'Provincials MO'!$A$17:$H$100,8,FALSE))=TRUE,"0",VLOOKUP($C13,'Provincials MO'!$A$17:$H$100,8,FALSE))</f>
        <v>509.76540810660742</v>
      </c>
      <c r="X13" s="23">
        <f>IF(ISNA(VLOOKUP($C13,'Provincials DM'!$A$17:$H$100,8,FALSE))=TRUE,"0",VLOOKUP($C13,'Provincials DM'!$A$17:$H$100,8,FALSE))</f>
        <v>550</v>
      </c>
      <c r="Y13" s="23" t="str">
        <f>IF(ISNA(VLOOKUP($C13,'Park City NorAm MO'!$A$17:$H$100,8,FALSE))=TRUE,"0",VLOOKUP($C13,'Park City NorAm MO'!$A$17:$H$100,8,FALSE))</f>
        <v>0</v>
      </c>
      <c r="Z13" s="23" t="str">
        <f>IF(ISNA(VLOOKUP($C13,'Park City NorAm DM'!$A$17:$H$100,8,FALSE))=TRUE,"0",VLOOKUP($C13,'Park City NorAm DM'!$A$17:$H$100,8,FALSE))</f>
        <v>0</v>
      </c>
      <c r="AA13" s="23" t="str">
        <f>IF(ISNA(VLOOKUP($C13,'Junior Nats MO'!$A$17:$H$100,8,FALSE))=TRUE,"0",VLOOKUP($C13,'Junior Nats MO'!$A$17:$H$100,8,FALSE))</f>
        <v>0</v>
      </c>
      <c r="AB13" s="23" t="str">
        <f>IF(ISNA(VLOOKUP($C13,'Canadian Champs MO'!$A$17:$H$100,8,FALSE))=TRUE,"0",VLOOKUP($C13,'Canadian Champs MO'!$A$17:$H$100,8,FALSE))</f>
        <v>0</v>
      </c>
      <c r="AC13" s="23" t="str">
        <f>IF(ISNA(VLOOKUP($C13,'Canadian Champs DM'!$A$17:$H$100,8,FALSE))=TRUE,"0",VLOOKUP($C13,'Canadian Champs DM'!$A$17:$H$100,8,FALSE))</f>
        <v>0</v>
      </c>
    </row>
    <row r="14" spans="1:29" ht="20" customHeight="1">
      <c r="A14" s="112" t="s">
        <v>64</v>
      </c>
      <c r="B14" s="112" t="s">
        <v>93</v>
      </c>
      <c r="C14" s="112" t="s">
        <v>92</v>
      </c>
      <c r="D14" s="115"/>
      <c r="E14" s="116">
        <f>F14</f>
        <v>9</v>
      </c>
      <c r="F14" s="19">
        <f>RANK(J14,$J$6:$K$100,0)</f>
        <v>9</v>
      </c>
      <c r="G14" s="20">
        <f>LARGE(($K14:$AC14),1)</f>
        <v>539.55535850012666</v>
      </c>
      <c r="H14" s="20">
        <f>LARGE(($K14:$AC14),2)</f>
        <v>507.28333333333342</v>
      </c>
      <c r="I14" s="20">
        <f>LARGE(($L14:$AC14),3)</f>
        <v>472.50832870627426</v>
      </c>
      <c r="J14" s="19">
        <f>SUM(G14+H14+I14)</f>
        <v>1519.3470205397343</v>
      </c>
      <c r="K14" s="21"/>
      <c r="L14" s="111" t="str">
        <f>IF(ISNA(VLOOKUP($C14,'Apex Cdn Selections Dec 16'!$A$17:$H$37,8,FALSE))=TRUE,"0",VLOOKUP($C14,'Apex Cdn Selections Dec 16'!$A$17:$H$37,8,FALSE))</f>
        <v>0</v>
      </c>
      <c r="M14" s="111">
        <f>IF(ISNA(VLOOKUP($C14,'Apex Cdn Selections Dec 17'!$A$17:$H$31,8,FALSE))=TRUE,0,VLOOKUP($C14,'Apex Cdn Selections Dec 17'!$A$17:$H$31,8,FALSE))</f>
        <v>0</v>
      </c>
      <c r="N14" s="111">
        <f>IF(ISNA(VLOOKUP($C14,'Calabogie CDN Cup M Jan 14'!$A$17:$H$59,8,FALSE))=TRUE,0,VLOOKUP($C14,'Calabogie CDN Cup M Jan 14'!$A$17:$H$59,8,FALSE))</f>
        <v>0</v>
      </c>
      <c r="O14" s="23">
        <f>IF(ISNA(VLOOKUP($C14,'Calabogie CDN Cup Jan 13'!$A$17:$H$58,8,FALSE))=TRUE,0,VLOOKUP($C14,'Calabogie CDN Cup Jan 13'!$A$17:$H$58,8,FALSE))</f>
        <v>0</v>
      </c>
      <c r="P14" s="23">
        <f>IF(ISNA(VLOOKUP($C14,'NorAm Val St-Come - MO'!$A$17:$H$58,8,FALSE))=TRUE,0,VLOOKUP($C14,'NorAm Val St-Come - MO'!$A$17:$H$58,8,FALSE))</f>
        <v>0</v>
      </c>
      <c r="Q14" s="23">
        <f>IF(ISNA(VLOOKUP($C14,'NorAm Val St-Come - DM'!$A$17:$H$58,8,FALSE))=TRUE,0,VLOOKUP($C14,'NorAm Val St-Come - DM'!$A$17:$H$58,8,FALSE))</f>
        <v>0</v>
      </c>
      <c r="R14" s="23">
        <f>IF(ISNA(VLOOKUP($C14,'North Bay TT Day 1'!$A$17:$H$58,8,FALSE))=TRUE,0,VLOOKUP($C14,'North Bay TT Day 1'!$A$17:$H$58,8,FALSE))</f>
        <v>442.50106217249686</v>
      </c>
      <c r="S14" s="23">
        <f>IF(ISNA(VLOOKUP($C14,'North Bay TT Day 2'!$A$17:$H$58,8,FALSE))=TRUE,0,VLOOKUP($C14,'North Bay TT Day 2'!$A$17:$H$58,8,FALSE))</f>
        <v>425.58202126227962</v>
      </c>
      <c r="T14" s="23">
        <f>IF(ISNA(VLOOKUP($C14,'Caledon TT'!$A$17:$H$59,8,FALSE))=TRUE,0,VLOOKUP($C14,'Caledon TT'!$A$17:$H$100,8,FALSE))</f>
        <v>434.34210526315786</v>
      </c>
      <c r="U14" s="23" t="str">
        <f>IF(ISNA(VLOOKUP($C14,'Killington Nor AM'!$A$17:$H$37,8,FALSE))=TRUE,"0",VLOOKUP($C14,'Killington Nor AM'!$A$17:$H$37,8,FALSE))</f>
        <v>0</v>
      </c>
      <c r="V14" s="23" t="str">
        <f>IF(ISNA(VLOOKUP($C14,'Canada Cup Red Deer'!$A$17:$H$37,8,FALSE))=TRUE,"0",VLOOKUP($C14,'Canada Cup Red Deer'!$A$17:$H$37,8,FALSE))</f>
        <v>0</v>
      </c>
      <c r="W14" s="23">
        <f>IF(ISNA(VLOOKUP($C14,'Provincials MO'!$A$17:$H$100,8,FALSE))=TRUE,"0",VLOOKUP($C14,'Provincials MO'!$A$17:$H$100,8,FALSE))</f>
        <v>472.50832870627426</v>
      </c>
      <c r="X14" s="23">
        <f>IF(ISNA(VLOOKUP($C14,'Provincials DM'!$A$17:$H$100,8,FALSE))=TRUE,"0",VLOOKUP($C14,'Provincials DM'!$A$17:$H$100,8,FALSE))</f>
        <v>507.28333333333342</v>
      </c>
      <c r="Y14" s="23" t="str">
        <f>IF(ISNA(VLOOKUP($C14,'Park City NorAm MO'!$A$17:$H$100,8,FALSE))=TRUE,"0",VLOOKUP($C14,'Park City NorAm MO'!$A$17:$H$100,8,FALSE))</f>
        <v>0</v>
      </c>
      <c r="Z14" s="23" t="str">
        <f>IF(ISNA(VLOOKUP($C14,'Park City NorAm DM'!$A$17:$H$100,8,FALSE))=TRUE,"0",VLOOKUP($C14,'Park City NorAm DM'!$A$17:$H$100,8,FALSE))</f>
        <v>0</v>
      </c>
      <c r="AA14" s="23">
        <f>IF(ISNA(VLOOKUP($C14,'Junior Nats MO'!$A$17:$H$100,8,FALSE))=TRUE,"0",VLOOKUP($C14,'Junior Nats MO'!$A$17:$H$100,8,FALSE))</f>
        <v>539.55535850012666</v>
      </c>
      <c r="AB14" s="23" t="str">
        <f>IF(ISNA(VLOOKUP($C14,'Canadian Champs MO'!$A$17:$H$100,8,FALSE))=TRUE,"0",VLOOKUP($C14,'Canadian Champs MO'!$A$17:$H$100,8,FALSE))</f>
        <v>0</v>
      </c>
      <c r="AC14" s="23" t="str">
        <f>IF(ISNA(VLOOKUP($C14,'Canadian Champs DM'!$A$17:$H$100,8,FALSE))=TRUE,"0",VLOOKUP($C14,'Canadian Champs DM'!$A$17:$H$100,8,FALSE))</f>
        <v>0</v>
      </c>
    </row>
    <row r="15" spans="1:29" ht="20" customHeight="1">
      <c r="A15" s="112" t="s">
        <v>91</v>
      </c>
      <c r="B15" s="112" t="s">
        <v>66</v>
      </c>
      <c r="C15" s="112" t="s">
        <v>103</v>
      </c>
      <c r="D15" s="115"/>
      <c r="E15" s="116">
        <f>F15</f>
        <v>10</v>
      </c>
      <c r="F15" s="19">
        <f>RANK(J15,$J$6:$K$100,0)</f>
        <v>10</v>
      </c>
      <c r="G15" s="20">
        <f>LARGE(($K15:$AC15),1)</f>
        <v>487.11666666666673</v>
      </c>
      <c r="H15" s="20">
        <f>LARGE(($K15:$AC15),2)</f>
        <v>468.46196557468068</v>
      </c>
      <c r="I15" s="20">
        <f>LARGE(($L15:$AC15),3)</f>
        <v>407.21302651056385</v>
      </c>
      <c r="J15" s="19">
        <f>SUM(G15+H15+I15)</f>
        <v>1362.7916587519112</v>
      </c>
      <c r="K15" s="21"/>
      <c r="L15" s="111" t="str">
        <f>IF(ISNA(VLOOKUP($C15,'Apex Cdn Selections Dec 16'!$A$17:$H$37,8,FALSE))=TRUE,"0",VLOOKUP($C15,'Apex Cdn Selections Dec 16'!$A$17:$H$37,8,FALSE))</f>
        <v>0</v>
      </c>
      <c r="M15" s="111">
        <f>IF(ISNA(VLOOKUP($C15,'Apex Cdn Selections Dec 17'!$A$17:$H$31,8,FALSE))=TRUE,0,VLOOKUP($C15,'Apex Cdn Selections Dec 17'!$A$17:$H$31,8,FALSE))</f>
        <v>0</v>
      </c>
      <c r="N15" s="111">
        <f>IF(ISNA(VLOOKUP($C15,'Calabogie CDN Cup M Jan 14'!$A$17:$H$59,8,FALSE))=TRUE,0,VLOOKUP($C15,'Calabogie CDN Cup M Jan 14'!$A$17:$H$59,8,FALSE))</f>
        <v>0</v>
      </c>
      <c r="O15" s="23">
        <f>IF(ISNA(VLOOKUP($C15,'Calabogie CDN Cup Jan 13'!$A$17:$H$58,8,FALSE))=TRUE,0,VLOOKUP($C15,'Calabogie CDN Cup Jan 13'!$A$17:$H$58,8,FALSE))</f>
        <v>0</v>
      </c>
      <c r="P15" s="23">
        <f>IF(ISNA(VLOOKUP($C15,'NorAm Val St-Come - MO'!$A$17:$H$58,8,FALSE))=TRUE,0,VLOOKUP($C15,'NorAm Val St-Come - MO'!$A$17:$H$58,8,FALSE))</f>
        <v>0</v>
      </c>
      <c r="Q15" s="23">
        <f>IF(ISNA(VLOOKUP($C15,'NorAm Val St-Come - DM'!$A$17:$H$58,8,FALSE))=TRUE,0,VLOOKUP($C15,'NorAm Val St-Come - DM'!$A$17:$H$58,8,FALSE))</f>
        <v>0</v>
      </c>
      <c r="R15" s="23">
        <f>IF(ISNA(VLOOKUP($C15,'North Bay TT Day 1'!$A$17:$H$58,8,FALSE))=TRUE,0,VLOOKUP($C15,'North Bay TT Day 1'!$A$17:$H$58,8,FALSE))</f>
        <v>346.1266109616202</v>
      </c>
      <c r="S15" s="23">
        <f>IF(ISNA(VLOOKUP($C15,'North Bay TT Day 2'!$A$17:$H$58,8,FALSE))=TRUE,0,VLOOKUP($C15,'North Bay TT Day 2'!$A$17:$H$58,8,FALSE))</f>
        <v>407.21302651056385</v>
      </c>
      <c r="T15" s="23">
        <f>IF(ISNA(VLOOKUP($C15,'Caledon TT'!$A$17:$H$59,8,FALSE))=TRUE,0,VLOOKUP($C15,'Caledon TT'!$A$17:$H$100,8,FALSE))</f>
        <v>389.01315789473682</v>
      </c>
      <c r="U15" s="23" t="str">
        <f>IF(ISNA(VLOOKUP($C15,'Killington Nor AM'!$A$17:$H$37,8,FALSE))=TRUE,"0",VLOOKUP($C15,'Killington Nor AM'!$A$17:$H$37,8,FALSE))</f>
        <v>0</v>
      </c>
      <c r="V15" s="23" t="str">
        <f>IF(ISNA(VLOOKUP($C15,'Canada Cup Red Deer'!$A$17:$H$37,8,FALSE))=TRUE,"0",VLOOKUP($C15,'Canada Cup Red Deer'!$A$17:$H$37,8,FALSE))</f>
        <v>0</v>
      </c>
      <c r="W15" s="23">
        <f>IF(ISNA(VLOOKUP($C15,'Provincials MO'!$A$17:$H$100,8,FALSE))=TRUE,"0",VLOOKUP($C15,'Provincials MO'!$A$17:$H$100,8,FALSE))</f>
        <v>468.46196557468068</v>
      </c>
      <c r="X15" s="23">
        <f>IF(ISNA(VLOOKUP($C15,'Provincials DM'!$A$17:$H$100,8,FALSE))=TRUE,"0",VLOOKUP($C15,'Provincials DM'!$A$17:$H$100,8,FALSE))</f>
        <v>487.11666666666673</v>
      </c>
      <c r="Y15" s="23" t="str">
        <f>IF(ISNA(VLOOKUP($C15,'Park City NorAm MO'!$A$17:$H$100,8,FALSE))=TRUE,"0",VLOOKUP($C15,'Park City NorAm MO'!$A$17:$H$100,8,FALSE))</f>
        <v>0</v>
      </c>
      <c r="Z15" s="23" t="str">
        <f>IF(ISNA(VLOOKUP($C15,'Park City NorAm DM'!$A$17:$H$100,8,FALSE))=TRUE,"0",VLOOKUP($C15,'Park City NorAm DM'!$A$17:$H$100,8,FALSE))</f>
        <v>0</v>
      </c>
      <c r="AA15" s="23" t="str">
        <f>IF(ISNA(VLOOKUP($C15,'Junior Nats MO'!$A$17:$H$100,8,FALSE))=TRUE,"0",VLOOKUP($C15,'Junior Nats MO'!$A$17:$H$100,8,FALSE))</f>
        <v>0</v>
      </c>
      <c r="AB15" s="23" t="str">
        <f>IF(ISNA(VLOOKUP($C15,'Canadian Champs MO'!$A$17:$H$100,8,FALSE))=TRUE,"0",VLOOKUP($C15,'Canadian Champs MO'!$A$17:$H$100,8,FALSE))</f>
        <v>0</v>
      </c>
      <c r="AC15" s="23" t="str">
        <f>IF(ISNA(VLOOKUP($C15,'Canadian Champs DM'!$A$17:$H$100,8,FALSE))=TRUE,"0",VLOOKUP($C15,'Canadian Champs DM'!$A$17:$H$100,8,FALSE))</f>
        <v>0</v>
      </c>
    </row>
    <row r="16" spans="1:29" ht="20" customHeight="1">
      <c r="A16" s="112" t="s">
        <v>87</v>
      </c>
      <c r="B16" s="112" t="s">
        <v>53</v>
      </c>
      <c r="C16" s="112" t="s">
        <v>96</v>
      </c>
      <c r="D16" s="115"/>
      <c r="E16" s="116">
        <f>F16</f>
        <v>11</v>
      </c>
      <c r="F16" s="19">
        <f>RANK(J16,$J$6:$K$100,0)</f>
        <v>11</v>
      </c>
      <c r="G16" s="20">
        <f>LARGE(($K16:$AC16),1)</f>
        <v>497.01666666666671</v>
      </c>
      <c r="H16" s="20">
        <f>LARGE(($K16:$AC16),2)</f>
        <v>432.31059076840262</v>
      </c>
      <c r="I16" s="20">
        <f>LARGE(($L16:$AC16),3)</f>
        <v>427.92198778456412</v>
      </c>
      <c r="J16" s="19">
        <f>SUM(G16+H16+I16)</f>
        <v>1357.2492452196334</v>
      </c>
      <c r="K16" s="21"/>
      <c r="L16" s="111" t="str">
        <f>IF(ISNA(VLOOKUP($C16,'Apex Cdn Selections Dec 16'!$A$17:$H$37,8,FALSE))=TRUE,"0",VLOOKUP($C16,'Apex Cdn Selections Dec 16'!$A$17:$H$37,8,FALSE))</f>
        <v>0</v>
      </c>
      <c r="M16" s="111">
        <f>IF(ISNA(VLOOKUP($C16,'Apex Cdn Selections Dec 17'!$A$17:$H$31,8,FALSE))=TRUE,0,VLOOKUP($C16,'Apex Cdn Selections Dec 17'!$A$17:$H$31,8,FALSE))</f>
        <v>0</v>
      </c>
      <c r="N16" s="111">
        <f>IF(ISNA(VLOOKUP($C16,'Calabogie CDN Cup M Jan 14'!$A$17:$H$59,8,FALSE))=TRUE,0,VLOOKUP($C16,'Calabogie CDN Cup M Jan 14'!$A$17:$H$59,8,FALSE))</f>
        <v>0</v>
      </c>
      <c r="O16" s="23">
        <f>IF(ISNA(VLOOKUP($C16,'Calabogie CDN Cup Jan 13'!$A$17:$H$58,8,FALSE))=TRUE,0,VLOOKUP($C16,'Calabogie CDN Cup Jan 13'!$A$17:$H$58,8,FALSE))</f>
        <v>0</v>
      </c>
      <c r="P16" s="23">
        <f>IF(ISNA(VLOOKUP($C16,'NorAm Val St-Come - MO'!$A$17:$H$58,8,FALSE))=TRUE,0,VLOOKUP($C16,'NorAm Val St-Come - MO'!$A$17:$H$58,8,FALSE))</f>
        <v>0</v>
      </c>
      <c r="Q16" s="23">
        <f>IF(ISNA(VLOOKUP($C16,'NorAm Val St-Come - DM'!$A$17:$H$58,8,FALSE))=TRUE,0,VLOOKUP($C16,'NorAm Val St-Come - DM'!$A$17:$H$58,8,FALSE))</f>
        <v>0</v>
      </c>
      <c r="R16" s="23">
        <f>IF(ISNA(VLOOKUP($C16,'North Bay TT Day 1'!$A$17:$H$58,8,FALSE))=TRUE,0,VLOOKUP($C16,'North Bay TT Day 1'!$A$17:$H$58,8,FALSE))</f>
        <v>388.89675683330978</v>
      </c>
      <c r="S16" s="23">
        <f>IF(ISNA(VLOOKUP($C16,'North Bay TT Day 2'!$A$17:$H$58,8,FALSE))=TRUE,0,VLOOKUP($C16,'North Bay TT Day 2'!$A$17:$H$58,8,FALSE))</f>
        <v>432.31059076840262</v>
      </c>
      <c r="T16" s="23">
        <f>IF(ISNA(VLOOKUP($C16,'Caledon TT'!$A$17:$H$59,8,FALSE))=TRUE,0,VLOOKUP($C16,'Caledon TT'!$A$17:$H$100,8,FALSE))</f>
        <v>373.75</v>
      </c>
      <c r="U16" s="23" t="str">
        <f>IF(ISNA(VLOOKUP($C16,'Killington Nor AM'!$A$17:$H$37,8,FALSE))=TRUE,"0",VLOOKUP($C16,'Killington Nor AM'!$A$17:$H$37,8,FALSE))</f>
        <v>0</v>
      </c>
      <c r="V16" s="23" t="str">
        <f>IF(ISNA(VLOOKUP($C16,'Canada Cup Red Deer'!$A$17:$H$37,8,FALSE))=TRUE,"0",VLOOKUP($C16,'Canada Cup Red Deer'!$A$17:$H$37,8,FALSE))</f>
        <v>0</v>
      </c>
      <c r="W16" s="23">
        <f>IF(ISNA(VLOOKUP($C16,'Provincials MO'!$A$17:$H$100,8,FALSE))=TRUE,"0",VLOOKUP($C16,'Provincials MO'!$A$17:$H$100,8,FALSE))</f>
        <v>427.92198778456412</v>
      </c>
      <c r="X16" s="23">
        <f>IF(ISNA(VLOOKUP($C16,'Provincials DM'!$A$17:$H$100,8,FALSE))=TRUE,"0",VLOOKUP($C16,'Provincials DM'!$A$17:$H$100,8,FALSE))</f>
        <v>497.01666666666671</v>
      </c>
      <c r="Y16" s="23" t="str">
        <f>IF(ISNA(VLOOKUP($C16,'Park City NorAm MO'!$A$17:$H$100,8,FALSE))=TRUE,"0",VLOOKUP($C16,'Park City NorAm MO'!$A$17:$H$100,8,FALSE))</f>
        <v>0</v>
      </c>
      <c r="Z16" s="23" t="str">
        <f>IF(ISNA(VLOOKUP($C16,'Park City NorAm DM'!$A$17:$H$100,8,FALSE))=TRUE,"0",VLOOKUP($C16,'Park City NorAm DM'!$A$17:$H$100,8,FALSE))</f>
        <v>0</v>
      </c>
      <c r="AA16" s="23" t="str">
        <f>IF(ISNA(VLOOKUP($C16,'Junior Nats MO'!$A$17:$H$100,8,FALSE))=TRUE,"0",VLOOKUP($C16,'Junior Nats MO'!$A$17:$H$100,8,FALSE))</f>
        <v>0</v>
      </c>
      <c r="AB16" s="23" t="str">
        <f>IF(ISNA(VLOOKUP($C16,'Canadian Champs MO'!$A$17:$H$100,8,FALSE))=TRUE,"0",VLOOKUP($C16,'Canadian Champs MO'!$A$17:$H$100,8,FALSE))</f>
        <v>0</v>
      </c>
      <c r="AC16" s="23" t="str">
        <f>IF(ISNA(VLOOKUP($C16,'Canadian Champs DM'!$A$17:$H$100,8,FALSE))=TRUE,"0",VLOOKUP($C16,'Canadian Champs DM'!$A$17:$H$100,8,FALSE))</f>
        <v>0</v>
      </c>
    </row>
    <row r="17" spans="1:29" ht="20" customHeight="1">
      <c r="A17" s="112" t="s">
        <v>57</v>
      </c>
      <c r="B17" s="112" t="s">
        <v>53</v>
      </c>
      <c r="C17" s="112" t="s">
        <v>67</v>
      </c>
      <c r="D17" s="115"/>
      <c r="E17" s="116">
        <f>F17</f>
        <v>12</v>
      </c>
      <c r="F17" s="19">
        <f>RANK(J17,$J$6:$K$100,0)</f>
        <v>12</v>
      </c>
      <c r="G17" s="20">
        <f>LARGE(($K17:$AC17),1)</f>
        <v>455.81362413255914</v>
      </c>
      <c r="H17" s="20">
        <f>LARGE(($K17:$AC17),2)</f>
        <v>446.68678334339177</v>
      </c>
      <c r="I17" s="20">
        <f>LARGE(($L17:$AC17),3)</f>
        <v>439.37558874983176</v>
      </c>
      <c r="J17" s="19">
        <f>SUM(G17+H17+I17)</f>
        <v>1341.8759962257827</v>
      </c>
      <c r="K17" s="21"/>
      <c r="L17" s="111" t="str">
        <f>IF(ISNA(VLOOKUP($C17,'Apex Cdn Selections Dec 16'!$A$17:$H$37,8,FALSE))=TRUE,"0",VLOOKUP($C17,'Apex Cdn Selections Dec 16'!$A$17:$H$37,8,FALSE))</f>
        <v>0</v>
      </c>
      <c r="M17" s="111">
        <f>IF(ISNA(VLOOKUP($C17,'Apex Cdn Selections Dec 17'!$A$17:$H$31,8,FALSE))=TRUE,0,VLOOKUP($C17,'Apex Cdn Selections Dec 17'!$A$17:$H$31,8,FALSE))</f>
        <v>0</v>
      </c>
      <c r="N17" s="111">
        <f>IF(ISNA(VLOOKUP($C17,'Calabogie CDN Cup M Jan 14'!$A$17:$H$59,8,FALSE))=TRUE,0,VLOOKUP($C17,'Calabogie CDN Cup M Jan 14'!$A$17:$H$59,8,FALSE))</f>
        <v>370.21315028901734</v>
      </c>
      <c r="O17" s="23">
        <f>IF(ISNA(VLOOKUP($C17,'Calabogie CDN Cup Jan 13'!$A$17:$H$58,8,FALSE))=TRUE,0,VLOOKUP($C17,'Calabogie CDN Cup Jan 13'!$A$17:$H$58,8,FALSE))</f>
        <v>446.68678334339177</v>
      </c>
      <c r="P17" s="23">
        <f>IF(ISNA(VLOOKUP($C17,'NorAm Val St-Come - MO'!$A$17:$H$58,8,FALSE))=TRUE,0,VLOOKUP($C17,'NorAm Val St-Come - MO'!$A$17:$H$58,8,FALSE))</f>
        <v>0</v>
      </c>
      <c r="Q17" s="23">
        <f>IF(ISNA(VLOOKUP($C17,'NorAm Val St-Come - DM'!$A$17:$H$58,8,FALSE))=TRUE,0,VLOOKUP($C17,'NorAm Val St-Come - DM'!$A$17:$H$58,8,FALSE))</f>
        <v>0</v>
      </c>
      <c r="R17" s="23">
        <f>IF(ISNA(VLOOKUP($C17,'North Bay TT Day 1'!$A$17:$H$58,8,FALSE))=TRUE,0,VLOOKUP($C17,'North Bay TT Day 1'!$A$17:$H$58,8,FALSE))</f>
        <v>455.81362413255914</v>
      </c>
      <c r="S17" s="23">
        <f>IF(ISNA(VLOOKUP($C17,'North Bay TT Day 2'!$A$17:$H$58,8,FALSE))=TRUE,0,VLOOKUP($C17,'North Bay TT Day 2'!$A$17:$H$58,8,FALSE))</f>
        <v>439.37558874983176</v>
      </c>
      <c r="T17" s="23">
        <f>IF(ISNA(VLOOKUP($C17,'Caledon TT'!$A$17:$H$59,8,FALSE))=TRUE,0,VLOOKUP($C17,'Caledon TT'!$A$17:$H$100,8,FALSE))</f>
        <v>411.64473684210526</v>
      </c>
      <c r="U17" s="23" t="str">
        <f>IF(ISNA(VLOOKUP($C17,'Killington Nor AM'!$A$17:$H$37,8,FALSE))=TRUE,"0",VLOOKUP($C17,'Killington Nor AM'!$A$17:$H$37,8,FALSE))</f>
        <v>0</v>
      </c>
      <c r="V17" s="23" t="str">
        <f>IF(ISNA(VLOOKUP($C17,'Canada Cup Red Deer'!$A$17:$H$37,8,FALSE))=TRUE,"0",VLOOKUP($C17,'Canada Cup Red Deer'!$A$17:$H$37,8,FALSE))</f>
        <v>0</v>
      </c>
      <c r="W17" s="23">
        <f>IF(ISNA(VLOOKUP($C17,'Provincials MO'!$A$17:$H$100,8,FALSE))=TRUE,"0",VLOOKUP($C17,'Provincials MO'!$A$17:$H$100,8,FALSE))</f>
        <v>418.22598556357582</v>
      </c>
      <c r="X17" s="23">
        <f>IF(ISNA(VLOOKUP($C17,'Provincials DM'!$A$17:$H$100,8,FALSE))=TRUE,"0",VLOOKUP($C17,'Provincials DM'!$A$17:$H$100,8,FALSE))</f>
        <v>435.96666666666675</v>
      </c>
      <c r="Y17" s="23" t="str">
        <f>IF(ISNA(VLOOKUP($C17,'Park City NorAm MO'!$A$17:$H$100,8,FALSE))=TRUE,"0",VLOOKUP($C17,'Park City NorAm MO'!$A$17:$H$100,8,FALSE))</f>
        <v>0</v>
      </c>
      <c r="Z17" s="23" t="str">
        <f>IF(ISNA(VLOOKUP($C17,'Park City NorAm DM'!$A$17:$H$100,8,FALSE))=TRUE,"0",VLOOKUP($C17,'Park City NorAm DM'!$A$17:$H$100,8,FALSE))</f>
        <v>0</v>
      </c>
      <c r="AA17" s="23">
        <f>IF(ISNA(VLOOKUP($C17,'Junior Nats MO'!$A$17:$H$100,8,FALSE))=TRUE,"0",VLOOKUP($C17,'Junior Nats MO'!$A$17:$H$100,8,FALSE))</f>
        <v>429.250063339245</v>
      </c>
      <c r="AB17" s="23" t="str">
        <f>IF(ISNA(VLOOKUP($C17,'Canadian Champs MO'!$A$17:$H$100,8,FALSE))=TRUE,"0",VLOOKUP($C17,'Canadian Champs MO'!$A$17:$H$100,8,FALSE))</f>
        <v>0</v>
      </c>
      <c r="AC17" s="23" t="str">
        <f>IF(ISNA(VLOOKUP($C17,'Canadian Champs DM'!$A$17:$H$100,8,FALSE))=TRUE,"0",VLOOKUP($C17,'Canadian Champs DM'!$A$17:$H$100,8,FALSE))</f>
        <v>0</v>
      </c>
    </row>
    <row r="18" spans="1:29" ht="20" customHeight="1">
      <c r="A18" s="112" t="s">
        <v>91</v>
      </c>
      <c r="B18" s="112" t="s">
        <v>66</v>
      </c>
      <c r="C18" s="112" t="s">
        <v>90</v>
      </c>
      <c r="D18" s="115"/>
      <c r="E18" s="116">
        <f>F18</f>
        <v>13</v>
      </c>
      <c r="F18" s="19">
        <f>RANK(J18,$J$6:$K$100,0)</f>
        <v>13</v>
      </c>
      <c r="G18" s="20">
        <f>LARGE(($K18:$AC18),1)</f>
        <v>449.86545815040364</v>
      </c>
      <c r="H18" s="20">
        <f>LARGE(($K18:$AC18),2)</f>
        <v>441.3941596016686</v>
      </c>
      <c r="I18" s="20">
        <f>LARGE(($L18:$AC18),3)</f>
        <v>425.24986118822875</v>
      </c>
      <c r="J18" s="19">
        <f>SUM(G18+H18+I18)</f>
        <v>1316.5094789403011</v>
      </c>
      <c r="K18" s="21"/>
      <c r="L18" s="111" t="str">
        <f>IF(ISNA(VLOOKUP($C18,'Apex Cdn Selections Dec 16'!$A$17:$H$37,8,FALSE))=TRUE,"0",VLOOKUP($C18,'Apex Cdn Selections Dec 16'!$A$17:$H$37,8,FALSE))</f>
        <v>0</v>
      </c>
      <c r="M18" s="111">
        <f>IF(ISNA(VLOOKUP($C18,'Apex Cdn Selections Dec 17'!$A$17:$H$31,8,FALSE))=TRUE,0,VLOOKUP($C18,'Apex Cdn Selections Dec 17'!$A$17:$H$31,8,FALSE))</f>
        <v>0</v>
      </c>
      <c r="N18" s="111">
        <f>IF(ISNA(VLOOKUP($C18,'Calabogie CDN Cup M Jan 14'!$A$17:$H$59,8,FALSE))=TRUE,0,VLOOKUP($C18,'Calabogie CDN Cup M Jan 14'!$A$17:$H$59,8,FALSE))</f>
        <v>0</v>
      </c>
      <c r="O18" s="23">
        <f>IF(ISNA(VLOOKUP($C18,'Calabogie CDN Cup Jan 13'!$A$17:$H$58,8,FALSE))=TRUE,0,VLOOKUP($C18,'Calabogie CDN Cup Jan 13'!$A$17:$H$58,8,FALSE))</f>
        <v>0</v>
      </c>
      <c r="P18" s="23">
        <f>IF(ISNA(VLOOKUP($C18,'NorAm Val St-Come - MO'!$A$17:$H$58,8,FALSE))=TRUE,0,VLOOKUP($C18,'NorAm Val St-Come - MO'!$A$17:$H$58,8,FALSE))</f>
        <v>0</v>
      </c>
      <c r="Q18" s="23">
        <f>IF(ISNA(VLOOKUP($C18,'NorAm Val St-Come - DM'!$A$17:$H$58,8,FALSE))=TRUE,0,VLOOKUP($C18,'NorAm Val St-Come - DM'!$A$17:$H$58,8,FALSE))</f>
        <v>0</v>
      </c>
      <c r="R18" s="23">
        <f>IF(ISNA(VLOOKUP($C18,'North Bay TT Day 1'!$A$17:$H$58,8,FALSE))=TRUE,0,VLOOKUP($C18,'North Bay TT Day 1'!$A$17:$H$58,8,FALSE))</f>
        <v>449.86545815040364</v>
      </c>
      <c r="S18" s="23">
        <f>IF(ISNA(VLOOKUP($C18,'North Bay TT Day 2'!$A$17:$H$58,8,FALSE))=TRUE,0,VLOOKUP($C18,'North Bay TT Day 2'!$A$17:$H$58,8,FALSE))</f>
        <v>441.3941596016686</v>
      </c>
      <c r="T18" s="23">
        <f>IF(ISNA(VLOOKUP($C18,'Caledon TT'!$A$17:$H$59,8,FALSE))=TRUE,0,VLOOKUP($C18,'Caledon TT'!$A$17:$H$100,8,FALSE))</f>
        <v>351.77631578947364</v>
      </c>
      <c r="U18" s="23" t="str">
        <f>IF(ISNA(VLOOKUP($C18,'Killington Nor AM'!$A$17:$H$37,8,FALSE))=TRUE,"0",VLOOKUP($C18,'Killington Nor AM'!$A$17:$H$37,8,FALSE))</f>
        <v>0</v>
      </c>
      <c r="V18" s="23" t="str">
        <f>IF(ISNA(VLOOKUP($C18,'Canada Cup Red Deer'!$A$17:$H$37,8,FALSE))=TRUE,"0",VLOOKUP($C18,'Canada Cup Red Deer'!$A$17:$H$37,8,FALSE))</f>
        <v>0</v>
      </c>
      <c r="W18" s="23">
        <f>IF(ISNA(VLOOKUP($C18,'Provincials MO'!$A$17:$H$100,8,FALSE))=TRUE,"0",VLOOKUP($C18,'Provincials MO'!$A$17:$H$100,8,FALSE))</f>
        <v>425.24986118822875</v>
      </c>
      <c r="X18" s="23" t="str">
        <f>IF(ISNA(VLOOKUP($C18,'Provincials DM'!$A$17:$H$100,8,FALSE))=TRUE,"0",VLOOKUP($C18,'Provincials DM'!$A$17:$H$100,8,FALSE))</f>
        <v>0</v>
      </c>
      <c r="Y18" s="23" t="str">
        <f>IF(ISNA(VLOOKUP($C18,'Park City NorAm MO'!$A$17:$H$100,8,FALSE))=TRUE,"0",VLOOKUP($C18,'Park City NorAm MO'!$A$17:$H$100,8,FALSE))</f>
        <v>0</v>
      </c>
      <c r="Z18" s="23" t="str">
        <f>IF(ISNA(VLOOKUP($C18,'Park City NorAm DM'!$A$17:$H$100,8,FALSE))=TRUE,"0",VLOOKUP($C18,'Park City NorAm DM'!$A$17:$H$100,8,FALSE))</f>
        <v>0</v>
      </c>
      <c r="AA18" s="23">
        <f>IF(ISNA(VLOOKUP($C18,'Junior Nats MO'!$A$17:$H$100,8,FALSE))=TRUE,"0",VLOOKUP($C18,'Junior Nats MO'!$A$17:$H$100,8,FALSE))</f>
        <v>347.92247276412462</v>
      </c>
      <c r="AB18" s="23" t="str">
        <f>IF(ISNA(VLOOKUP($C18,'Canadian Champs MO'!$A$17:$H$100,8,FALSE))=TRUE,"0",VLOOKUP($C18,'Canadian Champs MO'!$A$17:$H$100,8,FALSE))</f>
        <v>0</v>
      </c>
      <c r="AC18" s="23" t="str">
        <f>IF(ISNA(VLOOKUP($C18,'Canadian Champs DM'!$A$17:$H$100,8,FALSE))=TRUE,"0",VLOOKUP($C18,'Canadian Champs DM'!$A$17:$H$100,8,FALSE))</f>
        <v>0</v>
      </c>
    </row>
    <row r="19" spans="1:29" ht="20" customHeight="1">
      <c r="A19" s="112" t="s">
        <v>87</v>
      </c>
      <c r="B19" s="112" t="s">
        <v>66</v>
      </c>
      <c r="C19" s="112" t="s">
        <v>68</v>
      </c>
      <c r="D19" s="115"/>
      <c r="E19" s="116">
        <f>F19</f>
        <v>14</v>
      </c>
      <c r="F19" s="19">
        <f>RANK(J19,$J$6:$K$100,0)</f>
        <v>14</v>
      </c>
      <c r="G19" s="20">
        <f>LARGE(($K19:$AC19),1)</f>
        <v>440.94320917717039</v>
      </c>
      <c r="H19" s="20">
        <f>LARGE(($K19:$AC19),2)</f>
        <v>435.96666666666675</v>
      </c>
      <c r="I19" s="20">
        <f>LARGE(($L19:$AC19),3)</f>
        <v>407.07940033314821</v>
      </c>
      <c r="J19" s="19">
        <f>SUM(G19+H19+I19)</f>
        <v>1283.9892761769854</v>
      </c>
      <c r="K19" s="21"/>
      <c r="L19" s="111" t="str">
        <f>IF(ISNA(VLOOKUP($C19,'Apex Cdn Selections Dec 16'!$A$17:$H$37,8,FALSE))=TRUE,"0",VLOOKUP($C19,'Apex Cdn Selections Dec 16'!$A$17:$H$37,8,FALSE))</f>
        <v>0</v>
      </c>
      <c r="M19" s="111">
        <f>IF(ISNA(VLOOKUP($C19,'Apex Cdn Selections Dec 17'!$A$17:$H$31,8,FALSE))=TRUE,0,VLOOKUP($C19,'Apex Cdn Selections Dec 17'!$A$17:$H$31,8,FALSE))</f>
        <v>0</v>
      </c>
      <c r="N19" s="111">
        <f>IF(ISNA(VLOOKUP($C19,'Calabogie CDN Cup M Jan 14'!$A$17:$H$59,8,FALSE))=TRUE,0,VLOOKUP($C19,'Calabogie CDN Cup M Jan 14'!$A$17:$H$59,8,FALSE))</f>
        <v>295.06864161849711</v>
      </c>
      <c r="O19" s="23">
        <f>IF(ISNA(VLOOKUP($C19,'Calabogie CDN Cup Jan 13'!$A$17:$H$58,8,FALSE))=TRUE,0,VLOOKUP($C19,'Calabogie CDN Cup Jan 13'!$A$17:$H$58,8,FALSE))</f>
        <v>325.31080265540135</v>
      </c>
      <c r="P19" s="23">
        <f>IF(ISNA(VLOOKUP($C19,'NorAm Val St-Come - MO'!$A$17:$H$58,8,FALSE))=TRUE,0,VLOOKUP($C19,'NorAm Val St-Come - MO'!$A$17:$H$58,8,FALSE))</f>
        <v>0</v>
      </c>
      <c r="Q19" s="23">
        <f>IF(ISNA(VLOOKUP($C19,'NorAm Val St-Come - DM'!$A$17:$H$58,8,FALSE))=TRUE,0,VLOOKUP($C19,'NorAm Val St-Come - DM'!$A$17:$H$58,8,FALSE))</f>
        <v>0</v>
      </c>
      <c r="R19" s="23">
        <f>IF(ISNA(VLOOKUP($C19,'North Bay TT Day 1'!$A$17:$H$58,8,FALSE))=TRUE,0,VLOOKUP($C19,'North Bay TT Day 1'!$A$17:$H$58,8,FALSE))</f>
        <v>440.94320917717039</v>
      </c>
      <c r="S19" s="23">
        <f>IF(ISNA(VLOOKUP($C19,'North Bay TT Day 2'!$A$17:$H$58,8,FALSE))=TRUE,0,VLOOKUP($C19,'North Bay TT Day 2'!$A$17:$H$58,8,FALSE))</f>
        <v>402.43574216121652</v>
      </c>
      <c r="T19" s="23">
        <f>IF(ISNA(VLOOKUP($C19,'Caledon TT'!$A$17:$H$59,8,FALSE))=TRUE,0,VLOOKUP($C19,'Caledon TT'!$A$17:$H$100,8,FALSE))</f>
        <v>387.96052631578948</v>
      </c>
      <c r="U19" s="23" t="str">
        <f>IF(ISNA(VLOOKUP($C19,'Killington Nor AM'!$A$17:$H$37,8,FALSE))=TRUE,"0",VLOOKUP($C19,'Killington Nor AM'!$A$17:$H$37,8,FALSE))</f>
        <v>0</v>
      </c>
      <c r="V19" s="23" t="str">
        <f>IF(ISNA(VLOOKUP($C19,'Canada Cup Red Deer'!$A$17:$H$37,8,FALSE))=TRUE,"0",VLOOKUP($C19,'Canada Cup Red Deer'!$A$17:$H$37,8,FALSE))</f>
        <v>0</v>
      </c>
      <c r="W19" s="23">
        <f>IF(ISNA(VLOOKUP($C19,'Provincials MO'!$A$17:$H$100,8,FALSE))=TRUE,"0",VLOOKUP($C19,'Provincials MO'!$A$17:$H$100,8,FALSE))</f>
        <v>407.07940033314821</v>
      </c>
      <c r="X19" s="23">
        <f>IF(ISNA(VLOOKUP($C19,'Provincials DM'!$A$17:$H$100,8,FALSE))=TRUE,"0",VLOOKUP($C19,'Provincials DM'!$A$17:$H$100,8,FALSE))</f>
        <v>435.96666666666675</v>
      </c>
      <c r="Y19" s="23" t="str">
        <f>IF(ISNA(VLOOKUP($C19,'Park City NorAm MO'!$A$17:$H$100,8,FALSE))=TRUE,"0",VLOOKUP($C19,'Park City NorAm MO'!$A$17:$H$100,8,FALSE))</f>
        <v>0</v>
      </c>
      <c r="Z19" s="23" t="str">
        <f>IF(ISNA(VLOOKUP($C19,'Park City NorAm DM'!$A$17:$H$100,8,FALSE))=TRUE,"0",VLOOKUP($C19,'Park City NorAm DM'!$A$17:$H$100,8,FALSE))</f>
        <v>0</v>
      </c>
      <c r="AA19" s="23" t="str">
        <f>IF(ISNA(VLOOKUP($C19,'Junior Nats MO'!$A$17:$H$100,8,FALSE))=TRUE,"0",VLOOKUP($C19,'Junior Nats MO'!$A$17:$H$100,8,FALSE))</f>
        <v>0</v>
      </c>
      <c r="AB19" s="23" t="str">
        <f>IF(ISNA(VLOOKUP($C19,'Canadian Champs MO'!$A$17:$H$100,8,FALSE))=TRUE,"0",VLOOKUP($C19,'Canadian Champs MO'!$A$17:$H$100,8,FALSE))</f>
        <v>0</v>
      </c>
      <c r="AC19" s="23" t="str">
        <f>IF(ISNA(VLOOKUP($C19,'Canadian Champs DM'!$A$17:$H$100,8,FALSE))=TRUE,"0",VLOOKUP($C19,'Canadian Champs DM'!$A$17:$H$100,8,FALSE))</f>
        <v>0</v>
      </c>
    </row>
    <row r="20" spans="1:29" ht="20" customHeight="1">
      <c r="A20" s="112" t="s">
        <v>57</v>
      </c>
      <c r="B20" s="112" t="s">
        <v>66</v>
      </c>
      <c r="C20" s="112" t="s">
        <v>94</v>
      </c>
      <c r="D20" s="115"/>
      <c r="E20" s="116">
        <f>F20</f>
        <v>15</v>
      </c>
      <c r="F20" s="19">
        <f>RANK(J20,$J$6:$K$100,0)</f>
        <v>15</v>
      </c>
      <c r="G20" s="20">
        <f>LARGE(($K20:$AC20),1)</f>
        <v>435.96666666666675</v>
      </c>
      <c r="H20" s="20">
        <f>LARGE(($K20:$AC20),2)</f>
        <v>433.93287069820138</v>
      </c>
      <c r="I20" s="20">
        <f>LARGE(($L20:$AC20),3)</f>
        <v>406.20374108464534</v>
      </c>
      <c r="J20" s="19">
        <f>SUM(G20+H20+I20)</f>
        <v>1276.1032784495135</v>
      </c>
      <c r="K20" s="21"/>
      <c r="L20" s="111" t="str">
        <f>IF(ISNA(VLOOKUP($C20,'Apex Cdn Selections Dec 16'!$A$17:$H$37,8,FALSE))=TRUE,"0",VLOOKUP($C20,'Apex Cdn Selections Dec 16'!$A$17:$H$37,8,FALSE))</f>
        <v>0</v>
      </c>
      <c r="M20" s="111">
        <f>IF(ISNA(VLOOKUP($C20,'Apex Cdn Selections Dec 17'!$A$17:$H$31,8,FALSE))=TRUE,0,VLOOKUP($C20,'Apex Cdn Selections Dec 17'!$A$17:$H$31,8,FALSE))</f>
        <v>0</v>
      </c>
      <c r="N20" s="111">
        <f>IF(ISNA(VLOOKUP($C20,'Calabogie CDN Cup M Jan 14'!$A$17:$H$59,8,FALSE))=TRUE,0,VLOOKUP($C20,'Calabogie CDN Cup M Jan 14'!$A$17:$H$59,8,FALSE))</f>
        <v>0</v>
      </c>
      <c r="O20" s="23">
        <f>IF(ISNA(VLOOKUP($C20,'Calabogie CDN Cup Jan 13'!$A$17:$H$58,8,FALSE))=TRUE,0,VLOOKUP($C20,'Calabogie CDN Cup Jan 13'!$A$17:$H$58,8,FALSE))</f>
        <v>0</v>
      </c>
      <c r="P20" s="23">
        <f>IF(ISNA(VLOOKUP($C20,'NorAm Val St-Come - MO'!$A$17:$H$58,8,FALSE))=TRUE,0,VLOOKUP($C20,'NorAm Val St-Come - MO'!$A$17:$H$58,8,FALSE))</f>
        <v>0</v>
      </c>
      <c r="Q20" s="23">
        <f>IF(ISNA(VLOOKUP($C20,'NorAm Val St-Come - DM'!$A$17:$H$58,8,FALSE))=TRUE,0,VLOOKUP($C20,'NorAm Val St-Come - DM'!$A$17:$H$58,8,FALSE))</f>
        <v>0</v>
      </c>
      <c r="R20" s="23">
        <f>IF(ISNA(VLOOKUP($C20,'North Bay TT Day 1'!$A$17:$H$58,8,FALSE))=TRUE,0,VLOOKUP($C20,'North Bay TT Day 1'!$A$17:$H$58,8,FALSE))</f>
        <v>433.93287069820138</v>
      </c>
      <c r="S20" s="23">
        <f>IF(ISNA(VLOOKUP($C20,'North Bay TT Day 2'!$A$17:$H$58,8,FALSE))=TRUE,0,VLOOKUP($C20,'North Bay TT Day 2'!$A$17:$H$58,8,FALSE))</f>
        <v>406.20374108464534</v>
      </c>
      <c r="T20" s="23">
        <f>IF(ISNA(VLOOKUP($C20,'Caledon TT'!$A$17:$H$59,8,FALSE))=TRUE,0,VLOOKUP($C20,'Caledon TT'!$A$17:$H$100,8,FALSE))</f>
        <v>364.27631578947364</v>
      </c>
      <c r="U20" s="23" t="str">
        <f>IF(ISNA(VLOOKUP($C20,'Killington Nor AM'!$A$17:$H$37,8,FALSE))=TRUE,"0",VLOOKUP($C20,'Killington Nor AM'!$A$17:$H$37,8,FALSE))</f>
        <v>0</v>
      </c>
      <c r="V20" s="23" t="str">
        <f>IF(ISNA(VLOOKUP($C20,'Canada Cup Red Deer'!$A$17:$H$37,8,FALSE))=TRUE,"0",VLOOKUP($C20,'Canada Cup Red Deer'!$A$17:$H$37,8,FALSE))</f>
        <v>0</v>
      </c>
      <c r="W20" s="23">
        <f>IF(ISNA(VLOOKUP($C20,'Provincials MO'!$A$17:$H$100,8,FALSE))=TRUE,"0",VLOOKUP($C20,'Provincials MO'!$A$17:$H$100,8,FALSE))</f>
        <v>352.49167129372574</v>
      </c>
      <c r="X20" s="23">
        <f>IF(ISNA(VLOOKUP($C20,'Provincials DM'!$A$17:$H$100,8,FALSE))=TRUE,"0",VLOOKUP($C20,'Provincials DM'!$A$17:$H$100,8,FALSE))</f>
        <v>435.96666666666675</v>
      </c>
      <c r="Y20" s="23" t="str">
        <f>IF(ISNA(VLOOKUP($C20,'Park City NorAm MO'!$A$17:$H$100,8,FALSE))=TRUE,"0",VLOOKUP($C20,'Park City NorAm MO'!$A$17:$H$100,8,FALSE))</f>
        <v>0</v>
      </c>
      <c r="Z20" s="23" t="str">
        <f>IF(ISNA(VLOOKUP($C20,'Park City NorAm DM'!$A$17:$H$100,8,FALSE))=TRUE,"0",VLOOKUP($C20,'Park City NorAm DM'!$A$17:$H$100,8,FALSE))</f>
        <v>0</v>
      </c>
      <c r="AA20" s="23">
        <f>IF(ISNA(VLOOKUP($C20,'Junior Nats MO'!$A$17:$H$100,8,FALSE))=TRUE,"0",VLOOKUP($C20,'Junior Nats MO'!$A$17:$H$100,8,FALSE))</f>
        <v>327.49556625285027</v>
      </c>
      <c r="AB20" s="23" t="str">
        <f>IF(ISNA(VLOOKUP($C20,'Canadian Champs MO'!$A$17:$H$100,8,FALSE))=TRUE,"0",VLOOKUP($C20,'Canadian Champs MO'!$A$17:$H$100,8,FALSE))</f>
        <v>0</v>
      </c>
      <c r="AC20" s="23" t="str">
        <f>IF(ISNA(VLOOKUP($C20,'Canadian Champs DM'!$A$17:$H$100,8,FALSE))=TRUE,"0",VLOOKUP($C20,'Canadian Champs DM'!$A$17:$H$100,8,FALSE))</f>
        <v>0</v>
      </c>
    </row>
    <row r="21" spans="1:29" ht="20" customHeight="1">
      <c r="A21" s="112" t="s">
        <v>64</v>
      </c>
      <c r="B21" s="112" t="s">
        <v>66</v>
      </c>
      <c r="C21" s="112" t="s">
        <v>95</v>
      </c>
      <c r="D21" s="115"/>
      <c r="E21" s="116">
        <f>F21</f>
        <v>16</v>
      </c>
      <c r="F21" s="19">
        <f>RANK(J21,$J$6:$K$100,0)</f>
        <v>16</v>
      </c>
      <c r="G21" s="20">
        <f>LARGE(($K21:$AC21),1)</f>
        <v>435.96666666666675</v>
      </c>
      <c r="H21" s="20">
        <f>LARGE(($K21:$AC21),2)</f>
        <v>397.74819430675547</v>
      </c>
      <c r="I21" s="20">
        <f>LARGE(($L21:$AC21),3)</f>
        <v>379.44197667962243</v>
      </c>
      <c r="J21" s="19">
        <f>SUM(G21+H21+I21)</f>
        <v>1213.1568376530447</v>
      </c>
      <c r="K21" s="21"/>
      <c r="L21" s="111" t="str">
        <f>IF(ISNA(VLOOKUP($C21,'Apex Cdn Selections Dec 16'!$A$17:$H$37,8,FALSE))=TRUE,"0",VLOOKUP($C21,'Apex Cdn Selections Dec 16'!$A$17:$H$37,8,FALSE))</f>
        <v>0</v>
      </c>
      <c r="M21" s="111">
        <f>IF(ISNA(VLOOKUP($C21,'Apex Cdn Selections Dec 17'!$A$17:$H$31,8,FALSE))=TRUE,0,VLOOKUP($C21,'Apex Cdn Selections Dec 17'!$A$17:$H$31,8,FALSE))</f>
        <v>0</v>
      </c>
      <c r="N21" s="111">
        <f>IF(ISNA(VLOOKUP($C21,'Calabogie CDN Cup M Jan 14'!$A$17:$H$59,8,FALSE))=TRUE,0,VLOOKUP($C21,'Calabogie CDN Cup M Jan 14'!$A$17:$H$59,8,FALSE))</f>
        <v>0</v>
      </c>
      <c r="O21" s="23">
        <f>IF(ISNA(VLOOKUP($C21,'Calabogie CDN Cup Jan 13'!$A$17:$H$58,8,FALSE))=TRUE,0,VLOOKUP($C21,'Calabogie CDN Cup Jan 13'!$A$17:$H$58,8,FALSE))</f>
        <v>0</v>
      </c>
      <c r="P21" s="23">
        <f>IF(ISNA(VLOOKUP($C21,'NorAm Val St-Come - MO'!$A$17:$H$58,8,FALSE))=TRUE,0,VLOOKUP($C21,'NorAm Val St-Come - MO'!$A$17:$H$58,8,FALSE))</f>
        <v>0</v>
      </c>
      <c r="Q21" s="23">
        <f>IF(ISNA(VLOOKUP($C21,'NorAm Val St-Come - DM'!$A$17:$H$58,8,FALSE))=TRUE,0,VLOOKUP($C21,'NorAm Val St-Come - DM'!$A$17:$H$58,8,FALSE))</f>
        <v>0</v>
      </c>
      <c r="R21" s="23">
        <f>IF(ISNA(VLOOKUP($C21,'North Bay TT Day 1'!$A$17:$H$58,8,FALSE))=TRUE,0,VLOOKUP($C21,'North Bay TT Day 1'!$A$17:$H$58,8,FALSE))</f>
        <v>397.74819430675547</v>
      </c>
      <c r="S21" s="23">
        <f>IF(ISNA(VLOOKUP($C21,'North Bay TT Day 2'!$A$17:$H$58,8,FALSE))=TRUE,0,VLOOKUP($C21,'North Bay TT Day 2'!$A$17:$H$58,8,FALSE))</f>
        <v>363.07361055039701</v>
      </c>
      <c r="T21" s="23">
        <f>IF(ISNA(VLOOKUP($C21,'Caledon TT'!$A$17:$H$59,8,FALSE))=TRUE,0,VLOOKUP($C21,'Caledon TT'!$A$17:$H$100,8,FALSE))</f>
        <v>368.94736842105266</v>
      </c>
      <c r="U21" s="23" t="str">
        <f>IF(ISNA(VLOOKUP($C21,'Killington Nor AM'!$A$17:$H$37,8,FALSE))=TRUE,"0",VLOOKUP($C21,'Killington Nor AM'!$A$17:$H$37,8,FALSE))</f>
        <v>0</v>
      </c>
      <c r="V21" s="23" t="str">
        <f>IF(ISNA(VLOOKUP($C21,'Canada Cup Red Deer'!$A$17:$H$37,8,FALSE))=TRUE,"0",VLOOKUP($C21,'Canada Cup Red Deer'!$A$17:$H$37,8,FALSE))</f>
        <v>0</v>
      </c>
      <c r="W21" s="23">
        <f>IF(ISNA(VLOOKUP($C21,'Provincials MO'!$A$17:$H$100,8,FALSE))=TRUE,"0",VLOOKUP($C21,'Provincials MO'!$A$17:$H$100,8,FALSE))</f>
        <v>379.44197667962243</v>
      </c>
      <c r="X21" s="23">
        <f>IF(ISNA(VLOOKUP($C21,'Provincials DM'!$A$17:$H$100,8,FALSE))=TRUE,"0",VLOOKUP($C21,'Provincials DM'!$A$17:$H$100,8,FALSE))</f>
        <v>435.96666666666675</v>
      </c>
      <c r="Y21" s="23" t="str">
        <f>IF(ISNA(VLOOKUP($C21,'Park City NorAm MO'!$A$17:$H$100,8,FALSE))=TRUE,"0",VLOOKUP($C21,'Park City NorAm MO'!$A$17:$H$100,8,FALSE))</f>
        <v>0</v>
      </c>
      <c r="Z21" s="23" t="str">
        <f>IF(ISNA(VLOOKUP($C21,'Park City NorAm DM'!$A$17:$H$100,8,FALSE))=TRUE,"0",VLOOKUP($C21,'Park City NorAm DM'!$A$17:$H$100,8,FALSE))</f>
        <v>0</v>
      </c>
      <c r="AA21" s="23" t="str">
        <f>IF(ISNA(VLOOKUP($C21,'Junior Nats MO'!$A$17:$H$100,8,FALSE))=TRUE,"0",VLOOKUP($C21,'Junior Nats MO'!$A$17:$H$100,8,FALSE))</f>
        <v>0</v>
      </c>
      <c r="AB21" s="23" t="str">
        <f>IF(ISNA(VLOOKUP($C21,'Canadian Champs MO'!$A$17:$H$100,8,FALSE))=TRUE,"0",VLOOKUP($C21,'Canadian Champs MO'!$A$17:$H$100,8,FALSE))</f>
        <v>0</v>
      </c>
      <c r="AC21" s="23" t="str">
        <f>IF(ISNA(VLOOKUP($C21,'Canadian Champs DM'!$A$17:$H$100,8,FALSE))=TRUE,"0",VLOOKUP($C21,'Canadian Champs DM'!$A$17:$H$100,8,FALSE))</f>
        <v>0</v>
      </c>
    </row>
    <row r="22" spans="1:29" ht="20" customHeight="1">
      <c r="A22" s="112" t="s">
        <v>64</v>
      </c>
      <c r="B22" s="112" t="s">
        <v>52</v>
      </c>
      <c r="C22" s="112" t="s">
        <v>65</v>
      </c>
      <c r="D22" s="115"/>
      <c r="E22" s="116">
        <f>F22</f>
        <v>17</v>
      </c>
      <c r="F22" s="19">
        <f>RANK(J22,$J$6:$K$100,0)</f>
        <v>17</v>
      </c>
      <c r="G22" s="20">
        <f>LARGE(($K22:$AC22),1)</f>
        <v>435.96666666666675</v>
      </c>
      <c r="H22" s="20">
        <f>LARGE(($K22:$AC22),2)</f>
        <v>385.74783236994216</v>
      </c>
      <c r="I22" s="20">
        <f>LARGE(($L22:$AC22),3)</f>
        <v>358.09446911586593</v>
      </c>
      <c r="J22" s="19">
        <f>SUM(G22+H22+I22)</f>
        <v>1179.8089681524748</v>
      </c>
      <c r="K22" s="21"/>
      <c r="L22" s="111" t="str">
        <f>IF(ISNA(VLOOKUP($C22,'Apex Cdn Selections Dec 16'!$A$17:$H$37,8,FALSE))=TRUE,"0",VLOOKUP($C22,'Apex Cdn Selections Dec 16'!$A$17:$H$37,8,FALSE))</f>
        <v>0</v>
      </c>
      <c r="M22" s="111">
        <f>IF(ISNA(VLOOKUP($C22,'Apex Cdn Selections Dec 17'!$A$17:$H$31,8,FALSE))=TRUE,0,VLOOKUP($C22,'Apex Cdn Selections Dec 17'!$A$17:$H$31,8,FALSE))</f>
        <v>0</v>
      </c>
      <c r="N22" s="111">
        <f>IF(ISNA(VLOOKUP($C22,'Calabogie CDN Cup M Jan 14'!$A$17:$H$59,8,FALSE))=TRUE,0,VLOOKUP($C22,'Calabogie CDN Cup M Jan 14'!$A$17:$H$59,8,FALSE))</f>
        <v>385.74783236994216</v>
      </c>
      <c r="O22" s="23">
        <f>IF(ISNA(VLOOKUP($C22,'Calabogie CDN Cup Jan 13'!$A$17:$H$58,8,FALSE))=TRUE,0,VLOOKUP($C22,'Calabogie CDN Cup Jan 13'!$A$17:$H$58,8,FALSE))</f>
        <v>351.9613759806881</v>
      </c>
      <c r="P22" s="23">
        <f>IF(ISNA(VLOOKUP($C22,'NorAm Val St-Come - MO'!$A$17:$H$58,8,FALSE))=TRUE,0,VLOOKUP($C22,'NorAm Val St-Come - MO'!$A$17:$H$58,8,FALSE))</f>
        <v>0</v>
      </c>
      <c r="Q22" s="23">
        <f>IF(ISNA(VLOOKUP($C22,'NorAm Val St-Come - DM'!$A$17:$H$58,8,FALSE))=TRUE,0,VLOOKUP($C22,'NorAm Val St-Come - DM'!$A$17:$H$58,8,FALSE))</f>
        <v>0</v>
      </c>
      <c r="R22" s="23">
        <f>IF(ISNA(VLOOKUP($C22,'North Bay TT Day 1'!$A$17:$H$58,8,FALSE))=TRUE,0,VLOOKUP($C22,'North Bay TT Day 1'!$A$17:$H$58,8,FALSE))</f>
        <v>0</v>
      </c>
      <c r="S22" s="23">
        <f>IF(ISNA(VLOOKUP($C22,'North Bay TT Day 2'!$A$17:$H$58,8,FALSE))=TRUE,0,VLOOKUP($C22,'North Bay TT Day 2'!$A$17:$H$58,8,FALSE))</f>
        <v>358.09446911586593</v>
      </c>
      <c r="T22" s="23">
        <f>IF(ISNA(VLOOKUP($C22,'Caledon TT'!$A$17:$H$59,8,FALSE))=TRUE,0,VLOOKUP($C22,'Caledon TT'!$A$17:$H$100,8,FALSE))</f>
        <v>347.43421052631578</v>
      </c>
      <c r="U22" s="23" t="str">
        <f>IF(ISNA(VLOOKUP($C22,'Killington Nor AM'!$A$17:$H$37,8,FALSE))=TRUE,"0",VLOOKUP($C22,'Killington Nor AM'!$A$17:$H$37,8,FALSE))</f>
        <v>0</v>
      </c>
      <c r="V22" s="23" t="str">
        <f>IF(ISNA(VLOOKUP($C22,'Canada Cup Red Deer'!$A$17:$H$37,8,FALSE))=TRUE,"0",VLOOKUP($C22,'Canada Cup Red Deer'!$A$17:$H$37,8,FALSE))</f>
        <v>0</v>
      </c>
      <c r="W22" s="23">
        <f>IF(ISNA(VLOOKUP($C22,'Provincials MO'!$A$17:$H$100,8,FALSE))=TRUE,"0",VLOOKUP($C22,'Provincials MO'!$A$17:$H$100,8,FALSE))</f>
        <v>355.85091615769016</v>
      </c>
      <c r="X22" s="23">
        <f>IF(ISNA(VLOOKUP($C22,'Provincials DM'!$A$17:$H$100,8,FALSE))=TRUE,"0",VLOOKUP($C22,'Provincials DM'!$A$17:$H$100,8,FALSE))</f>
        <v>435.96666666666675</v>
      </c>
      <c r="Y22" s="23" t="str">
        <f>IF(ISNA(VLOOKUP($C22,'Park City NorAm MO'!$A$17:$H$100,8,FALSE))=TRUE,"0",VLOOKUP($C22,'Park City NorAm MO'!$A$17:$H$100,8,FALSE))</f>
        <v>0</v>
      </c>
      <c r="Z22" s="23" t="str">
        <f>IF(ISNA(VLOOKUP($C22,'Park City NorAm DM'!$A$17:$H$100,8,FALSE))=TRUE,"0",VLOOKUP($C22,'Park City NorAm DM'!$A$17:$H$100,8,FALSE))</f>
        <v>0</v>
      </c>
      <c r="AA22" s="23" t="str">
        <f>IF(ISNA(VLOOKUP($C22,'Junior Nats MO'!$A$17:$H$100,8,FALSE))=TRUE,"0",VLOOKUP($C22,'Junior Nats MO'!$A$17:$H$100,8,FALSE))</f>
        <v>0</v>
      </c>
      <c r="AB22" s="23" t="str">
        <f>IF(ISNA(VLOOKUP($C22,'Canadian Champs MO'!$A$17:$H$100,8,FALSE))=TRUE,"0",VLOOKUP($C22,'Canadian Champs MO'!$A$17:$H$100,8,FALSE))</f>
        <v>0</v>
      </c>
      <c r="AC22" s="23" t="str">
        <f>IF(ISNA(VLOOKUP($C22,'Canadian Champs DM'!$A$17:$H$100,8,FALSE))=TRUE,"0",VLOOKUP($C22,'Canadian Champs DM'!$A$17:$H$100,8,FALSE))</f>
        <v>0</v>
      </c>
    </row>
    <row r="23" spans="1:29" ht="20" customHeight="1">
      <c r="A23" s="112" t="s">
        <v>57</v>
      </c>
      <c r="B23" s="112" t="s">
        <v>93</v>
      </c>
      <c r="C23" s="112" t="s">
        <v>97</v>
      </c>
      <c r="D23" s="115"/>
      <c r="E23" s="116">
        <f>F23</f>
        <v>18</v>
      </c>
      <c r="F23" s="19">
        <f>RANK(J23,$J$6:$K$100,0)</f>
        <v>18</v>
      </c>
      <c r="G23" s="20">
        <f>LARGE(($K23:$AC23),1)</f>
        <v>435.96666666666675</v>
      </c>
      <c r="H23" s="20">
        <f>LARGE(($K23:$AC23),2)</f>
        <v>386.20591984138224</v>
      </c>
      <c r="I23" s="20">
        <f>LARGE(($L23:$AC23),3)</f>
        <v>335.65789473684208</v>
      </c>
      <c r="J23" s="19">
        <f>SUM(G23+H23+I23)</f>
        <v>1157.830481244891</v>
      </c>
      <c r="K23" s="21"/>
      <c r="L23" s="111" t="str">
        <f>IF(ISNA(VLOOKUP($C23,'Apex Cdn Selections Dec 16'!$A$17:$H$37,8,FALSE))=TRUE,"0",VLOOKUP($C23,'Apex Cdn Selections Dec 16'!$A$17:$H$37,8,FALSE))</f>
        <v>0</v>
      </c>
      <c r="M23" s="111">
        <f>IF(ISNA(VLOOKUP($C23,'Apex Cdn Selections Dec 17'!$A$17:$H$31,8,FALSE))=TRUE,0,VLOOKUP($C23,'Apex Cdn Selections Dec 17'!$A$17:$H$31,8,FALSE))</f>
        <v>0</v>
      </c>
      <c r="N23" s="111">
        <f>IF(ISNA(VLOOKUP($C23,'Calabogie CDN Cup M Jan 14'!$A$17:$H$59,8,FALSE))=TRUE,0,VLOOKUP($C23,'Calabogie CDN Cup M Jan 14'!$A$17:$H$59,8,FALSE))</f>
        <v>0</v>
      </c>
      <c r="O23" s="23">
        <f>IF(ISNA(VLOOKUP($C23,'Calabogie CDN Cup Jan 13'!$A$17:$H$58,8,FALSE))=TRUE,0,VLOOKUP($C23,'Calabogie CDN Cup Jan 13'!$A$17:$H$58,8,FALSE))</f>
        <v>0</v>
      </c>
      <c r="P23" s="23">
        <f>IF(ISNA(VLOOKUP($C23,'NorAm Val St-Come - MO'!$A$17:$H$58,8,FALSE))=TRUE,0,VLOOKUP($C23,'NorAm Val St-Come - MO'!$A$17:$H$58,8,FALSE))</f>
        <v>0</v>
      </c>
      <c r="Q23" s="23">
        <f>IF(ISNA(VLOOKUP($C23,'NorAm Val St-Come - DM'!$A$17:$H$58,8,FALSE))=TRUE,0,VLOOKUP($C23,'NorAm Val St-Come - DM'!$A$17:$H$58,8,FALSE))</f>
        <v>0</v>
      </c>
      <c r="R23" s="23">
        <f>IF(ISNA(VLOOKUP($C23,'North Bay TT Day 1'!$A$17:$H$58,8,FALSE))=TRUE,0,VLOOKUP($C23,'North Bay TT Day 1'!$A$17:$H$58,8,FALSE))</f>
        <v>386.20591984138224</v>
      </c>
      <c r="S23" s="23">
        <f>IF(ISNA(VLOOKUP($C23,'North Bay TT Day 2'!$A$17:$H$58,8,FALSE))=TRUE,0,VLOOKUP($C23,'North Bay TT Day 2'!$A$17:$H$58,8,FALSE))</f>
        <v>302.78562777553492</v>
      </c>
      <c r="T23" s="23">
        <f>IF(ISNA(VLOOKUP($C23,'Caledon TT'!$A$17:$H$59,8,FALSE))=TRUE,0,VLOOKUP($C23,'Caledon TT'!$A$17:$H$100,8,FALSE))</f>
        <v>335.65789473684208</v>
      </c>
      <c r="U23" s="23" t="str">
        <f>IF(ISNA(VLOOKUP($C23,'Killington Nor AM'!$A$17:$H$37,8,FALSE))=TRUE,"0",VLOOKUP($C23,'Killington Nor AM'!$A$17:$H$37,8,FALSE))</f>
        <v>0</v>
      </c>
      <c r="V23" s="23" t="str">
        <f>IF(ISNA(VLOOKUP($C23,'Canada Cup Red Deer'!$A$17:$H$37,8,FALSE))=TRUE,"0",VLOOKUP($C23,'Canada Cup Red Deer'!$A$17:$H$37,8,FALSE))</f>
        <v>0</v>
      </c>
      <c r="W23" s="23">
        <f>IF(ISNA(VLOOKUP($C23,'Provincials MO'!$A$17:$H$100,8,FALSE))=TRUE,"0",VLOOKUP($C23,'Provincials MO'!$A$17:$H$100,8,FALSE))</f>
        <v>323.32731815657962</v>
      </c>
      <c r="X23" s="23">
        <f>IF(ISNA(VLOOKUP($C23,'Provincials DM'!$A$17:$H$100,8,FALSE))=TRUE,"0",VLOOKUP($C23,'Provincials DM'!$A$17:$H$100,8,FALSE))</f>
        <v>435.96666666666675</v>
      </c>
      <c r="Y23" s="23" t="str">
        <f>IF(ISNA(VLOOKUP($C23,'Park City NorAm MO'!$A$17:$H$100,8,FALSE))=TRUE,"0",VLOOKUP($C23,'Park City NorAm MO'!$A$17:$H$100,8,FALSE))</f>
        <v>0</v>
      </c>
      <c r="Z23" s="23" t="str">
        <f>IF(ISNA(VLOOKUP($C23,'Park City NorAm DM'!$A$17:$H$100,8,FALSE))=TRUE,"0",VLOOKUP($C23,'Park City NorAm DM'!$A$17:$H$100,8,FALSE))</f>
        <v>0</v>
      </c>
      <c r="AA23" s="23" t="str">
        <f>IF(ISNA(VLOOKUP($C23,'Junior Nats MO'!$A$17:$H$100,8,FALSE))=TRUE,"0",VLOOKUP($C23,'Junior Nats MO'!$A$17:$H$100,8,FALSE))</f>
        <v>0</v>
      </c>
      <c r="AB23" s="23" t="str">
        <f>IF(ISNA(VLOOKUP($C23,'Canadian Champs MO'!$A$17:$H$100,8,FALSE))=TRUE,"0",VLOOKUP($C23,'Canadian Champs MO'!$A$17:$H$100,8,FALSE))</f>
        <v>0</v>
      </c>
      <c r="AC23" s="23" t="str">
        <f>IF(ISNA(VLOOKUP($C23,'Canadian Champs DM'!$A$17:$H$100,8,FALSE))=TRUE,"0",VLOOKUP($C23,'Canadian Champs DM'!$A$17:$H$100,8,FALSE))</f>
        <v>0</v>
      </c>
    </row>
    <row r="24" spans="1:29" ht="20" customHeight="1">
      <c r="A24" s="112" t="s">
        <v>57</v>
      </c>
      <c r="B24" s="112" t="s">
        <v>66</v>
      </c>
      <c r="C24" s="112" t="s">
        <v>109</v>
      </c>
      <c r="D24" s="115"/>
      <c r="E24" s="116">
        <f>F24</f>
        <v>19</v>
      </c>
      <c r="F24" s="19">
        <f>RANK(J24,$J$6:$K$100,0)</f>
        <v>19</v>
      </c>
      <c r="G24" s="20">
        <f>LARGE(($K24:$AC24),1)</f>
        <v>376.93446373301038</v>
      </c>
      <c r="H24" s="20">
        <f>LARGE(($K24:$AC24),2)</f>
        <v>374.73684210526312</v>
      </c>
      <c r="I24" s="20">
        <f>LARGE(($L24:$AC24),3)</f>
        <v>368.98250971682398</v>
      </c>
      <c r="J24" s="19">
        <f>SUM(G24+H24+I24)</f>
        <v>1120.6538155550975</v>
      </c>
      <c r="K24" s="21"/>
      <c r="L24" s="111" t="str">
        <f>IF(ISNA(VLOOKUP($C24,'Apex Cdn Selections Dec 16'!$A$17:$H$37,8,FALSE))=TRUE,"0",VLOOKUP($C24,'Apex Cdn Selections Dec 16'!$A$17:$H$37,8,FALSE))</f>
        <v>0</v>
      </c>
      <c r="M24" s="111">
        <f>IF(ISNA(VLOOKUP($C24,'Apex Cdn Selections Dec 17'!$A$17:$H$31,8,FALSE))=TRUE,0,VLOOKUP($C24,'Apex Cdn Selections Dec 17'!$A$17:$H$31,8,FALSE))</f>
        <v>0</v>
      </c>
      <c r="N24" s="111">
        <f>IF(ISNA(VLOOKUP($C24,'Calabogie CDN Cup M Jan 14'!$A$17:$H$59,8,FALSE))=TRUE,0,VLOOKUP($C24,'Calabogie CDN Cup M Jan 14'!$A$17:$H$59,8,FALSE))</f>
        <v>0</v>
      </c>
      <c r="O24" s="23">
        <f>IF(ISNA(VLOOKUP($C24,'Calabogie CDN Cup Jan 13'!$A$17:$H$58,8,FALSE))=TRUE,0,VLOOKUP($C24,'Calabogie CDN Cup Jan 13'!$A$17:$H$58,8,FALSE))</f>
        <v>0</v>
      </c>
      <c r="P24" s="23">
        <f>IF(ISNA(VLOOKUP($C24,'NorAm Val St-Come - MO'!$A$17:$H$58,8,FALSE))=TRUE,0,VLOOKUP($C24,'NorAm Val St-Come - MO'!$A$17:$H$58,8,FALSE))</f>
        <v>0</v>
      </c>
      <c r="Q24" s="23">
        <f>IF(ISNA(VLOOKUP($C24,'NorAm Val St-Come - DM'!$A$17:$H$58,8,FALSE))=TRUE,0,VLOOKUP($C24,'NorAm Val St-Come - DM'!$A$17:$H$58,8,FALSE))</f>
        <v>0</v>
      </c>
      <c r="R24" s="23">
        <f>IF(ISNA(VLOOKUP($C24,'North Bay TT Day 1'!$A$17:$H$58,8,FALSE))=TRUE,0,VLOOKUP($C24,'North Bay TT Day 1'!$A$17:$H$58,8,FALSE))</f>
        <v>304.3478260869565</v>
      </c>
      <c r="S24" s="23">
        <f>IF(ISNA(VLOOKUP($C24,'North Bay TT Day 2'!$A$17:$H$58,8,FALSE))=TRUE,0,VLOOKUP($C24,'North Bay TT Day 2'!$A$17:$H$58,8,FALSE))</f>
        <v>376.93446373301038</v>
      </c>
      <c r="T24" s="23">
        <f>IF(ISNA(VLOOKUP($C24,'Caledon TT'!$A$17:$H$59,8,FALSE))=TRUE,0,VLOOKUP($C24,'Caledon TT'!$A$17:$H$100,8,FALSE))</f>
        <v>374.73684210526312</v>
      </c>
      <c r="U24" s="23" t="str">
        <f>IF(ISNA(VLOOKUP($C24,'Killington Nor AM'!$A$17:$H$37,8,FALSE))=TRUE,"0",VLOOKUP($C24,'Killington Nor AM'!$A$17:$H$37,8,FALSE))</f>
        <v>0</v>
      </c>
      <c r="V24" s="23" t="str">
        <f>IF(ISNA(VLOOKUP($C24,'Canada Cup Red Deer'!$A$17:$H$37,8,FALSE))=TRUE,"0",VLOOKUP($C24,'Canada Cup Red Deer'!$A$17:$H$37,8,FALSE))</f>
        <v>0</v>
      </c>
      <c r="W24" s="23">
        <f>IF(ISNA(VLOOKUP($C24,'Provincials MO'!$A$17:$H$100,8,FALSE))=TRUE,"0",VLOOKUP($C24,'Provincials MO'!$A$17:$H$100,8,FALSE))</f>
        <v>368.98250971682398</v>
      </c>
      <c r="X24" s="23">
        <f>IF(ISNA(VLOOKUP($C24,'Provincials DM'!$A$17:$H$100,8,FALSE))=TRUE,"0",VLOOKUP($C24,'Provincials DM'!$A$17:$H$100,8,FALSE))</f>
        <v>228.80000000000004</v>
      </c>
      <c r="Y24" s="23" t="str">
        <f>IF(ISNA(VLOOKUP($C24,'Park City NorAm MO'!$A$17:$H$100,8,FALSE))=TRUE,"0",VLOOKUP($C24,'Park City NorAm MO'!$A$17:$H$100,8,FALSE))</f>
        <v>0</v>
      </c>
      <c r="Z24" s="23" t="str">
        <f>IF(ISNA(VLOOKUP($C24,'Park City NorAm DM'!$A$17:$H$100,8,FALSE))=TRUE,"0",VLOOKUP($C24,'Park City NorAm DM'!$A$17:$H$100,8,FALSE))</f>
        <v>0</v>
      </c>
      <c r="AA24" s="23" t="str">
        <f>IF(ISNA(VLOOKUP($C24,'Junior Nats MO'!$A$17:$H$100,8,FALSE))=TRUE,"0",VLOOKUP($C24,'Junior Nats MO'!$A$17:$H$100,8,FALSE))</f>
        <v>0</v>
      </c>
      <c r="AB24" s="23" t="str">
        <f>IF(ISNA(VLOOKUP($C24,'Canadian Champs MO'!$A$17:$H$100,8,FALSE))=TRUE,"0",VLOOKUP($C24,'Canadian Champs MO'!$A$17:$H$100,8,FALSE))</f>
        <v>0</v>
      </c>
      <c r="AC24" s="23" t="str">
        <f>IF(ISNA(VLOOKUP($C24,'Canadian Champs DM'!$A$17:$H$100,8,FALSE))=TRUE,"0",VLOOKUP($C24,'Canadian Champs DM'!$A$17:$H$100,8,FALSE))</f>
        <v>0</v>
      </c>
    </row>
    <row r="25" spans="1:29" ht="20" customHeight="1">
      <c r="A25" s="112" t="s">
        <v>91</v>
      </c>
      <c r="B25" s="112" t="s">
        <v>99</v>
      </c>
      <c r="C25" s="112" t="s">
        <v>98</v>
      </c>
      <c r="D25" s="115"/>
      <c r="E25" s="116">
        <f>F25</f>
        <v>20</v>
      </c>
      <c r="F25" s="19">
        <f>RANK(J25,$J$6:$K$100,0)</f>
        <v>20</v>
      </c>
      <c r="G25" s="20">
        <f>LARGE(($K25:$AC25),1)</f>
        <v>388.37303189341941</v>
      </c>
      <c r="H25" s="20">
        <f>LARGE(($K25:$AC25),2)</f>
        <v>379.54963886135113</v>
      </c>
      <c r="I25" s="20">
        <f>LARGE(($L25:$AC25),3)</f>
        <v>351.65186007773463</v>
      </c>
      <c r="J25" s="19">
        <f>SUM(G25+H25+I25)</f>
        <v>1119.5745308325052</v>
      </c>
      <c r="K25" s="21"/>
      <c r="L25" s="111" t="str">
        <f>IF(ISNA(VLOOKUP($C25,'Apex Cdn Selections Dec 16'!$A$17:$H$37,8,FALSE))=TRUE,"0",VLOOKUP($C25,'Apex Cdn Selections Dec 16'!$A$17:$H$37,8,FALSE))</f>
        <v>0</v>
      </c>
      <c r="M25" s="111">
        <f>IF(ISNA(VLOOKUP($C25,'Apex Cdn Selections Dec 17'!$A$17:$H$31,8,FALSE))=TRUE,0,VLOOKUP($C25,'Apex Cdn Selections Dec 17'!$A$17:$H$31,8,FALSE))</f>
        <v>0</v>
      </c>
      <c r="N25" s="111">
        <f>IF(ISNA(VLOOKUP($C25,'Calabogie CDN Cup M Jan 14'!$A$17:$H$59,8,FALSE))=TRUE,0,VLOOKUP($C25,'Calabogie CDN Cup M Jan 14'!$A$17:$H$59,8,FALSE))</f>
        <v>0</v>
      </c>
      <c r="O25" s="23">
        <f>IF(ISNA(VLOOKUP($C25,'Calabogie CDN Cup Jan 13'!$A$17:$H$58,8,FALSE))=TRUE,0,VLOOKUP($C25,'Calabogie CDN Cup Jan 13'!$A$17:$H$58,8,FALSE))</f>
        <v>0</v>
      </c>
      <c r="P25" s="23">
        <f>IF(ISNA(VLOOKUP($C25,'NorAm Val St-Come - MO'!$A$17:$H$58,8,FALSE))=TRUE,0,VLOOKUP($C25,'NorAm Val St-Come - MO'!$A$17:$H$58,8,FALSE))</f>
        <v>0</v>
      </c>
      <c r="Q25" s="23">
        <f>IF(ISNA(VLOOKUP($C25,'NorAm Val St-Come - DM'!$A$17:$H$58,8,FALSE))=TRUE,0,VLOOKUP($C25,'NorAm Val St-Come - DM'!$A$17:$H$58,8,FALSE))</f>
        <v>0</v>
      </c>
      <c r="R25" s="23">
        <f>IF(ISNA(VLOOKUP($C25,'North Bay TT Day 1'!$A$17:$H$58,8,FALSE))=TRUE,0,VLOOKUP($C25,'North Bay TT Day 1'!$A$17:$H$58,8,FALSE))</f>
        <v>379.54963886135113</v>
      </c>
      <c r="S25" s="23">
        <f>IF(ISNA(VLOOKUP($C25,'North Bay TT Day 2'!$A$17:$H$58,8,FALSE))=TRUE,0,VLOOKUP($C25,'North Bay TT Day 2'!$A$17:$H$58,8,FALSE))</f>
        <v>388.37303189341941</v>
      </c>
      <c r="T25" s="23">
        <f>IF(ISNA(VLOOKUP($C25,'Caledon TT'!$A$17:$H$59,8,FALSE))=TRUE,0,VLOOKUP($C25,'Caledon TT'!$A$17:$H$100,8,FALSE))</f>
        <v>340.06578947368422</v>
      </c>
      <c r="U25" s="23" t="str">
        <f>IF(ISNA(VLOOKUP($C25,'Killington Nor AM'!$A$17:$H$37,8,FALSE))=TRUE,"0",VLOOKUP($C25,'Killington Nor AM'!$A$17:$H$37,8,FALSE))</f>
        <v>0</v>
      </c>
      <c r="V25" s="23" t="str">
        <f>IF(ISNA(VLOOKUP($C25,'Canada Cup Red Deer'!$A$17:$H$37,8,FALSE))=TRUE,"0",VLOOKUP($C25,'Canada Cup Red Deer'!$A$17:$H$37,8,FALSE))</f>
        <v>0</v>
      </c>
      <c r="W25" s="23">
        <f>IF(ISNA(VLOOKUP($C25,'Provincials MO'!$A$17:$H$100,8,FALSE))=TRUE,"0",VLOOKUP($C25,'Provincials MO'!$A$17:$H$100,8,FALSE))</f>
        <v>351.65186007773463</v>
      </c>
      <c r="X25" s="23">
        <f>IF(ISNA(VLOOKUP($C25,'Provincials DM'!$A$17:$H$100,8,FALSE))=TRUE,"0",VLOOKUP($C25,'Provincials DM'!$A$17:$H$100,8,FALSE))</f>
        <v>228.80000000000004</v>
      </c>
      <c r="Y25" s="23" t="str">
        <f>IF(ISNA(VLOOKUP($C25,'Park City NorAm MO'!$A$17:$H$100,8,FALSE))=TRUE,"0",VLOOKUP($C25,'Park City NorAm MO'!$A$17:$H$100,8,FALSE))</f>
        <v>0</v>
      </c>
      <c r="Z25" s="23" t="str">
        <f>IF(ISNA(VLOOKUP($C25,'Park City NorAm DM'!$A$17:$H$100,8,FALSE))=TRUE,"0",VLOOKUP($C25,'Park City NorAm DM'!$A$17:$H$100,8,FALSE))</f>
        <v>0</v>
      </c>
      <c r="AA25" s="23">
        <f>IF(ISNA(VLOOKUP($C25,'Junior Nats MO'!$A$17:$H$100,8,FALSE))=TRUE,"0",VLOOKUP($C25,'Junior Nats MO'!$A$17:$H$100,8,FALSE))</f>
        <v>246.35799341271854</v>
      </c>
      <c r="AB25" s="23" t="str">
        <f>IF(ISNA(VLOOKUP($C25,'Canadian Champs MO'!$A$17:$H$100,8,FALSE))=TRUE,"0",VLOOKUP($C25,'Canadian Champs MO'!$A$17:$H$100,8,FALSE))</f>
        <v>0</v>
      </c>
      <c r="AC25" s="23" t="str">
        <f>IF(ISNA(VLOOKUP($C25,'Canadian Champs DM'!$A$17:$H$100,8,FALSE))=TRUE,"0",VLOOKUP($C25,'Canadian Champs DM'!$A$17:$H$100,8,FALSE))</f>
        <v>0</v>
      </c>
    </row>
    <row r="26" spans="1:29" ht="20" customHeight="1">
      <c r="A26" s="112" t="s">
        <v>64</v>
      </c>
      <c r="B26" s="112" t="s">
        <v>52</v>
      </c>
      <c r="C26" s="112" t="s">
        <v>127</v>
      </c>
      <c r="D26" s="115"/>
      <c r="E26" s="116">
        <f>F26</f>
        <v>21</v>
      </c>
      <c r="F26" s="19">
        <f>RANK(J26,$J$6:$K$100,0)</f>
        <v>21</v>
      </c>
      <c r="G26" s="20">
        <f>LARGE(($K26:$AC26),1)</f>
        <v>435.96666666666675</v>
      </c>
      <c r="H26" s="20">
        <f>LARGE(($K26:$AC26),2)</f>
        <v>314.47112715158244</v>
      </c>
      <c r="I26" s="20">
        <f>LARGE(($L26:$AC26),3)</f>
        <v>306.31578947368422</v>
      </c>
      <c r="J26" s="19">
        <f>SUM(G26+H26+I26)</f>
        <v>1056.7535832919334</v>
      </c>
      <c r="K26" s="21"/>
      <c r="L26" s="111" t="str">
        <f>IF(ISNA(VLOOKUP($C26,'Apex Cdn Selections Dec 16'!$A$17:$H$37,8,FALSE))=TRUE,"0",VLOOKUP($C26,'Apex Cdn Selections Dec 16'!$A$17:$H$37,8,FALSE))</f>
        <v>0</v>
      </c>
      <c r="M26" s="111">
        <f>IF(ISNA(VLOOKUP($C26,'Apex Cdn Selections Dec 17'!$A$17:$H$31,8,FALSE))=TRUE,0,VLOOKUP($C26,'Apex Cdn Selections Dec 17'!$A$17:$H$31,8,FALSE))</f>
        <v>0</v>
      </c>
      <c r="N26" s="111">
        <f>IF(ISNA(VLOOKUP($C26,'Calabogie CDN Cup M Jan 14'!$A$17:$H$59,8,FALSE))=TRUE,0,VLOOKUP($C26,'Calabogie CDN Cup M Jan 14'!$A$17:$H$59,8,FALSE))</f>
        <v>0</v>
      </c>
      <c r="O26" s="23">
        <f>IF(ISNA(VLOOKUP($C26,'Calabogie CDN Cup Jan 13'!$A$17:$H$58,8,FALSE))=TRUE,0,VLOOKUP($C26,'Calabogie CDN Cup Jan 13'!$A$17:$H$58,8,FALSE))</f>
        <v>0</v>
      </c>
      <c r="P26" s="23">
        <f>IF(ISNA(VLOOKUP($C26,'NorAm Val St-Come - MO'!$A$17:$H$58,8,FALSE))=TRUE,0,VLOOKUP($C26,'NorAm Val St-Come - MO'!$A$17:$H$58,8,FALSE))</f>
        <v>0</v>
      </c>
      <c r="Q26" s="23">
        <f>IF(ISNA(VLOOKUP($C26,'NorAm Val St-Come - DM'!$A$17:$H$58,8,FALSE))=TRUE,0,VLOOKUP($C26,'NorAm Val St-Come - DM'!$A$17:$H$58,8,FALSE))</f>
        <v>0</v>
      </c>
      <c r="R26" s="23">
        <f>IF(ISNA(VLOOKUP($C26,'North Bay TT Day 1'!$A$17:$H$58,8,FALSE))=TRUE,0,VLOOKUP($C26,'North Bay TT Day 1'!$A$17:$H$58,8,FALSE))</f>
        <v>0</v>
      </c>
      <c r="S26" s="23">
        <f>IF(ISNA(VLOOKUP($C26,'North Bay TT Day 2'!$A$17:$H$58,8,FALSE))=TRUE,0,VLOOKUP($C26,'North Bay TT Day 2'!$A$17:$H$58,8,FALSE))</f>
        <v>0</v>
      </c>
      <c r="T26" s="23">
        <f>IF(ISNA(VLOOKUP($C26,'Caledon TT'!$A$17:$H$59,8,FALSE))=TRUE,0,VLOOKUP($C26,'Caledon TT'!$A$17:$H$100,8,FALSE))</f>
        <v>306.31578947368422</v>
      </c>
      <c r="U26" s="23" t="str">
        <f>IF(ISNA(VLOOKUP($C26,'Killington Nor AM'!$A$17:$H$37,8,FALSE))=TRUE,"0",VLOOKUP($C26,'Killington Nor AM'!$A$17:$H$37,8,FALSE))</f>
        <v>0</v>
      </c>
      <c r="V26" s="23" t="str">
        <f>IF(ISNA(VLOOKUP($C26,'Canada Cup Red Deer'!$A$17:$H$37,8,FALSE))=TRUE,"0",VLOOKUP($C26,'Canada Cup Red Deer'!$A$17:$H$37,8,FALSE))</f>
        <v>0</v>
      </c>
      <c r="W26" s="23">
        <f>IF(ISNA(VLOOKUP($C26,'Provincials MO'!$A$17:$H$100,8,FALSE))=TRUE,"0",VLOOKUP($C26,'Provincials MO'!$A$17:$H$100,8,FALSE))</f>
        <v>314.47112715158244</v>
      </c>
      <c r="X26" s="23">
        <f>IF(ISNA(VLOOKUP($C26,'Provincials DM'!$A$17:$H$100,8,FALSE))=TRUE,"0",VLOOKUP($C26,'Provincials DM'!$A$17:$H$100,8,FALSE))</f>
        <v>435.96666666666675</v>
      </c>
      <c r="Y26" s="23" t="str">
        <f>IF(ISNA(VLOOKUP($C26,'Park City NorAm MO'!$A$17:$H$100,8,FALSE))=TRUE,"0",VLOOKUP($C26,'Park City NorAm MO'!$A$17:$H$100,8,FALSE))</f>
        <v>0</v>
      </c>
      <c r="Z26" s="23" t="str">
        <f>IF(ISNA(VLOOKUP($C26,'Park City NorAm DM'!$A$17:$H$100,8,FALSE))=TRUE,"0",VLOOKUP($C26,'Park City NorAm DM'!$A$17:$H$100,8,FALSE))</f>
        <v>0</v>
      </c>
      <c r="AA26" s="23" t="str">
        <f>IF(ISNA(VLOOKUP($C26,'Junior Nats MO'!$A$17:$H$100,8,FALSE))=TRUE,"0",VLOOKUP($C26,'Junior Nats MO'!$A$17:$H$100,8,FALSE))</f>
        <v>0</v>
      </c>
      <c r="AB26" s="23" t="str">
        <f>IF(ISNA(VLOOKUP($C26,'Canadian Champs MO'!$A$17:$H$100,8,FALSE))=TRUE,"0",VLOOKUP($C26,'Canadian Champs MO'!$A$17:$H$100,8,FALSE))</f>
        <v>0</v>
      </c>
      <c r="AC26" s="23" t="str">
        <f>IF(ISNA(VLOOKUP($C26,'Canadian Champs DM'!$A$17:$H$100,8,FALSE))=TRUE,"0",VLOOKUP($C26,'Canadian Champs DM'!$A$17:$H$100,8,FALSE))</f>
        <v>0</v>
      </c>
    </row>
    <row r="27" spans="1:29" ht="20" customHeight="1">
      <c r="A27" s="112" t="s">
        <v>91</v>
      </c>
      <c r="B27" s="112" t="s">
        <v>102</v>
      </c>
      <c r="C27" s="112" t="s">
        <v>101</v>
      </c>
      <c r="D27" s="115"/>
      <c r="E27" s="116">
        <f>F27</f>
        <v>22</v>
      </c>
      <c r="F27" s="19">
        <f>RANK(J27,$J$6:$K$100,0)</f>
        <v>22</v>
      </c>
      <c r="G27" s="20">
        <f>LARGE(($K27:$AC27),1)</f>
        <v>354.69480243591562</v>
      </c>
      <c r="H27" s="20">
        <f>LARGE(($K27:$AC27),2)</f>
        <v>344.23361593325257</v>
      </c>
      <c r="I27" s="20">
        <f>LARGE(($L27:$AC27),3)</f>
        <v>338.61842105263156</v>
      </c>
      <c r="J27" s="19">
        <f>SUM(G27+H27+I27)</f>
        <v>1037.5468394217996</v>
      </c>
      <c r="K27" s="21"/>
      <c r="L27" s="111" t="str">
        <f>IF(ISNA(VLOOKUP($C27,'Apex Cdn Selections Dec 16'!$A$17:$H$37,8,FALSE))=TRUE,"0",VLOOKUP($C27,'Apex Cdn Selections Dec 16'!$A$17:$H$37,8,FALSE))</f>
        <v>0</v>
      </c>
      <c r="M27" s="111">
        <f>IF(ISNA(VLOOKUP($C27,'Apex Cdn Selections Dec 17'!$A$17:$H$31,8,FALSE))=TRUE,0,VLOOKUP($C27,'Apex Cdn Selections Dec 17'!$A$17:$H$31,8,FALSE))</f>
        <v>0</v>
      </c>
      <c r="N27" s="111">
        <f>IF(ISNA(VLOOKUP($C27,'Calabogie CDN Cup M Jan 14'!$A$17:$H$59,8,FALSE))=TRUE,0,VLOOKUP($C27,'Calabogie CDN Cup M Jan 14'!$A$17:$H$59,8,FALSE))</f>
        <v>0</v>
      </c>
      <c r="O27" s="23">
        <f>IF(ISNA(VLOOKUP($C27,'Calabogie CDN Cup Jan 13'!$A$17:$H$58,8,FALSE))=TRUE,0,VLOOKUP($C27,'Calabogie CDN Cup Jan 13'!$A$17:$H$58,8,FALSE))</f>
        <v>0</v>
      </c>
      <c r="P27" s="23">
        <f>IF(ISNA(VLOOKUP($C27,'NorAm Val St-Come - MO'!$A$17:$H$58,8,FALSE))=TRUE,0,VLOOKUP($C27,'NorAm Val St-Come - MO'!$A$17:$H$58,8,FALSE))</f>
        <v>0</v>
      </c>
      <c r="Q27" s="23">
        <f>IF(ISNA(VLOOKUP($C27,'NorAm Val St-Come - DM'!$A$17:$H$58,8,FALSE))=TRUE,0,VLOOKUP($C27,'NorAm Val St-Come - DM'!$A$17:$H$58,8,FALSE))</f>
        <v>0</v>
      </c>
      <c r="R27" s="23">
        <f>IF(ISNA(VLOOKUP($C27,'North Bay TT Day 1'!$A$17:$H$58,8,FALSE))=TRUE,0,VLOOKUP($C27,'North Bay TT Day 1'!$A$17:$H$58,8,FALSE))</f>
        <v>354.69480243591562</v>
      </c>
      <c r="S27" s="23">
        <f>IF(ISNA(VLOOKUP($C27,'North Bay TT Day 2'!$A$17:$H$58,8,FALSE))=TRUE,0,VLOOKUP($C27,'North Bay TT Day 2'!$A$17:$H$58,8,FALSE))</f>
        <v>344.23361593325257</v>
      </c>
      <c r="T27" s="23">
        <f>IF(ISNA(VLOOKUP($C27,'Caledon TT'!$A$17:$H$59,8,FALSE))=TRUE,0,VLOOKUP($C27,'Caledon TT'!$A$17:$H$100,8,FALSE))</f>
        <v>338.61842105263156</v>
      </c>
      <c r="U27" s="23" t="str">
        <f>IF(ISNA(VLOOKUP($C27,'Killington Nor AM'!$A$17:$H$37,8,FALSE))=TRUE,"0",VLOOKUP($C27,'Killington Nor AM'!$A$17:$H$37,8,FALSE))</f>
        <v>0</v>
      </c>
      <c r="V27" s="23" t="str">
        <f>IF(ISNA(VLOOKUP($C27,'Canada Cup Red Deer'!$A$17:$H$37,8,FALSE))=TRUE,"0",VLOOKUP($C27,'Canada Cup Red Deer'!$A$17:$H$37,8,FALSE))</f>
        <v>0</v>
      </c>
      <c r="W27" s="23">
        <f>IF(ISNA(VLOOKUP($C27,'Provincials MO'!$A$17:$H$100,8,FALSE))=TRUE,"0",VLOOKUP($C27,'Provincials MO'!$A$17:$H$100,8,FALSE))</f>
        <v>333.40505274847311</v>
      </c>
      <c r="X27" s="23">
        <f>IF(ISNA(VLOOKUP($C27,'Provincials DM'!$A$17:$H$100,8,FALSE))=TRUE,"0",VLOOKUP($C27,'Provincials DM'!$A$17:$H$100,8,FALSE))</f>
        <v>228.80000000000004</v>
      </c>
      <c r="Y27" s="23" t="str">
        <f>IF(ISNA(VLOOKUP($C27,'Park City NorAm MO'!$A$17:$H$100,8,FALSE))=TRUE,"0",VLOOKUP($C27,'Park City NorAm MO'!$A$17:$H$100,8,FALSE))</f>
        <v>0</v>
      </c>
      <c r="Z27" s="23" t="str">
        <f>IF(ISNA(VLOOKUP($C27,'Park City NorAm DM'!$A$17:$H$100,8,FALSE))=TRUE,"0",VLOOKUP($C27,'Park City NorAm DM'!$A$17:$H$100,8,FALSE))</f>
        <v>0</v>
      </c>
      <c r="AA27" s="23" t="str">
        <f>IF(ISNA(VLOOKUP($C27,'Junior Nats MO'!$A$17:$H$100,8,FALSE))=TRUE,"0",VLOOKUP($C27,'Junior Nats MO'!$A$17:$H$100,8,FALSE))</f>
        <v>0</v>
      </c>
      <c r="AB27" s="23" t="str">
        <f>IF(ISNA(VLOOKUP($C27,'Canadian Champs MO'!$A$17:$H$100,8,FALSE))=TRUE,"0",VLOOKUP($C27,'Canadian Champs MO'!$A$17:$H$100,8,FALSE))</f>
        <v>0</v>
      </c>
      <c r="AC27" s="23" t="str">
        <f>IF(ISNA(VLOOKUP($C27,'Canadian Champs DM'!$A$17:$H$100,8,FALSE))=TRUE,"0",VLOOKUP($C27,'Canadian Champs DM'!$A$17:$H$100,8,FALSE))</f>
        <v>0</v>
      </c>
    </row>
    <row r="28" spans="1:29" ht="20" customHeight="1">
      <c r="A28" s="112" t="s">
        <v>64</v>
      </c>
      <c r="B28" s="112" t="s">
        <v>99</v>
      </c>
      <c r="C28" s="112" t="s">
        <v>106</v>
      </c>
      <c r="D28" s="115"/>
      <c r="E28" s="116">
        <f>F28</f>
        <v>23</v>
      </c>
      <c r="F28" s="19">
        <f>RANK(J28,$J$6:$K$100,0)</f>
        <v>23</v>
      </c>
      <c r="G28" s="20">
        <f>LARGE(($K28:$AC28),1)</f>
        <v>366.03418113309112</v>
      </c>
      <c r="H28" s="20">
        <f>LARGE(($K28:$AC28),2)</f>
        <v>308.80895057357316</v>
      </c>
      <c r="I28" s="20">
        <f>LARGE(($L28:$AC28),3)</f>
        <v>296.75874514158801</v>
      </c>
      <c r="J28" s="19">
        <f>SUM(G28+H28+I28)</f>
        <v>971.60187684825223</v>
      </c>
      <c r="K28" s="21"/>
      <c r="L28" s="111" t="str">
        <f>IF(ISNA(VLOOKUP($C28,'Apex Cdn Selections Dec 16'!$A$17:$H$37,8,FALSE))=TRUE,"0",VLOOKUP($C28,'Apex Cdn Selections Dec 16'!$A$17:$H$37,8,FALSE))</f>
        <v>0</v>
      </c>
      <c r="M28" s="111">
        <f>IF(ISNA(VLOOKUP($C28,'Apex Cdn Selections Dec 17'!$A$17:$H$31,8,FALSE))=TRUE,0,VLOOKUP($C28,'Apex Cdn Selections Dec 17'!$A$17:$H$31,8,FALSE))</f>
        <v>0</v>
      </c>
      <c r="N28" s="111">
        <f>IF(ISNA(VLOOKUP($C28,'Calabogie CDN Cup M Jan 14'!$A$17:$H$59,8,FALSE))=TRUE,0,VLOOKUP($C28,'Calabogie CDN Cup M Jan 14'!$A$17:$H$59,8,FALSE))</f>
        <v>0</v>
      </c>
      <c r="O28" s="23">
        <f>IF(ISNA(VLOOKUP($C28,'Calabogie CDN Cup Jan 13'!$A$17:$H$58,8,FALSE))=TRUE,0,VLOOKUP($C28,'Calabogie CDN Cup Jan 13'!$A$17:$H$58,8,FALSE))</f>
        <v>0</v>
      </c>
      <c r="P28" s="23">
        <f>IF(ISNA(VLOOKUP($C28,'NorAm Val St-Come - MO'!$A$17:$H$58,8,FALSE))=TRUE,0,VLOOKUP($C28,'NorAm Val St-Come - MO'!$A$17:$H$58,8,FALSE))</f>
        <v>0</v>
      </c>
      <c r="Q28" s="23">
        <f>IF(ISNA(VLOOKUP($C28,'NorAm Val St-Come - DM'!$A$17:$H$58,8,FALSE))=TRUE,0,VLOOKUP($C28,'NorAm Val St-Come - DM'!$A$17:$H$58,8,FALSE))</f>
        <v>0</v>
      </c>
      <c r="R28" s="23">
        <f>IF(ISNA(VLOOKUP($C28,'North Bay TT Day 1'!$A$17:$H$58,8,FALSE))=TRUE,0,VLOOKUP($C28,'North Bay TT Day 1'!$A$17:$H$58,8,FALSE))</f>
        <v>308.80895057357316</v>
      </c>
      <c r="S28" s="23">
        <f>IF(ISNA(VLOOKUP($C28,'North Bay TT Day 2'!$A$17:$H$58,8,FALSE))=TRUE,0,VLOOKUP($C28,'North Bay TT Day 2'!$A$17:$H$58,8,FALSE))</f>
        <v>366.03418113309112</v>
      </c>
      <c r="T28" s="23">
        <f>IF(ISNA(VLOOKUP($C28,'Caledon TT'!$A$17:$H$59,8,FALSE))=TRUE,0,VLOOKUP($C28,'Caledon TT'!$A$17:$H$100,8,FALSE))</f>
        <v>0</v>
      </c>
      <c r="U28" s="23" t="str">
        <f>IF(ISNA(VLOOKUP($C28,'Killington Nor AM'!$A$17:$H$37,8,FALSE))=TRUE,"0",VLOOKUP($C28,'Killington Nor AM'!$A$17:$H$37,8,FALSE))</f>
        <v>0</v>
      </c>
      <c r="V28" s="23" t="str">
        <f>IF(ISNA(VLOOKUP($C28,'Canada Cup Red Deer'!$A$17:$H$37,8,FALSE))=TRUE,"0",VLOOKUP($C28,'Canada Cup Red Deer'!$A$17:$H$37,8,FALSE))</f>
        <v>0</v>
      </c>
      <c r="W28" s="23">
        <f>IF(ISNA(VLOOKUP($C28,'Provincials MO'!$A$17:$H$100,8,FALSE))=TRUE,"0",VLOOKUP($C28,'Provincials MO'!$A$17:$H$100,8,FALSE))</f>
        <v>296.75874514158801</v>
      </c>
      <c r="X28" s="23" t="str">
        <f>IF(ISNA(VLOOKUP($C28,'Provincials DM'!$A$17:$H$100,8,FALSE))=TRUE,"0",VLOOKUP($C28,'Provincials DM'!$A$17:$H$100,8,FALSE))</f>
        <v>0</v>
      </c>
      <c r="Y28" s="23" t="str">
        <f>IF(ISNA(VLOOKUP($C28,'Park City NorAm MO'!$A$17:$H$100,8,FALSE))=TRUE,"0",VLOOKUP($C28,'Park City NorAm MO'!$A$17:$H$100,8,FALSE))</f>
        <v>0</v>
      </c>
      <c r="Z28" s="23" t="str">
        <f>IF(ISNA(VLOOKUP($C28,'Park City NorAm DM'!$A$17:$H$100,8,FALSE))=TRUE,"0",VLOOKUP($C28,'Park City NorAm DM'!$A$17:$H$100,8,FALSE))</f>
        <v>0</v>
      </c>
      <c r="AA28" s="23" t="str">
        <f>IF(ISNA(VLOOKUP($C28,'Junior Nats MO'!$A$17:$H$100,8,FALSE))=TRUE,"0",VLOOKUP($C28,'Junior Nats MO'!$A$17:$H$100,8,FALSE))</f>
        <v>0</v>
      </c>
      <c r="AB28" s="23" t="str">
        <f>IF(ISNA(VLOOKUP($C28,'Canadian Champs MO'!$A$17:$H$100,8,FALSE))=TRUE,"0",VLOOKUP($C28,'Canadian Champs MO'!$A$17:$H$100,8,FALSE))</f>
        <v>0</v>
      </c>
      <c r="AC28" s="23" t="str">
        <f>IF(ISNA(VLOOKUP($C28,'Canadian Champs DM'!$A$17:$H$100,8,FALSE))=TRUE,"0",VLOOKUP($C28,'Canadian Champs DM'!$A$17:$H$100,8,FALSE))</f>
        <v>0</v>
      </c>
    </row>
    <row r="29" spans="1:29" ht="20" customHeight="1">
      <c r="A29" s="112" t="s">
        <v>57</v>
      </c>
      <c r="B29" s="112" t="s">
        <v>99</v>
      </c>
      <c r="C29" s="112" t="s">
        <v>104</v>
      </c>
      <c r="D29" s="115"/>
      <c r="E29" s="116">
        <f>F29</f>
        <v>24</v>
      </c>
      <c r="F29" s="19">
        <f>RANK(J29,$J$6:$K$100,0)</f>
        <v>24</v>
      </c>
      <c r="G29" s="20">
        <f>LARGE(($K29:$AC29),1)</f>
        <v>338.24518907280316</v>
      </c>
      <c r="H29" s="20">
        <f>LARGE(($K29:$AC29),2)</f>
        <v>336.42543549072366</v>
      </c>
      <c r="I29" s="20">
        <f>LARGE(($L29:$AC29),3)</f>
        <v>276.31578947368422</v>
      </c>
      <c r="J29" s="19">
        <f>SUM(G29+H29+I29)</f>
        <v>950.98641403721103</v>
      </c>
      <c r="K29" s="21"/>
      <c r="L29" s="111" t="str">
        <f>IF(ISNA(VLOOKUP($C29,'Apex Cdn Selections Dec 16'!$A$17:$H$37,8,FALSE))=TRUE,"0",VLOOKUP($C29,'Apex Cdn Selections Dec 16'!$A$17:$H$37,8,FALSE))</f>
        <v>0</v>
      </c>
      <c r="M29" s="111">
        <f>IF(ISNA(VLOOKUP($C29,'Apex Cdn Selections Dec 17'!$A$17:$H$31,8,FALSE))=TRUE,0,VLOOKUP($C29,'Apex Cdn Selections Dec 17'!$A$17:$H$31,8,FALSE))</f>
        <v>0</v>
      </c>
      <c r="N29" s="111">
        <f>IF(ISNA(VLOOKUP($C29,'Calabogie CDN Cup M Jan 14'!$A$17:$H$59,8,FALSE))=TRUE,0,VLOOKUP($C29,'Calabogie CDN Cup M Jan 14'!$A$17:$H$59,8,FALSE))</f>
        <v>0</v>
      </c>
      <c r="O29" s="23">
        <f>IF(ISNA(VLOOKUP($C29,'Calabogie CDN Cup Jan 13'!$A$17:$H$58,8,FALSE))=TRUE,0,VLOOKUP($C29,'Calabogie CDN Cup Jan 13'!$A$17:$H$58,8,FALSE))</f>
        <v>0</v>
      </c>
      <c r="P29" s="23">
        <f>IF(ISNA(VLOOKUP($C29,'NorAm Val St-Come - MO'!$A$17:$H$58,8,FALSE))=TRUE,0,VLOOKUP($C29,'NorAm Val St-Come - MO'!$A$17:$H$58,8,FALSE))</f>
        <v>0</v>
      </c>
      <c r="Q29" s="23">
        <f>IF(ISNA(VLOOKUP($C29,'NorAm Val St-Come - DM'!$A$17:$H$58,8,FALSE))=TRUE,0,VLOOKUP($C29,'NorAm Val St-Come - DM'!$A$17:$H$58,8,FALSE))</f>
        <v>0</v>
      </c>
      <c r="R29" s="23">
        <f>IF(ISNA(VLOOKUP($C29,'North Bay TT Day 1'!$A$17:$H$58,8,FALSE))=TRUE,0,VLOOKUP($C29,'North Bay TT Day 1'!$A$17:$H$58,8,FALSE))</f>
        <v>336.42543549072366</v>
      </c>
      <c r="S29" s="23">
        <f>IF(ISNA(VLOOKUP($C29,'North Bay TT Day 2'!$A$17:$H$58,8,FALSE))=TRUE,0,VLOOKUP($C29,'North Bay TT Day 2'!$A$17:$H$58,8,FALSE))</f>
        <v>338.24518907280316</v>
      </c>
      <c r="T29" s="23">
        <f>IF(ISNA(VLOOKUP($C29,'Caledon TT'!$A$17:$H$59,8,FALSE))=TRUE,0,VLOOKUP($C29,'Caledon TT'!$A$17:$H$100,8,FALSE))</f>
        <v>276.31578947368422</v>
      </c>
      <c r="U29" s="23" t="str">
        <f>IF(ISNA(VLOOKUP($C29,'Killington Nor AM'!$A$17:$H$37,8,FALSE))=TRUE,"0",VLOOKUP($C29,'Killington Nor AM'!$A$17:$H$37,8,FALSE))</f>
        <v>0</v>
      </c>
      <c r="V29" s="23" t="str">
        <f>IF(ISNA(VLOOKUP($C29,'Canada Cup Red Deer'!$A$17:$H$37,8,FALSE))=TRUE,"0",VLOOKUP($C29,'Canada Cup Red Deer'!$A$17:$H$37,8,FALSE))</f>
        <v>0</v>
      </c>
      <c r="W29" s="23">
        <f>IF(ISNA(VLOOKUP($C29,'Provincials MO'!$A$17:$H$100,8,FALSE))=TRUE,"0",VLOOKUP($C29,'Provincials MO'!$A$17:$H$100,8,FALSE))</f>
        <v>250.6454747362576</v>
      </c>
      <c r="X29" s="23">
        <f>IF(ISNA(VLOOKUP($C29,'Provincials DM'!$A$17:$H$100,8,FALSE))=TRUE,"0",VLOOKUP($C29,'Provincials DM'!$A$17:$H$100,8,FALSE))</f>
        <v>228.80000000000004</v>
      </c>
      <c r="Y29" s="23" t="str">
        <f>IF(ISNA(VLOOKUP($C29,'Park City NorAm MO'!$A$17:$H$100,8,FALSE))=TRUE,"0",VLOOKUP($C29,'Park City NorAm MO'!$A$17:$H$100,8,FALSE))</f>
        <v>0</v>
      </c>
      <c r="Z29" s="23" t="str">
        <f>IF(ISNA(VLOOKUP($C29,'Park City NorAm DM'!$A$17:$H$100,8,FALSE))=TRUE,"0",VLOOKUP($C29,'Park City NorAm DM'!$A$17:$H$100,8,FALSE))</f>
        <v>0</v>
      </c>
      <c r="AA29" s="23" t="str">
        <f>IF(ISNA(VLOOKUP($C29,'Junior Nats MO'!$A$17:$H$100,8,FALSE))=TRUE,"0",VLOOKUP($C29,'Junior Nats MO'!$A$17:$H$100,8,FALSE))</f>
        <v>0</v>
      </c>
      <c r="AB29" s="23" t="str">
        <f>IF(ISNA(VLOOKUP($C29,'Canadian Champs MO'!$A$17:$H$100,8,FALSE))=TRUE,"0",VLOOKUP($C29,'Canadian Champs MO'!$A$17:$H$100,8,FALSE))</f>
        <v>0</v>
      </c>
      <c r="AC29" s="23" t="str">
        <f>IF(ISNA(VLOOKUP($C29,'Canadian Champs DM'!$A$17:$H$100,8,FALSE))=TRUE,"0",VLOOKUP($C29,'Canadian Champs DM'!$A$17:$H$100,8,FALSE))</f>
        <v>0</v>
      </c>
    </row>
    <row r="30" spans="1:29" ht="20" customHeight="1">
      <c r="A30" s="112" t="s">
        <v>119</v>
      </c>
      <c r="B30" s="112" t="s">
        <v>111</v>
      </c>
      <c r="C30" s="112" t="s">
        <v>125</v>
      </c>
      <c r="D30" s="115"/>
      <c r="E30" s="116">
        <f>F30</f>
        <v>25</v>
      </c>
      <c r="F30" s="19">
        <f>RANK(J30,$J$6:$K$100,0)</f>
        <v>25</v>
      </c>
      <c r="G30" s="20">
        <f>LARGE(($K30:$AC30),1)</f>
        <v>435.96666666666675</v>
      </c>
      <c r="H30" s="20">
        <f>LARGE(($K30:$AC30),2)</f>
        <v>258.50916157690176</v>
      </c>
      <c r="I30" s="20">
        <f>LARGE(($L30:$AC30),3)</f>
        <v>231.93379087605973</v>
      </c>
      <c r="J30" s="19">
        <f>SUM(G30+H30+I30)</f>
        <v>926.40961911962813</v>
      </c>
      <c r="K30" s="21"/>
      <c r="L30" s="111" t="str">
        <f>IF(ISNA(VLOOKUP($C30,'Apex Cdn Selections Dec 16'!$A$17:$H$37,8,FALSE))=TRUE,"0",VLOOKUP($C30,'Apex Cdn Selections Dec 16'!$A$17:$H$37,8,FALSE))</f>
        <v>0</v>
      </c>
      <c r="M30" s="111">
        <f>IF(ISNA(VLOOKUP($C30,'Apex Cdn Selections Dec 17'!$A$17:$H$31,8,FALSE))=TRUE,0,VLOOKUP($C30,'Apex Cdn Selections Dec 17'!$A$17:$H$31,8,FALSE))</f>
        <v>0</v>
      </c>
      <c r="N30" s="111">
        <f>IF(ISNA(VLOOKUP($C30,'Calabogie CDN Cup M Jan 14'!$A$17:$H$59,8,FALSE))=TRUE,0,VLOOKUP($C30,'Calabogie CDN Cup M Jan 14'!$A$17:$H$59,8,FALSE))</f>
        <v>0</v>
      </c>
      <c r="O30" s="23">
        <f>IF(ISNA(VLOOKUP($C30,'Calabogie CDN Cup Jan 13'!$A$17:$H$58,8,FALSE))=TRUE,0,VLOOKUP($C30,'Calabogie CDN Cup Jan 13'!$A$17:$H$58,8,FALSE))</f>
        <v>0</v>
      </c>
      <c r="P30" s="23">
        <f>IF(ISNA(VLOOKUP($C30,'NorAm Val St-Come - MO'!$A$17:$H$58,8,FALSE))=TRUE,0,VLOOKUP($C30,'NorAm Val St-Come - MO'!$A$17:$H$58,8,FALSE))</f>
        <v>0</v>
      </c>
      <c r="Q30" s="23">
        <f>IF(ISNA(VLOOKUP($C30,'NorAm Val St-Come - DM'!$A$17:$H$58,8,FALSE))=TRUE,0,VLOOKUP($C30,'NorAm Val St-Come - DM'!$A$17:$H$58,8,FALSE))</f>
        <v>0</v>
      </c>
      <c r="R30" s="23">
        <f>IF(ISNA(VLOOKUP($C30,'North Bay TT Day 1'!$A$17:$H$58,8,FALSE))=TRUE,0,VLOOKUP($C30,'North Bay TT Day 1'!$A$17:$H$58,8,FALSE))</f>
        <v>231.55360430533923</v>
      </c>
      <c r="S30" s="23">
        <f>IF(ISNA(VLOOKUP($C30,'North Bay TT Day 2'!$A$17:$H$58,8,FALSE))=TRUE,0,VLOOKUP($C30,'North Bay TT Day 2'!$A$17:$H$58,8,FALSE))</f>
        <v>231.93379087605973</v>
      </c>
      <c r="T30" s="23">
        <f>IF(ISNA(VLOOKUP($C30,'Caledon TT'!$A$17:$H$59,8,FALSE))=TRUE,0,VLOOKUP($C30,'Caledon TT'!$A$17:$H$100,8,FALSE))</f>
        <v>205.65789473684211</v>
      </c>
      <c r="U30" s="23" t="str">
        <f>IF(ISNA(VLOOKUP($C30,'Killington Nor AM'!$A$17:$H$37,8,FALSE))=TRUE,"0",VLOOKUP($C30,'Killington Nor AM'!$A$17:$H$37,8,FALSE))</f>
        <v>0</v>
      </c>
      <c r="V30" s="23" t="str">
        <f>IF(ISNA(VLOOKUP($C30,'Canada Cup Red Deer'!$A$17:$H$37,8,FALSE))=TRUE,"0",VLOOKUP($C30,'Canada Cup Red Deer'!$A$17:$H$37,8,FALSE))</f>
        <v>0</v>
      </c>
      <c r="W30" s="23">
        <f>IF(ISNA(VLOOKUP($C30,'Provincials MO'!$A$17:$H$100,8,FALSE))=TRUE,"0",VLOOKUP($C30,'Provincials MO'!$A$17:$H$100,8,FALSE))</f>
        <v>258.50916157690176</v>
      </c>
      <c r="X30" s="23">
        <f>IF(ISNA(VLOOKUP($C30,'Provincials DM'!$A$17:$H$100,8,FALSE))=TRUE,"0",VLOOKUP($C30,'Provincials DM'!$A$17:$H$100,8,FALSE))</f>
        <v>435.96666666666675</v>
      </c>
      <c r="Y30" s="23" t="str">
        <f>IF(ISNA(VLOOKUP($C30,'Park City NorAm MO'!$A$17:$H$100,8,FALSE))=TRUE,"0",VLOOKUP($C30,'Park City NorAm MO'!$A$17:$H$100,8,FALSE))</f>
        <v>0</v>
      </c>
      <c r="Z30" s="23" t="str">
        <f>IF(ISNA(VLOOKUP($C30,'Park City NorAm DM'!$A$17:$H$100,8,FALSE))=TRUE,"0",VLOOKUP($C30,'Park City NorAm DM'!$A$17:$H$100,8,FALSE))</f>
        <v>0</v>
      </c>
      <c r="AA30" s="23" t="str">
        <f>IF(ISNA(VLOOKUP($C30,'Junior Nats MO'!$A$17:$H$100,8,FALSE))=TRUE,"0",VLOOKUP($C30,'Junior Nats MO'!$A$17:$H$100,8,FALSE))</f>
        <v>0</v>
      </c>
      <c r="AB30" s="23" t="str">
        <f>IF(ISNA(VLOOKUP($C30,'Canadian Champs MO'!$A$17:$H$100,8,FALSE))=TRUE,"0",VLOOKUP($C30,'Canadian Champs MO'!$A$17:$H$100,8,FALSE))</f>
        <v>0</v>
      </c>
      <c r="AC30" s="23" t="str">
        <f>IF(ISNA(VLOOKUP($C30,'Canadian Champs DM'!$A$17:$H$100,8,FALSE))=TRUE,"0",VLOOKUP($C30,'Canadian Champs DM'!$A$17:$H$100,8,FALSE))</f>
        <v>0</v>
      </c>
    </row>
    <row r="31" spans="1:29" ht="20" customHeight="1">
      <c r="A31" s="112" t="s">
        <v>87</v>
      </c>
      <c r="B31" s="112" t="s">
        <v>66</v>
      </c>
      <c r="C31" s="112" t="s">
        <v>107</v>
      </c>
      <c r="D31" s="115"/>
      <c r="E31" s="116">
        <f>F31</f>
        <v>26</v>
      </c>
      <c r="F31" s="19">
        <f>RANK(J31,$J$6:$K$100,0)</f>
        <v>26</v>
      </c>
      <c r="G31" s="20">
        <f>LARGE(($K31:$AC31),1)</f>
        <v>314.1657412548584</v>
      </c>
      <c r="H31" s="20">
        <f>LARGE(($K31:$AC31),2)</f>
        <v>308.24245857527268</v>
      </c>
      <c r="I31" s="20">
        <f>LARGE(($L31:$AC31),3)</f>
        <v>300.83434261875925</v>
      </c>
      <c r="J31" s="19">
        <f>SUM(G31+H31+I31)</f>
        <v>923.24254244889028</v>
      </c>
      <c r="K31" s="21"/>
      <c r="L31" s="111" t="str">
        <f>IF(ISNA(VLOOKUP($C31,'Apex Cdn Selections Dec 16'!$A$17:$H$37,8,FALSE))=TRUE,"0",VLOOKUP($C31,'Apex Cdn Selections Dec 16'!$A$17:$H$37,8,FALSE))</f>
        <v>0</v>
      </c>
      <c r="M31" s="111">
        <f>IF(ISNA(VLOOKUP($C31,'Apex Cdn Selections Dec 17'!$A$17:$H$31,8,FALSE))=TRUE,0,VLOOKUP($C31,'Apex Cdn Selections Dec 17'!$A$17:$H$31,8,FALSE))</f>
        <v>0</v>
      </c>
      <c r="N31" s="111">
        <f>IF(ISNA(VLOOKUP($C31,'Calabogie CDN Cup M Jan 14'!$A$17:$H$59,8,FALSE))=TRUE,0,VLOOKUP($C31,'Calabogie CDN Cup M Jan 14'!$A$17:$H$59,8,FALSE))</f>
        <v>0</v>
      </c>
      <c r="O31" s="23">
        <f>IF(ISNA(VLOOKUP($C31,'Calabogie CDN Cup Jan 13'!$A$17:$H$58,8,FALSE))=TRUE,0,VLOOKUP($C31,'Calabogie CDN Cup Jan 13'!$A$17:$H$58,8,FALSE))</f>
        <v>0</v>
      </c>
      <c r="P31" s="23">
        <f>IF(ISNA(VLOOKUP($C31,'NorAm Val St-Come - MO'!$A$17:$H$58,8,FALSE))=TRUE,0,VLOOKUP($C31,'NorAm Val St-Come - MO'!$A$17:$H$58,8,FALSE))</f>
        <v>0</v>
      </c>
      <c r="Q31" s="23">
        <f>IF(ISNA(VLOOKUP($C31,'NorAm Val St-Come - DM'!$A$17:$H$58,8,FALSE))=TRUE,0,VLOOKUP($C31,'NorAm Val St-Come - DM'!$A$17:$H$58,8,FALSE))</f>
        <v>0</v>
      </c>
      <c r="R31" s="23">
        <f>IF(ISNA(VLOOKUP($C31,'North Bay TT Day 1'!$A$17:$H$58,8,FALSE))=TRUE,0,VLOOKUP($C31,'North Bay TT Day 1'!$A$17:$H$58,8,FALSE))</f>
        <v>308.24245857527268</v>
      </c>
      <c r="S31" s="23">
        <f>IF(ISNA(VLOOKUP($C31,'North Bay TT Day 2'!$A$17:$H$58,8,FALSE))=TRUE,0,VLOOKUP($C31,'North Bay TT Day 2'!$A$17:$H$58,8,FALSE))</f>
        <v>300.83434261875925</v>
      </c>
      <c r="T31" s="23">
        <f>IF(ISNA(VLOOKUP($C31,'Caledon TT'!$A$17:$H$59,8,FALSE))=TRUE,0,VLOOKUP($C31,'Caledon TT'!$A$17:$H$100,8,FALSE))</f>
        <v>0</v>
      </c>
      <c r="U31" s="23" t="str">
        <f>IF(ISNA(VLOOKUP($C31,'Killington Nor AM'!$A$17:$H$37,8,FALSE))=TRUE,"0",VLOOKUP($C31,'Killington Nor AM'!$A$17:$H$37,8,FALSE))</f>
        <v>0</v>
      </c>
      <c r="V31" s="23" t="str">
        <f>IF(ISNA(VLOOKUP($C31,'Canada Cup Red Deer'!$A$17:$H$37,8,FALSE))=TRUE,"0",VLOOKUP($C31,'Canada Cup Red Deer'!$A$17:$H$37,8,FALSE))</f>
        <v>0</v>
      </c>
      <c r="W31" s="23">
        <f>IF(ISNA(VLOOKUP($C31,'Provincials MO'!$A$17:$H$100,8,FALSE))=TRUE,"0",VLOOKUP($C31,'Provincials MO'!$A$17:$H$100,8,FALSE))</f>
        <v>314.1657412548584</v>
      </c>
      <c r="X31" s="23">
        <f>IF(ISNA(VLOOKUP($C31,'Provincials DM'!$A$17:$H$100,8,FALSE))=TRUE,"0",VLOOKUP($C31,'Provincials DM'!$A$17:$H$100,8,FALSE))</f>
        <v>228.80000000000004</v>
      </c>
      <c r="Y31" s="23" t="str">
        <f>IF(ISNA(VLOOKUP($C31,'Park City NorAm MO'!$A$17:$H$100,8,FALSE))=TRUE,"0",VLOOKUP($C31,'Park City NorAm MO'!$A$17:$H$100,8,FALSE))</f>
        <v>0</v>
      </c>
      <c r="Z31" s="23" t="str">
        <f>IF(ISNA(VLOOKUP($C31,'Park City NorAm DM'!$A$17:$H$100,8,FALSE))=TRUE,"0",VLOOKUP($C31,'Park City NorAm DM'!$A$17:$H$100,8,FALSE))</f>
        <v>0</v>
      </c>
      <c r="AA31" s="23" t="str">
        <f>IF(ISNA(VLOOKUP($C31,'Junior Nats MO'!$A$17:$H$100,8,FALSE))=TRUE,"0",VLOOKUP($C31,'Junior Nats MO'!$A$17:$H$100,8,FALSE))</f>
        <v>0</v>
      </c>
      <c r="AB31" s="23" t="str">
        <f>IF(ISNA(VLOOKUP($C31,'Canadian Champs MO'!$A$17:$H$100,8,FALSE))=TRUE,"0",VLOOKUP($C31,'Canadian Champs MO'!$A$17:$H$100,8,FALSE))</f>
        <v>0</v>
      </c>
      <c r="AC31" s="23" t="str">
        <f>IF(ISNA(VLOOKUP($C31,'Canadian Champs DM'!$A$17:$H$100,8,FALSE))=TRUE,"0",VLOOKUP($C31,'Canadian Champs DM'!$A$17:$H$100,8,FALSE))</f>
        <v>0</v>
      </c>
    </row>
    <row r="32" spans="1:29" ht="20" customHeight="1">
      <c r="A32" s="112" t="s">
        <v>57</v>
      </c>
      <c r="B32" s="112" t="s">
        <v>66</v>
      </c>
      <c r="C32" s="112" t="s">
        <v>108</v>
      </c>
      <c r="D32" s="115"/>
      <c r="E32" s="116">
        <f>F32</f>
        <v>27</v>
      </c>
      <c r="F32" s="19">
        <f>RANK(J32,$J$6:$K$100,0)</f>
        <v>27</v>
      </c>
      <c r="G32" s="20">
        <f>LARGE(($K32:$AC32),1)</f>
        <v>310.38891131745396</v>
      </c>
      <c r="H32" s="20">
        <f>LARGE(($K32:$AC32),2)</f>
        <v>306.18892508143324</v>
      </c>
      <c r="I32" s="20">
        <f>LARGE(($L32:$AC32),3)</f>
        <v>286.22293170460858</v>
      </c>
      <c r="J32" s="19">
        <f>SUM(G32+H32+I32)</f>
        <v>902.80076810349578</v>
      </c>
      <c r="K32" s="21"/>
      <c r="L32" s="111" t="str">
        <f>IF(ISNA(VLOOKUP($C32,'Apex Cdn Selections Dec 16'!$A$17:$H$37,8,FALSE))=TRUE,"0",VLOOKUP($C32,'Apex Cdn Selections Dec 16'!$A$17:$H$37,8,FALSE))</f>
        <v>0</v>
      </c>
      <c r="M32" s="111">
        <f>IF(ISNA(VLOOKUP($C32,'Apex Cdn Selections Dec 17'!$A$17:$H$31,8,FALSE))=TRUE,0,VLOOKUP($C32,'Apex Cdn Selections Dec 17'!$A$17:$H$31,8,FALSE))</f>
        <v>0</v>
      </c>
      <c r="N32" s="111">
        <f>IF(ISNA(VLOOKUP($C32,'Calabogie CDN Cup M Jan 14'!$A$17:$H$59,8,FALSE))=TRUE,0,VLOOKUP($C32,'Calabogie CDN Cup M Jan 14'!$A$17:$H$59,8,FALSE))</f>
        <v>0</v>
      </c>
      <c r="O32" s="23">
        <f>IF(ISNA(VLOOKUP($C32,'Calabogie CDN Cup Jan 13'!$A$17:$H$58,8,FALSE))=TRUE,0,VLOOKUP($C32,'Calabogie CDN Cup Jan 13'!$A$17:$H$58,8,FALSE))</f>
        <v>0</v>
      </c>
      <c r="P32" s="23">
        <f>IF(ISNA(VLOOKUP($C32,'NorAm Val St-Come - MO'!$A$17:$H$58,8,FALSE))=TRUE,0,VLOOKUP($C32,'NorAm Val St-Come - MO'!$A$17:$H$58,8,FALSE))</f>
        <v>0</v>
      </c>
      <c r="Q32" s="23">
        <f>IF(ISNA(VLOOKUP($C32,'NorAm Val St-Come - DM'!$A$17:$H$58,8,FALSE))=TRUE,0,VLOOKUP($C32,'NorAm Val St-Come - DM'!$A$17:$H$58,8,FALSE))</f>
        <v>0</v>
      </c>
      <c r="R32" s="23">
        <f>IF(ISNA(VLOOKUP($C32,'North Bay TT Day 1'!$A$17:$H$58,8,FALSE))=TRUE,0,VLOOKUP($C32,'North Bay TT Day 1'!$A$17:$H$58,8,FALSE))</f>
        <v>306.18892508143324</v>
      </c>
      <c r="S32" s="23">
        <f>IF(ISNA(VLOOKUP($C32,'North Bay TT Day 2'!$A$17:$H$58,8,FALSE))=TRUE,0,VLOOKUP($C32,'North Bay TT Day 2'!$A$17:$H$58,8,FALSE))</f>
        <v>310.38891131745396</v>
      </c>
      <c r="T32" s="23">
        <f>IF(ISNA(VLOOKUP($C32,'Caledon TT'!$A$17:$H$59,8,FALSE))=TRUE,0,VLOOKUP($C32,'Caledon TT'!$A$17:$H$100,8,FALSE))</f>
        <v>258.09210526315792</v>
      </c>
      <c r="U32" s="23" t="str">
        <f>IF(ISNA(VLOOKUP($C32,'Killington Nor AM'!$A$17:$H$37,8,FALSE))=TRUE,"0",VLOOKUP($C32,'Killington Nor AM'!$A$17:$H$37,8,FALSE))</f>
        <v>0</v>
      </c>
      <c r="V32" s="23" t="str">
        <f>IF(ISNA(VLOOKUP($C32,'Canada Cup Red Deer'!$A$17:$H$37,8,FALSE))=TRUE,"0",VLOOKUP($C32,'Canada Cup Red Deer'!$A$17:$H$37,8,FALSE))</f>
        <v>0</v>
      </c>
      <c r="W32" s="23">
        <f>IF(ISNA(VLOOKUP($C32,'Provincials MO'!$A$17:$H$100,8,FALSE))=TRUE,"0",VLOOKUP($C32,'Provincials MO'!$A$17:$H$100,8,FALSE))</f>
        <v>286.22293170460858</v>
      </c>
      <c r="X32" s="23">
        <f>IF(ISNA(VLOOKUP($C32,'Provincials DM'!$A$17:$H$100,8,FALSE))=TRUE,"0",VLOOKUP($C32,'Provincials DM'!$A$17:$H$100,8,FALSE))</f>
        <v>228.80000000000004</v>
      </c>
      <c r="Y32" s="23" t="str">
        <f>IF(ISNA(VLOOKUP($C32,'Park City NorAm MO'!$A$17:$H$100,8,FALSE))=TRUE,"0",VLOOKUP($C32,'Park City NorAm MO'!$A$17:$H$100,8,FALSE))</f>
        <v>0</v>
      </c>
      <c r="Z32" s="23" t="str">
        <f>IF(ISNA(VLOOKUP($C32,'Park City NorAm DM'!$A$17:$H$100,8,FALSE))=TRUE,"0",VLOOKUP($C32,'Park City NorAm DM'!$A$17:$H$100,8,FALSE))</f>
        <v>0</v>
      </c>
      <c r="AA32" s="23" t="str">
        <f>IF(ISNA(VLOOKUP($C32,'Junior Nats MO'!$A$17:$H$100,8,FALSE))=TRUE,"0",VLOOKUP($C32,'Junior Nats MO'!$A$17:$H$100,8,FALSE))</f>
        <v>0</v>
      </c>
      <c r="AB32" s="23" t="str">
        <f>IF(ISNA(VLOOKUP($C32,'Canadian Champs MO'!$A$17:$H$100,8,FALSE))=TRUE,"0",VLOOKUP($C32,'Canadian Champs MO'!$A$17:$H$100,8,FALSE))</f>
        <v>0</v>
      </c>
      <c r="AC32" s="23" t="str">
        <f>IF(ISNA(VLOOKUP($C32,'Canadian Champs DM'!$A$17:$H$100,8,FALSE))=TRUE,"0",VLOOKUP($C32,'Canadian Champs DM'!$A$17:$H$100,8,FALSE))</f>
        <v>0</v>
      </c>
    </row>
    <row r="33" spans="1:29" ht="20" customHeight="1">
      <c r="A33" s="112" t="s">
        <v>57</v>
      </c>
      <c r="B33" s="112" t="s">
        <v>52</v>
      </c>
      <c r="C33" s="112" t="s">
        <v>105</v>
      </c>
      <c r="D33" s="115"/>
      <c r="E33" s="116">
        <f>F33</f>
        <v>28</v>
      </c>
      <c r="F33" s="19">
        <f>RANK(J33,$J$6:$K$100,0)</f>
        <v>28</v>
      </c>
      <c r="G33" s="20">
        <f>LARGE(($K33:$AC33),1)</f>
        <v>324.24585752726244</v>
      </c>
      <c r="H33" s="20">
        <f>LARGE(($K33:$AC33),2)</f>
        <v>287.74986118822869</v>
      </c>
      <c r="I33" s="20">
        <f>LARGE(($L33:$AC33),3)</f>
        <v>282.26349078185979</v>
      </c>
      <c r="J33" s="19">
        <f>SUM(G33+H33+I33)</f>
        <v>894.25920949735098</v>
      </c>
      <c r="K33" s="21"/>
      <c r="L33" s="111" t="str">
        <f>IF(ISNA(VLOOKUP($C33,'Apex Cdn Selections Dec 16'!$A$17:$H$37,8,FALSE))=TRUE,"0",VLOOKUP($C33,'Apex Cdn Selections Dec 16'!$A$17:$H$37,8,FALSE))</f>
        <v>0</v>
      </c>
      <c r="M33" s="111">
        <f>IF(ISNA(VLOOKUP($C33,'Apex Cdn Selections Dec 17'!$A$17:$H$31,8,FALSE))=TRUE,0,VLOOKUP($C33,'Apex Cdn Selections Dec 17'!$A$17:$H$31,8,FALSE))</f>
        <v>0</v>
      </c>
      <c r="N33" s="111">
        <f>IF(ISNA(VLOOKUP($C33,'Calabogie CDN Cup M Jan 14'!$A$17:$H$59,8,FALSE))=TRUE,0,VLOOKUP($C33,'Calabogie CDN Cup M Jan 14'!$A$17:$H$59,8,FALSE))</f>
        <v>0</v>
      </c>
      <c r="O33" s="23">
        <f>IF(ISNA(VLOOKUP($C33,'Calabogie CDN Cup Jan 13'!$A$17:$H$58,8,FALSE))=TRUE,0,VLOOKUP($C33,'Calabogie CDN Cup Jan 13'!$A$17:$H$58,8,FALSE))</f>
        <v>0</v>
      </c>
      <c r="P33" s="23">
        <f>IF(ISNA(VLOOKUP($C33,'NorAm Val St-Come - MO'!$A$17:$H$58,8,FALSE))=TRUE,0,VLOOKUP($C33,'NorAm Val St-Come - MO'!$A$17:$H$58,8,FALSE))</f>
        <v>0</v>
      </c>
      <c r="Q33" s="23">
        <f>IF(ISNA(VLOOKUP($C33,'NorAm Val St-Come - DM'!$A$17:$H$58,8,FALSE))=TRUE,0,VLOOKUP($C33,'NorAm Val St-Come - DM'!$A$17:$H$58,8,FALSE))</f>
        <v>0</v>
      </c>
      <c r="R33" s="23">
        <f>IF(ISNA(VLOOKUP($C33,'North Bay TT Day 1'!$A$17:$H$58,8,FALSE))=TRUE,0,VLOOKUP($C33,'North Bay TT Day 1'!$A$17:$H$58,8,FALSE))</f>
        <v>324.24585752726244</v>
      </c>
      <c r="S33" s="23">
        <f>IF(ISNA(VLOOKUP($C33,'North Bay TT Day 2'!$A$17:$H$58,8,FALSE))=TRUE,0,VLOOKUP($C33,'North Bay TT Day 2'!$A$17:$H$58,8,FALSE))</f>
        <v>282.26349078185979</v>
      </c>
      <c r="T33" s="23">
        <f>IF(ISNA(VLOOKUP($C33,'Caledon TT'!$A$17:$H$59,8,FALSE))=TRUE,0,VLOOKUP($C33,'Caledon TT'!$A$17:$H$100,8,FALSE))</f>
        <v>276.44736842105266</v>
      </c>
      <c r="U33" s="23" t="str">
        <f>IF(ISNA(VLOOKUP($C33,'Killington Nor AM'!$A$17:$H$37,8,FALSE))=TRUE,"0",VLOOKUP($C33,'Killington Nor AM'!$A$17:$H$37,8,FALSE))</f>
        <v>0</v>
      </c>
      <c r="V33" s="23" t="str">
        <f>IF(ISNA(VLOOKUP($C33,'Canada Cup Red Deer'!$A$17:$H$37,8,FALSE))=TRUE,"0",VLOOKUP($C33,'Canada Cup Red Deer'!$A$17:$H$37,8,FALSE))</f>
        <v>0</v>
      </c>
      <c r="W33" s="23">
        <f>IF(ISNA(VLOOKUP($C33,'Provincials MO'!$A$17:$H$100,8,FALSE))=TRUE,"0",VLOOKUP($C33,'Provincials MO'!$A$17:$H$100,8,FALSE))</f>
        <v>287.74986118822869</v>
      </c>
      <c r="X33" s="23">
        <f>IF(ISNA(VLOOKUP($C33,'Provincials DM'!$A$17:$H$100,8,FALSE))=TRUE,"0",VLOOKUP($C33,'Provincials DM'!$A$17:$H$100,8,FALSE))</f>
        <v>228.80000000000004</v>
      </c>
      <c r="Y33" s="23" t="str">
        <f>IF(ISNA(VLOOKUP($C33,'Park City NorAm MO'!$A$17:$H$100,8,FALSE))=TRUE,"0",VLOOKUP($C33,'Park City NorAm MO'!$A$17:$H$100,8,FALSE))</f>
        <v>0</v>
      </c>
      <c r="Z33" s="23" t="str">
        <f>IF(ISNA(VLOOKUP($C33,'Park City NorAm DM'!$A$17:$H$100,8,FALSE))=TRUE,"0",VLOOKUP($C33,'Park City NorAm DM'!$A$17:$H$100,8,FALSE))</f>
        <v>0</v>
      </c>
      <c r="AA33" s="23" t="str">
        <f>IF(ISNA(VLOOKUP($C33,'Junior Nats MO'!$A$17:$H$100,8,FALSE))=TRUE,"0",VLOOKUP($C33,'Junior Nats MO'!$A$17:$H$100,8,FALSE))</f>
        <v>0</v>
      </c>
      <c r="AB33" s="23" t="str">
        <f>IF(ISNA(VLOOKUP($C33,'Canadian Champs MO'!$A$17:$H$100,8,FALSE))=TRUE,"0",VLOOKUP($C33,'Canadian Champs MO'!$A$17:$H$100,8,FALSE))</f>
        <v>0</v>
      </c>
      <c r="AC33" s="23" t="str">
        <f>IF(ISNA(VLOOKUP($C33,'Canadian Champs DM'!$A$17:$H$100,8,FALSE))=TRUE,"0",VLOOKUP($C33,'Canadian Champs DM'!$A$17:$H$100,8,FALSE))</f>
        <v>0</v>
      </c>
    </row>
    <row r="34" spans="1:29" ht="20" customHeight="1">
      <c r="A34" s="112" t="s">
        <v>57</v>
      </c>
      <c r="B34" s="112" t="s">
        <v>66</v>
      </c>
      <c r="C34" s="112" t="s">
        <v>112</v>
      </c>
      <c r="D34" s="115"/>
      <c r="E34" s="116">
        <f>F34</f>
        <v>29</v>
      </c>
      <c r="F34" s="19">
        <f>RANK(J34,$J$6:$K$100,0)</f>
        <v>29</v>
      </c>
      <c r="G34" s="20">
        <f>LARGE(($K34:$AC34),1)</f>
        <v>317.4486396446419</v>
      </c>
      <c r="H34" s="20">
        <f>LARGE(($K34:$AC34),2)</f>
        <v>288.65563181267663</v>
      </c>
      <c r="I34" s="20">
        <f>LARGE(($L34:$AC34),3)</f>
        <v>283.81249114856251</v>
      </c>
      <c r="J34" s="19">
        <f>SUM(G34+H34+I34)</f>
        <v>889.9167626058811</v>
      </c>
      <c r="K34" s="21"/>
      <c r="L34" s="111" t="str">
        <f>IF(ISNA(VLOOKUP($C34,'Apex Cdn Selections Dec 16'!$A$17:$H$37,8,FALSE))=TRUE,"0",VLOOKUP($C34,'Apex Cdn Selections Dec 16'!$A$17:$H$37,8,FALSE))</f>
        <v>0</v>
      </c>
      <c r="M34" s="111">
        <f>IF(ISNA(VLOOKUP($C34,'Apex Cdn Selections Dec 17'!$A$17:$H$31,8,FALSE))=TRUE,0,VLOOKUP($C34,'Apex Cdn Selections Dec 17'!$A$17:$H$31,8,FALSE))</f>
        <v>0</v>
      </c>
      <c r="N34" s="111">
        <f>IF(ISNA(VLOOKUP($C34,'Calabogie CDN Cup M Jan 14'!$A$17:$H$59,8,FALSE))=TRUE,0,VLOOKUP($C34,'Calabogie CDN Cup M Jan 14'!$A$17:$H$59,8,FALSE))</f>
        <v>0</v>
      </c>
      <c r="O34" s="23">
        <f>IF(ISNA(VLOOKUP($C34,'Calabogie CDN Cup Jan 13'!$A$17:$H$58,8,FALSE))=TRUE,0,VLOOKUP($C34,'Calabogie CDN Cup Jan 13'!$A$17:$H$58,8,FALSE))</f>
        <v>0</v>
      </c>
      <c r="P34" s="23">
        <f>IF(ISNA(VLOOKUP($C34,'NorAm Val St-Come - MO'!$A$17:$H$58,8,FALSE))=TRUE,0,VLOOKUP($C34,'NorAm Val St-Come - MO'!$A$17:$H$58,8,FALSE))</f>
        <v>0</v>
      </c>
      <c r="Q34" s="23">
        <f>IF(ISNA(VLOOKUP($C34,'NorAm Val St-Come - DM'!$A$17:$H$58,8,FALSE))=TRUE,0,VLOOKUP($C34,'NorAm Val St-Come - DM'!$A$17:$H$58,8,FALSE))</f>
        <v>0</v>
      </c>
      <c r="R34" s="23">
        <f>IF(ISNA(VLOOKUP($C34,'North Bay TT Day 1'!$A$17:$H$58,8,FALSE))=TRUE,0,VLOOKUP($C34,'North Bay TT Day 1'!$A$17:$H$58,8,FALSE))</f>
        <v>283.81249114856251</v>
      </c>
      <c r="S34" s="23">
        <f>IF(ISNA(VLOOKUP($C34,'North Bay TT Day 2'!$A$17:$H$58,8,FALSE))=TRUE,0,VLOOKUP($C34,'North Bay TT Day 2'!$A$17:$H$58,8,FALSE))</f>
        <v>288.65563181267663</v>
      </c>
      <c r="T34" s="23">
        <f>IF(ISNA(VLOOKUP($C34,'Caledon TT'!$A$17:$H$59,8,FALSE))=TRUE,0,VLOOKUP($C34,'Caledon TT'!$A$17:$H$100,8,FALSE))</f>
        <v>281.77631578947364</v>
      </c>
      <c r="U34" s="23" t="str">
        <f>IF(ISNA(VLOOKUP($C34,'Killington Nor AM'!$A$17:$H$37,8,FALSE))=TRUE,"0",VLOOKUP($C34,'Killington Nor AM'!$A$17:$H$37,8,FALSE))</f>
        <v>0</v>
      </c>
      <c r="V34" s="23" t="str">
        <f>IF(ISNA(VLOOKUP($C34,'Canada Cup Red Deer'!$A$17:$H$37,8,FALSE))=TRUE,"0",VLOOKUP($C34,'Canada Cup Red Deer'!$A$17:$H$37,8,FALSE))</f>
        <v>0</v>
      </c>
      <c r="W34" s="23">
        <f>IF(ISNA(VLOOKUP($C34,'Provincials MO'!$A$17:$H$100,8,FALSE))=TRUE,"0",VLOOKUP($C34,'Provincials MO'!$A$17:$H$100,8,FALSE))</f>
        <v>317.4486396446419</v>
      </c>
      <c r="X34" s="23">
        <f>IF(ISNA(VLOOKUP($C34,'Provincials DM'!$A$17:$H$100,8,FALSE))=TRUE,"0",VLOOKUP($C34,'Provincials DM'!$A$17:$H$100,8,FALSE))</f>
        <v>228.80000000000004</v>
      </c>
      <c r="Y34" s="23" t="str">
        <f>IF(ISNA(VLOOKUP($C34,'Park City NorAm MO'!$A$17:$H$100,8,FALSE))=TRUE,"0",VLOOKUP($C34,'Park City NorAm MO'!$A$17:$H$100,8,FALSE))</f>
        <v>0</v>
      </c>
      <c r="Z34" s="23" t="str">
        <f>IF(ISNA(VLOOKUP($C34,'Park City NorAm DM'!$A$17:$H$100,8,FALSE))=TRUE,"0",VLOOKUP($C34,'Park City NorAm DM'!$A$17:$H$100,8,FALSE))</f>
        <v>0</v>
      </c>
      <c r="AA34" s="23" t="str">
        <f>IF(ISNA(VLOOKUP($C34,'Junior Nats MO'!$A$17:$H$100,8,FALSE))=TRUE,"0",VLOOKUP($C34,'Junior Nats MO'!$A$17:$H$100,8,FALSE))</f>
        <v>0</v>
      </c>
      <c r="AB34" s="23" t="str">
        <f>IF(ISNA(VLOOKUP($C34,'Canadian Champs MO'!$A$17:$H$100,8,FALSE))=TRUE,"0",VLOOKUP($C34,'Canadian Champs MO'!$A$17:$H$100,8,FALSE))</f>
        <v>0</v>
      </c>
      <c r="AC34" s="23" t="str">
        <f>IF(ISNA(VLOOKUP($C34,'Canadian Champs DM'!$A$17:$H$100,8,FALSE))=TRUE,"0",VLOOKUP($C34,'Canadian Champs DM'!$A$17:$H$100,8,FALSE))</f>
        <v>0</v>
      </c>
    </row>
    <row r="35" spans="1:29" ht="20" customHeight="1">
      <c r="A35" s="112" t="s">
        <v>91</v>
      </c>
      <c r="B35" s="112" t="s">
        <v>111</v>
      </c>
      <c r="C35" s="112" t="s">
        <v>113</v>
      </c>
      <c r="D35" s="115"/>
      <c r="E35" s="116">
        <f>F35</f>
        <v>30</v>
      </c>
      <c r="F35" s="19">
        <f>RANK(J35,$J$6:$K$100,0)</f>
        <v>30</v>
      </c>
      <c r="G35" s="20">
        <f>LARGE(($K35:$AC35),1)</f>
        <v>310.72533979276005</v>
      </c>
      <c r="H35" s="20">
        <f>LARGE(($K35:$AC35),2)</f>
        <v>278.78487466364538</v>
      </c>
      <c r="I35" s="20">
        <f>LARGE(($L35:$AC35),3)</f>
        <v>269.8847862298723</v>
      </c>
      <c r="J35" s="19">
        <f>SUM(G35+H35+I35)</f>
        <v>859.39500068627785</v>
      </c>
      <c r="K35" s="21"/>
      <c r="L35" s="111" t="str">
        <f>IF(ISNA(VLOOKUP($C35,'Apex Cdn Selections Dec 16'!$A$17:$H$37,8,FALSE))=TRUE,"0",VLOOKUP($C35,'Apex Cdn Selections Dec 16'!$A$17:$H$37,8,FALSE))</f>
        <v>0</v>
      </c>
      <c r="M35" s="111">
        <f>IF(ISNA(VLOOKUP($C35,'Apex Cdn Selections Dec 17'!$A$17:$H$31,8,FALSE))=TRUE,0,VLOOKUP($C35,'Apex Cdn Selections Dec 17'!$A$17:$H$31,8,FALSE))</f>
        <v>0</v>
      </c>
      <c r="N35" s="111">
        <f>IF(ISNA(VLOOKUP($C35,'Calabogie CDN Cup M Jan 14'!$A$17:$H$59,8,FALSE))=TRUE,0,VLOOKUP($C35,'Calabogie CDN Cup M Jan 14'!$A$17:$H$59,8,FALSE))</f>
        <v>0</v>
      </c>
      <c r="O35" s="23">
        <f>IF(ISNA(VLOOKUP($C35,'Calabogie CDN Cup Jan 13'!$A$17:$H$58,8,FALSE))=TRUE,0,VLOOKUP($C35,'Calabogie CDN Cup Jan 13'!$A$17:$H$58,8,FALSE))</f>
        <v>0</v>
      </c>
      <c r="P35" s="23">
        <f>IF(ISNA(VLOOKUP($C35,'NorAm Val St-Come - MO'!$A$17:$H$58,8,FALSE))=TRUE,0,VLOOKUP($C35,'NorAm Val St-Come - MO'!$A$17:$H$58,8,FALSE))</f>
        <v>0</v>
      </c>
      <c r="Q35" s="23">
        <f>IF(ISNA(VLOOKUP($C35,'NorAm Val St-Come - DM'!$A$17:$H$58,8,FALSE))=TRUE,0,VLOOKUP($C35,'NorAm Val St-Come - DM'!$A$17:$H$58,8,FALSE))</f>
        <v>0</v>
      </c>
      <c r="R35" s="23">
        <f>IF(ISNA(VLOOKUP($C35,'North Bay TT Day 1'!$A$17:$H$58,8,FALSE))=TRUE,0,VLOOKUP($C35,'North Bay TT Day 1'!$A$17:$H$58,8,FALSE))</f>
        <v>278.78487466364538</v>
      </c>
      <c r="S35" s="23">
        <f>IF(ISNA(VLOOKUP($C35,'North Bay TT Day 2'!$A$17:$H$58,8,FALSE))=TRUE,0,VLOOKUP($C35,'North Bay TT Day 2'!$A$17:$H$58,8,FALSE))</f>
        <v>310.72533979276005</v>
      </c>
      <c r="T35" s="23">
        <f>IF(ISNA(VLOOKUP($C35,'Caledon TT'!$A$17:$H$59,8,FALSE))=TRUE,0,VLOOKUP($C35,'Caledon TT'!$A$17:$H$100,8,FALSE))</f>
        <v>0</v>
      </c>
      <c r="U35" s="23" t="str">
        <f>IF(ISNA(VLOOKUP($C35,'Killington Nor AM'!$A$17:$H$37,8,FALSE))=TRUE,"0",VLOOKUP($C35,'Killington Nor AM'!$A$17:$H$37,8,FALSE))</f>
        <v>0</v>
      </c>
      <c r="V35" s="23" t="str">
        <f>IF(ISNA(VLOOKUP($C35,'Canada Cup Red Deer'!$A$17:$H$37,8,FALSE))=TRUE,"0",VLOOKUP($C35,'Canada Cup Red Deer'!$A$17:$H$37,8,FALSE))</f>
        <v>0</v>
      </c>
      <c r="W35" s="23">
        <f>IF(ISNA(VLOOKUP($C35,'Provincials MO'!$A$17:$H$100,8,FALSE))=TRUE,"0",VLOOKUP($C35,'Provincials MO'!$A$17:$H$100,8,FALSE))</f>
        <v>269.8847862298723</v>
      </c>
      <c r="X35" s="23">
        <f>IF(ISNA(VLOOKUP($C35,'Provincials DM'!$A$17:$H$100,8,FALSE))=TRUE,"0",VLOOKUP($C35,'Provincials DM'!$A$17:$H$100,8,FALSE))</f>
        <v>228.80000000000004</v>
      </c>
      <c r="Y35" s="23" t="str">
        <f>IF(ISNA(VLOOKUP($C35,'Park City NorAm MO'!$A$17:$H$100,8,FALSE))=TRUE,"0",VLOOKUP($C35,'Park City NorAm MO'!$A$17:$H$100,8,FALSE))</f>
        <v>0</v>
      </c>
      <c r="Z35" s="23" t="str">
        <f>IF(ISNA(VLOOKUP($C35,'Park City NorAm DM'!$A$17:$H$100,8,FALSE))=TRUE,"0",VLOOKUP($C35,'Park City NorAm DM'!$A$17:$H$100,8,FALSE))</f>
        <v>0</v>
      </c>
      <c r="AA35" s="23" t="str">
        <f>IF(ISNA(VLOOKUP($C35,'Junior Nats MO'!$A$17:$H$100,8,FALSE))=TRUE,"0",VLOOKUP($C35,'Junior Nats MO'!$A$17:$H$100,8,FALSE))</f>
        <v>0</v>
      </c>
      <c r="AB35" s="23" t="str">
        <f>IF(ISNA(VLOOKUP($C35,'Canadian Champs MO'!$A$17:$H$100,8,FALSE))=TRUE,"0",VLOOKUP($C35,'Canadian Champs MO'!$A$17:$H$100,8,FALSE))</f>
        <v>0</v>
      </c>
      <c r="AC35" s="23" t="str">
        <f>IF(ISNA(VLOOKUP($C35,'Canadian Champs DM'!$A$17:$H$100,8,FALSE))=TRUE,"0",VLOOKUP($C35,'Canadian Champs DM'!$A$17:$H$100,8,FALSE))</f>
        <v>0</v>
      </c>
    </row>
    <row r="36" spans="1:29" ht="20" customHeight="1">
      <c r="A36" s="112" t="s">
        <v>87</v>
      </c>
      <c r="B36" s="112" t="s">
        <v>111</v>
      </c>
      <c r="C36" s="112" t="s">
        <v>110</v>
      </c>
      <c r="D36" s="115"/>
      <c r="E36" s="116">
        <f>F36</f>
        <v>31</v>
      </c>
      <c r="F36" s="19">
        <f>RANK(J36,$J$6:$K$100,0)</f>
        <v>31</v>
      </c>
      <c r="G36" s="20">
        <f>LARGE(($K36:$AC36),1)</f>
        <v>289.97309163008072</v>
      </c>
      <c r="H36" s="20">
        <f>LARGE(($K36:$AC36),2)</f>
        <v>278.3552631578948</v>
      </c>
      <c r="I36" s="20">
        <f>LARGE(($L36:$AC36),3)</f>
        <v>276.67877809177764</v>
      </c>
      <c r="J36" s="19">
        <f>SUM(G36+H36+I36)</f>
        <v>845.00713287975316</v>
      </c>
      <c r="K36" s="21"/>
      <c r="L36" s="111" t="str">
        <f>IF(ISNA(VLOOKUP($C36,'Apex Cdn Selections Dec 16'!$A$17:$H$37,8,FALSE))=TRUE,"0",VLOOKUP($C36,'Apex Cdn Selections Dec 16'!$A$17:$H$37,8,FALSE))</f>
        <v>0</v>
      </c>
      <c r="M36" s="111">
        <f>IF(ISNA(VLOOKUP($C36,'Apex Cdn Selections Dec 17'!$A$17:$H$31,8,FALSE))=TRUE,0,VLOOKUP($C36,'Apex Cdn Selections Dec 17'!$A$17:$H$31,8,FALSE))</f>
        <v>0</v>
      </c>
      <c r="N36" s="111">
        <f>IF(ISNA(VLOOKUP($C36,'Calabogie CDN Cup M Jan 14'!$A$17:$H$59,8,FALSE))=TRUE,0,VLOOKUP($C36,'Calabogie CDN Cup M Jan 14'!$A$17:$H$59,8,FALSE))</f>
        <v>0</v>
      </c>
      <c r="O36" s="23">
        <f>IF(ISNA(VLOOKUP($C36,'Calabogie CDN Cup Jan 13'!$A$17:$H$58,8,FALSE))=TRUE,0,VLOOKUP($C36,'Calabogie CDN Cup Jan 13'!$A$17:$H$58,8,FALSE))</f>
        <v>0</v>
      </c>
      <c r="P36" s="23">
        <f>IF(ISNA(VLOOKUP($C36,'NorAm Val St-Come - MO'!$A$17:$H$58,8,FALSE))=TRUE,0,VLOOKUP($C36,'NorAm Val St-Come - MO'!$A$17:$H$58,8,FALSE))</f>
        <v>0</v>
      </c>
      <c r="Q36" s="23">
        <f>IF(ISNA(VLOOKUP($C36,'NorAm Val St-Come - DM'!$A$17:$H$58,8,FALSE))=TRUE,0,VLOOKUP($C36,'NorAm Val St-Come - DM'!$A$17:$H$58,8,FALSE))</f>
        <v>0</v>
      </c>
      <c r="R36" s="23">
        <f>IF(ISNA(VLOOKUP($C36,'North Bay TT Day 1'!$A$17:$H$58,8,FALSE))=TRUE,0,VLOOKUP($C36,'North Bay TT Day 1'!$A$17:$H$58,8,FALSE))</f>
        <v>289.97309163008072</v>
      </c>
      <c r="S36" s="23">
        <f>IF(ISNA(VLOOKUP($C36,'North Bay TT Day 2'!$A$17:$H$58,8,FALSE))=TRUE,0,VLOOKUP($C36,'North Bay TT Day 2'!$A$17:$H$58,8,FALSE))</f>
        <v>276.67877809177764</v>
      </c>
      <c r="T36" s="23">
        <f>IF(ISNA(VLOOKUP($C36,'Caledon TT'!$A$17:$H$59,8,FALSE))=TRUE,0,VLOOKUP($C36,'Caledon TT'!$A$17:$H$100,8,FALSE))</f>
        <v>278.3552631578948</v>
      </c>
      <c r="U36" s="23" t="str">
        <f>IF(ISNA(VLOOKUP($C36,'Killington Nor AM'!$A$17:$H$37,8,FALSE))=TRUE,"0",VLOOKUP($C36,'Killington Nor AM'!$A$17:$H$37,8,FALSE))</f>
        <v>0</v>
      </c>
      <c r="V36" s="23" t="str">
        <f>IF(ISNA(VLOOKUP($C36,'Canada Cup Red Deer'!$A$17:$H$37,8,FALSE))=TRUE,"0",VLOOKUP($C36,'Canada Cup Red Deer'!$A$17:$H$37,8,FALSE))</f>
        <v>0</v>
      </c>
      <c r="W36" s="23">
        <f>IF(ISNA(VLOOKUP($C36,'Provincials MO'!$A$17:$H$100,8,FALSE))=TRUE,"0",VLOOKUP($C36,'Provincials MO'!$A$17:$H$100,8,FALSE))</f>
        <v>228.12326485285953</v>
      </c>
      <c r="X36" s="23">
        <f>IF(ISNA(VLOOKUP($C36,'Provincials DM'!$A$17:$H$100,8,FALSE))=TRUE,"0",VLOOKUP($C36,'Provincials DM'!$A$17:$H$100,8,FALSE))</f>
        <v>228.80000000000004</v>
      </c>
      <c r="Y36" s="23" t="str">
        <f>IF(ISNA(VLOOKUP($C36,'Park City NorAm MO'!$A$17:$H$100,8,FALSE))=TRUE,"0",VLOOKUP($C36,'Park City NorAm MO'!$A$17:$H$100,8,FALSE))</f>
        <v>0</v>
      </c>
      <c r="Z36" s="23" t="str">
        <f>IF(ISNA(VLOOKUP($C36,'Park City NorAm DM'!$A$17:$H$100,8,FALSE))=TRUE,"0",VLOOKUP($C36,'Park City NorAm DM'!$A$17:$H$100,8,FALSE))</f>
        <v>0</v>
      </c>
      <c r="AA36" s="23" t="str">
        <f>IF(ISNA(VLOOKUP($C36,'Junior Nats MO'!$A$17:$H$100,8,FALSE))=TRUE,"0",VLOOKUP($C36,'Junior Nats MO'!$A$17:$H$100,8,FALSE))</f>
        <v>0</v>
      </c>
      <c r="AB36" s="23" t="str">
        <f>IF(ISNA(VLOOKUP($C36,'Canadian Champs MO'!$A$17:$H$100,8,FALSE))=TRUE,"0",VLOOKUP($C36,'Canadian Champs MO'!$A$17:$H$100,8,FALSE))</f>
        <v>0</v>
      </c>
      <c r="AC36" s="23" t="str">
        <f>IF(ISNA(VLOOKUP($C36,'Canadian Champs DM'!$A$17:$H$100,8,FALSE))=TRUE,"0",VLOOKUP($C36,'Canadian Champs DM'!$A$17:$H$100,8,FALSE))</f>
        <v>0</v>
      </c>
    </row>
    <row r="37" spans="1:29" ht="20" customHeight="1">
      <c r="A37" s="112" t="s">
        <v>116</v>
      </c>
      <c r="B37" s="112" t="s">
        <v>66</v>
      </c>
      <c r="C37" s="112" t="s">
        <v>115</v>
      </c>
      <c r="D37" s="115"/>
      <c r="E37" s="116">
        <f>F37</f>
        <v>32</v>
      </c>
      <c r="F37" s="19">
        <f>RANK(J37,$J$6:$K$100,0)</f>
        <v>32</v>
      </c>
      <c r="G37" s="20">
        <f>LARGE(($K37:$AC37),1)</f>
        <v>310.19572459744586</v>
      </c>
      <c r="H37" s="20">
        <f>LARGE(($K37:$AC37),2)</f>
        <v>276.61149239671647</v>
      </c>
      <c r="I37" s="20">
        <f>LARGE(($L37:$AC37),3)</f>
        <v>255.06302223481097</v>
      </c>
      <c r="J37" s="19">
        <f>SUM(G37+H37+I37)</f>
        <v>841.87023922897333</v>
      </c>
      <c r="K37" s="21"/>
      <c r="L37" s="111" t="str">
        <f>IF(ISNA(VLOOKUP($C37,'Apex Cdn Selections Dec 16'!$A$17:$H$37,8,FALSE))=TRUE,"0",VLOOKUP($C37,'Apex Cdn Selections Dec 16'!$A$17:$H$37,8,FALSE))</f>
        <v>0</v>
      </c>
      <c r="M37" s="111">
        <f>IF(ISNA(VLOOKUP($C37,'Apex Cdn Selections Dec 17'!$A$17:$H$31,8,FALSE))=TRUE,0,VLOOKUP($C37,'Apex Cdn Selections Dec 17'!$A$17:$H$31,8,FALSE))</f>
        <v>0</v>
      </c>
      <c r="N37" s="111">
        <f>IF(ISNA(VLOOKUP($C37,'Calabogie CDN Cup M Jan 14'!$A$17:$H$59,8,FALSE))=TRUE,0,VLOOKUP($C37,'Calabogie CDN Cup M Jan 14'!$A$17:$H$59,8,FALSE))</f>
        <v>0</v>
      </c>
      <c r="O37" s="23">
        <f>IF(ISNA(VLOOKUP($C37,'Calabogie CDN Cup Jan 13'!$A$17:$H$58,8,FALSE))=TRUE,0,VLOOKUP($C37,'Calabogie CDN Cup Jan 13'!$A$17:$H$58,8,FALSE))</f>
        <v>0</v>
      </c>
      <c r="P37" s="23">
        <f>IF(ISNA(VLOOKUP($C37,'NorAm Val St-Come - MO'!$A$17:$H$58,8,FALSE))=TRUE,0,VLOOKUP($C37,'NorAm Val St-Come - MO'!$A$17:$H$58,8,FALSE))</f>
        <v>0</v>
      </c>
      <c r="Q37" s="23">
        <f>IF(ISNA(VLOOKUP($C37,'NorAm Val St-Come - DM'!$A$17:$H$58,8,FALSE))=TRUE,0,VLOOKUP($C37,'NorAm Val St-Come - DM'!$A$17:$H$58,8,FALSE))</f>
        <v>0</v>
      </c>
      <c r="R37" s="23">
        <f>IF(ISNA(VLOOKUP($C37,'North Bay TT Day 1'!$A$17:$H$58,8,FALSE))=TRUE,0,VLOOKUP($C37,'North Bay TT Day 1'!$A$17:$H$58,8,FALSE))</f>
        <v>255.06302223481097</v>
      </c>
      <c r="S37" s="23">
        <f>IF(ISNA(VLOOKUP($C37,'North Bay TT Day 2'!$A$17:$H$58,8,FALSE))=TRUE,0,VLOOKUP($C37,'North Bay TT Day 2'!$A$17:$H$58,8,FALSE))</f>
        <v>276.61149239671647</v>
      </c>
      <c r="T37" s="23">
        <f>IF(ISNA(VLOOKUP($C37,'Caledon TT'!$A$17:$H$59,8,FALSE))=TRUE,0,VLOOKUP($C37,'Caledon TT'!$A$17:$H$100,8,FALSE))</f>
        <v>0</v>
      </c>
      <c r="U37" s="23" t="str">
        <f>IF(ISNA(VLOOKUP($C37,'Killington Nor AM'!$A$17:$H$37,8,FALSE))=TRUE,"0",VLOOKUP($C37,'Killington Nor AM'!$A$17:$H$37,8,FALSE))</f>
        <v>0</v>
      </c>
      <c r="V37" s="23" t="str">
        <f>IF(ISNA(VLOOKUP($C37,'Canada Cup Red Deer'!$A$17:$H$37,8,FALSE))=TRUE,"0",VLOOKUP($C37,'Canada Cup Red Deer'!$A$17:$H$37,8,FALSE))</f>
        <v>0</v>
      </c>
      <c r="W37" s="23">
        <f>IF(ISNA(VLOOKUP($C37,'Provincials MO'!$A$17:$H$100,8,FALSE))=TRUE,"0",VLOOKUP($C37,'Provincials MO'!$A$17:$H$100,8,FALSE))</f>
        <v>310.19572459744586</v>
      </c>
      <c r="X37" s="23">
        <f>IF(ISNA(VLOOKUP($C37,'Provincials DM'!$A$17:$H$100,8,FALSE))=TRUE,"0",VLOOKUP($C37,'Provincials DM'!$A$17:$H$100,8,FALSE))</f>
        <v>228.80000000000004</v>
      </c>
      <c r="Y37" s="23" t="str">
        <f>IF(ISNA(VLOOKUP($C37,'Park City NorAm MO'!$A$17:$H$100,8,FALSE))=TRUE,"0",VLOOKUP($C37,'Park City NorAm MO'!$A$17:$H$100,8,FALSE))</f>
        <v>0</v>
      </c>
      <c r="Z37" s="23" t="str">
        <f>IF(ISNA(VLOOKUP($C37,'Park City NorAm DM'!$A$17:$H$100,8,FALSE))=TRUE,"0",VLOOKUP($C37,'Park City NorAm DM'!$A$17:$H$100,8,FALSE))</f>
        <v>0</v>
      </c>
      <c r="AA37" s="23" t="str">
        <f>IF(ISNA(VLOOKUP($C37,'Junior Nats MO'!$A$17:$H$100,8,FALSE))=TRUE,"0",VLOOKUP($C37,'Junior Nats MO'!$A$17:$H$100,8,FALSE))</f>
        <v>0</v>
      </c>
      <c r="AB37" s="23" t="str">
        <f>IF(ISNA(VLOOKUP($C37,'Canadian Champs MO'!$A$17:$H$100,8,FALSE))=TRUE,"0",VLOOKUP($C37,'Canadian Champs MO'!$A$17:$H$100,8,FALSE))</f>
        <v>0</v>
      </c>
      <c r="AC37" s="23" t="str">
        <f>IF(ISNA(VLOOKUP($C37,'Canadian Champs DM'!$A$17:$H$100,8,FALSE))=TRUE,"0",VLOOKUP($C37,'Canadian Champs DM'!$A$17:$H$100,8,FALSE))</f>
        <v>0</v>
      </c>
    </row>
    <row r="38" spans="1:29" ht="20" customHeight="1">
      <c r="A38" s="112" t="s">
        <v>57</v>
      </c>
      <c r="B38" s="112" t="s">
        <v>66</v>
      </c>
      <c r="C38" s="112" t="s">
        <v>114</v>
      </c>
      <c r="D38" s="115"/>
      <c r="E38" s="116">
        <f>F38</f>
        <v>33</v>
      </c>
      <c r="F38" s="19">
        <f>RANK(J38,$J$6:$K$100,0)</f>
        <v>33</v>
      </c>
      <c r="G38" s="20">
        <f>LARGE(($K38:$AC38),1)</f>
        <v>291.41449194891726</v>
      </c>
      <c r="H38" s="20">
        <f>LARGE(($K38:$AC38),2)</f>
        <v>267.17178869848465</v>
      </c>
      <c r="I38" s="20">
        <f>LARGE(($L38:$AC38),3)</f>
        <v>248.41878616606112</v>
      </c>
      <c r="J38" s="19">
        <f>SUM(G38+H38+I38)</f>
        <v>807.00506681346315</v>
      </c>
      <c r="K38" s="21"/>
      <c r="L38" s="111" t="str">
        <f>IF(ISNA(VLOOKUP($C38,'Apex Cdn Selections Dec 16'!$A$17:$H$37,8,FALSE))=TRUE,"0",VLOOKUP($C38,'Apex Cdn Selections Dec 16'!$A$17:$H$37,8,FALSE))</f>
        <v>0</v>
      </c>
      <c r="M38" s="111">
        <f>IF(ISNA(VLOOKUP($C38,'Apex Cdn Selections Dec 17'!$A$17:$H$31,8,FALSE))=TRUE,0,VLOOKUP($C38,'Apex Cdn Selections Dec 17'!$A$17:$H$31,8,FALSE))</f>
        <v>0</v>
      </c>
      <c r="N38" s="111">
        <f>IF(ISNA(VLOOKUP($C38,'Calabogie CDN Cup M Jan 14'!$A$17:$H$59,8,FALSE))=TRUE,0,VLOOKUP($C38,'Calabogie CDN Cup M Jan 14'!$A$17:$H$59,8,FALSE))</f>
        <v>0</v>
      </c>
      <c r="O38" s="23">
        <f>IF(ISNA(VLOOKUP($C38,'Calabogie CDN Cup Jan 13'!$A$17:$H$58,8,FALSE))=TRUE,0,VLOOKUP($C38,'Calabogie CDN Cup Jan 13'!$A$17:$H$58,8,FALSE))</f>
        <v>0</v>
      </c>
      <c r="P38" s="23">
        <f>IF(ISNA(VLOOKUP($C38,'NorAm Val St-Come - MO'!$A$17:$H$58,8,FALSE))=TRUE,0,VLOOKUP($C38,'NorAm Val St-Come - MO'!$A$17:$H$58,8,FALSE))</f>
        <v>0</v>
      </c>
      <c r="Q38" s="23">
        <f>IF(ISNA(VLOOKUP($C38,'NorAm Val St-Come - DM'!$A$17:$H$58,8,FALSE))=TRUE,0,VLOOKUP($C38,'NorAm Val St-Come - DM'!$A$17:$H$58,8,FALSE))</f>
        <v>0</v>
      </c>
      <c r="R38" s="23">
        <f>IF(ISNA(VLOOKUP($C38,'North Bay TT Day 1'!$A$17:$H$58,8,FALSE))=TRUE,0,VLOOKUP($C38,'North Bay TT Day 1'!$A$17:$H$58,8,FALSE))</f>
        <v>267.17178869848465</v>
      </c>
      <c r="S38" s="23">
        <f>IF(ISNA(VLOOKUP($C38,'North Bay TT Day 2'!$A$17:$H$58,8,FALSE))=TRUE,0,VLOOKUP($C38,'North Bay TT Day 2'!$A$17:$H$58,8,FALSE))</f>
        <v>248.41878616606112</v>
      </c>
      <c r="T38" s="23">
        <f>IF(ISNA(VLOOKUP($C38,'Caledon TT'!$A$17:$H$59,8,FALSE))=TRUE,0,VLOOKUP($C38,'Caledon TT'!$A$17:$H$100,8,FALSE))</f>
        <v>160.72368421052633</v>
      </c>
      <c r="U38" s="23" t="str">
        <f>IF(ISNA(VLOOKUP($C38,'Killington Nor AM'!$A$17:$H$37,8,FALSE))=TRUE,"0",VLOOKUP($C38,'Killington Nor AM'!$A$17:$H$37,8,FALSE))</f>
        <v>0</v>
      </c>
      <c r="V38" s="23" t="str">
        <f>IF(ISNA(VLOOKUP($C38,'Canada Cup Red Deer'!$A$17:$H$37,8,FALSE))=TRUE,"0",VLOOKUP($C38,'Canada Cup Red Deer'!$A$17:$H$37,8,FALSE))</f>
        <v>0</v>
      </c>
      <c r="W38" s="23">
        <f>IF(ISNA(VLOOKUP($C38,'Provincials MO'!$A$17:$H$100,8,FALSE))=TRUE,"0",VLOOKUP($C38,'Provincials MO'!$A$17:$H$100,8,FALSE))</f>
        <v>291.41449194891726</v>
      </c>
      <c r="X38" s="23">
        <f>IF(ISNA(VLOOKUP($C38,'Provincials DM'!$A$17:$H$100,8,FALSE))=TRUE,"0",VLOOKUP($C38,'Provincials DM'!$A$17:$H$100,8,FALSE))</f>
        <v>228.80000000000004</v>
      </c>
      <c r="Y38" s="23" t="str">
        <f>IF(ISNA(VLOOKUP($C38,'Park City NorAm MO'!$A$17:$H$100,8,FALSE))=TRUE,"0",VLOOKUP($C38,'Park City NorAm MO'!$A$17:$H$100,8,FALSE))</f>
        <v>0</v>
      </c>
      <c r="Z38" s="23" t="str">
        <f>IF(ISNA(VLOOKUP($C38,'Park City NorAm DM'!$A$17:$H$100,8,FALSE))=TRUE,"0",VLOOKUP($C38,'Park City NorAm DM'!$A$17:$H$100,8,FALSE))</f>
        <v>0</v>
      </c>
      <c r="AA38" s="23" t="str">
        <f>IF(ISNA(VLOOKUP($C38,'Junior Nats MO'!$A$17:$H$100,8,FALSE))=TRUE,"0",VLOOKUP($C38,'Junior Nats MO'!$A$17:$H$100,8,FALSE))</f>
        <v>0</v>
      </c>
      <c r="AB38" s="23" t="str">
        <f>IF(ISNA(VLOOKUP($C38,'Canadian Champs MO'!$A$17:$H$100,8,FALSE))=TRUE,"0",VLOOKUP($C38,'Canadian Champs MO'!$A$17:$H$100,8,FALSE))</f>
        <v>0</v>
      </c>
      <c r="AC38" s="23" t="str">
        <f>IF(ISNA(VLOOKUP($C38,'Canadian Champs DM'!$A$17:$H$100,8,FALSE))=TRUE,"0",VLOOKUP($C38,'Canadian Champs DM'!$A$17:$H$100,8,FALSE))</f>
        <v>0</v>
      </c>
    </row>
    <row r="39" spans="1:29" ht="20" customHeight="1">
      <c r="A39" s="112" t="s">
        <v>118</v>
      </c>
      <c r="B39" s="112" t="s">
        <v>111</v>
      </c>
      <c r="C39" s="112" t="s">
        <v>117</v>
      </c>
      <c r="D39" s="115"/>
      <c r="E39" s="116">
        <f>F39</f>
        <v>34</v>
      </c>
      <c r="F39" s="19">
        <f>RANK(J39,$J$6:$K$100,0)</f>
        <v>34</v>
      </c>
      <c r="G39" s="20">
        <f>LARGE(($K39:$AC39),1)</f>
        <v>266.31678105234823</v>
      </c>
      <c r="H39" s="20">
        <f>LARGE(($K39:$AC39),2)</f>
        <v>254.85058773544827</v>
      </c>
      <c r="I39" s="20">
        <f>LARGE(($L39:$AC39),3)</f>
        <v>223.22368421052633</v>
      </c>
      <c r="J39" s="19">
        <f>SUM(G39+H39+I39)</f>
        <v>744.39105299832283</v>
      </c>
      <c r="K39" s="21"/>
      <c r="L39" s="111" t="str">
        <f>IF(ISNA(VLOOKUP($C39,'Apex Cdn Selections Dec 16'!$A$17:$H$37,8,FALSE))=TRUE,"0",VLOOKUP($C39,'Apex Cdn Selections Dec 16'!$A$17:$H$37,8,FALSE))</f>
        <v>0</v>
      </c>
      <c r="M39" s="111">
        <f>IF(ISNA(VLOOKUP($C39,'Apex Cdn Selections Dec 17'!$A$17:$H$31,8,FALSE))=TRUE,0,VLOOKUP($C39,'Apex Cdn Selections Dec 17'!$A$17:$H$31,8,FALSE))</f>
        <v>0</v>
      </c>
      <c r="N39" s="111">
        <f>IF(ISNA(VLOOKUP($C39,'Calabogie CDN Cup M Jan 14'!$A$17:$H$59,8,FALSE))=TRUE,0,VLOOKUP($C39,'Calabogie CDN Cup M Jan 14'!$A$17:$H$59,8,FALSE))</f>
        <v>0</v>
      </c>
      <c r="O39" s="23">
        <f>IF(ISNA(VLOOKUP($C39,'Calabogie CDN Cup Jan 13'!$A$17:$H$58,8,FALSE))=TRUE,0,VLOOKUP($C39,'Calabogie CDN Cup Jan 13'!$A$17:$H$58,8,FALSE))</f>
        <v>0</v>
      </c>
      <c r="P39" s="23">
        <f>IF(ISNA(VLOOKUP($C39,'NorAm Val St-Come - MO'!$A$17:$H$58,8,FALSE))=TRUE,0,VLOOKUP($C39,'NorAm Val St-Come - MO'!$A$17:$H$58,8,FALSE))</f>
        <v>0</v>
      </c>
      <c r="Q39" s="23">
        <f>IF(ISNA(VLOOKUP($C39,'NorAm Val St-Come - DM'!$A$17:$H$58,8,FALSE))=TRUE,0,VLOOKUP($C39,'NorAm Val St-Come - DM'!$A$17:$H$58,8,FALSE))</f>
        <v>0</v>
      </c>
      <c r="R39" s="23">
        <f>IF(ISNA(VLOOKUP($C39,'North Bay TT Day 1'!$A$17:$H$58,8,FALSE))=TRUE,0,VLOOKUP($C39,'North Bay TT Day 1'!$A$17:$H$58,8,FALSE))</f>
        <v>254.85058773544827</v>
      </c>
      <c r="S39" s="23">
        <f>IF(ISNA(VLOOKUP($C39,'North Bay TT Day 2'!$A$17:$H$58,8,FALSE))=TRUE,0,VLOOKUP($C39,'North Bay TT Day 2'!$A$17:$H$58,8,FALSE))</f>
        <v>266.31678105234823</v>
      </c>
      <c r="T39" s="23">
        <f>IF(ISNA(VLOOKUP($C39,'Caledon TT'!$A$17:$H$59,8,FALSE))=TRUE,0,VLOOKUP($C39,'Caledon TT'!$A$17:$H$100,8,FALSE))</f>
        <v>223.22368421052633</v>
      </c>
      <c r="U39" s="23" t="str">
        <f>IF(ISNA(VLOOKUP($C39,'Killington Nor AM'!$A$17:$H$37,8,FALSE))=TRUE,"0",VLOOKUP($C39,'Killington Nor AM'!$A$17:$H$37,8,FALSE))</f>
        <v>0</v>
      </c>
      <c r="V39" s="23" t="str">
        <f>IF(ISNA(VLOOKUP($C39,'Canada Cup Red Deer'!$A$17:$H$37,8,FALSE))=TRUE,"0",VLOOKUP($C39,'Canada Cup Red Deer'!$A$17:$H$37,8,FALSE))</f>
        <v>0</v>
      </c>
      <c r="W39" s="23">
        <f>IF(ISNA(VLOOKUP($C39,'Provincials MO'!$A$17:$H$100,8,FALSE))=TRUE,"0",VLOOKUP($C39,'Provincials MO'!$A$17:$H$100,8,FALSE))</f>
        <v>202.39450305385898</v>
      </c>
      <c r="X39" s="23">
        <f>IF(ISNA(VLOOKUP($C39,'Provincials DM'!$A$17:$H$100,8,FALSE))=TRUE,"0",VLOOKUP($C39,'Provincials DM'!$A$17:$H$100,8,FALSE))</f>
        <v>36.666666666666671</v>
      </c>
      <c r="Y39" s="23" t="str">
        <f>IF(ISNA(VLOOKUP($C39,'Park City NorAm MO'!$A$17:$H$100,8,FALSE))=TRUE,"0",VLOOKUP($C39,'Park City NorAm MO'!$A$17:$H$100,8,FALSE))</f>
        <v>0</v>
      </c>
      <c r="Z39" s="23" t="str">
        <f>IF(ISNA(VLOOKUP($C39,'Park City NorAm DM'!$A$17:$H$100,8,FALSE))=TRUE,"0",VLOOKUP($C39,'Park City NorAm DM'!$A$17:$H$100,8,FALSE))</f>
        <v>0</v>
      </c>
      <c r="AA39" s="23" t="str">
        <f>IF(ISNA(VLOOKUP($C39,'Junior Nats MO'!$A$17:$H$100,8,FALSE))=TRUE,"0",VLOOKUP($C39,'Junior Nats MO'!$A$17:$H$100,8,FALSE))</f>
        <v>0</v>
      </c>
      <c r="AB39" s="23" t="str">
        <f>IF(ISNA(VLOOKUP($C39,'Canadian Champs MO'!$A$17:$H$100,8,FALSE))=TRUE,"0",VLOOKUP($C39,'Canadian Champs MO'!$A$17:$H$100,8,FALSE))</f>
        <v>0</v>
      </c>
      <c r="AC39" s="23" t="str">
        <f>IF(ISNA(VLOOKUP($C39,'Canadian Champs DM'!$A$17:$H$100,8,FALSE))=TRUE,"0",VLOOKUP($C39,'Canadian Champs DM'!$A$17:$H$100,8,FALSE))</f>
        <v>0</v>
      </c>
    </row>
    <row r="40" spans="1:29" ht="20" customHeight="1">
      <c r="A40" s="112" t="s">
        <v>87</v>
      </c>
      <c r="B40" s="112" t="s">
        <v>66</v>
      </c>
      <c r="C40" s="112" t="s">
        <v>121</v>
      </c>
      <c r="D40" s="115"/>
      <c r="E40" s="116">
        <f>F40</f>
        <v>35</v>
      </c>
      <c r="F40" s="19">
        <f>RANK(J40,$J$6:$K$100,0)</f>
        <v>35</v>
      </c>
      <c r="G40" s="20">
        <f>LARGE(($K40:$AC40),1)</f>
        <v>243.35526315789474</v>
      </c>
      <c r="H40" s="20">
        <f>LARGE(($K40:$AC40),2)</f>
        <v>224.04758532785726</v>
      </c>
      <c r="I40" s="20">
        <f>LARGE(($L40:$AC40),3)</f>
        <v>195.12851567756695</v>
      </c>
      <c r="J40" s="19">
        <f>SUM(G40+H40+I40)</f>
        <v>662.53136416331893</v>
      </c>
      <c r="K40" s="21"/>
      <c r="L40" s="111" t="str">
        <f>IF(ISNA(VLOOKUP($C40,'Apex Cdn Selections Dec 16'!$A$17:$H$37,8,FALSE))=TRUE,"0",VLOOKUP($C40,'Apex Cdn Selections Dec 16'!$A$17:$H$37,8,FALSE))</f>
        <v>0</v>
      </c>
      <c r="M40" s="111">
        <f>IF(ISNA(VLOOKUP($C40,'Apex Cdn Selections Dec 17'!$A$17:$H$31,8,FALSE))=TRUE,0,VLOOKUP($C40,'Apex Cdn Selections Dec 17'!$A$17:$H$31,8,FALSE))</f>
        <v>0</v>
      </c>
      <c r="N40" s="111">
        <f>IF(ISNA(VLOOKUP($C40,'Calabogie CDN Cup M Jan 14'!$A$17:$H$59,8,FALSE))=TRUE,0,VLOOKUP($C40,'Calabogie CDN Cup M Jan 14'!$A$17:$H$59,8,FALSE))</f>
        <v>0</v>
      </c>
      <c r="O40" s="23">
        <f>IF(ISNA(VLOOKUP($C40,'Calabogie CDN Cup Jan 13'!$A$17:$H$58,8,FALSE))=TRUE,0,VLOOKUP($C40,'Calabogie CDN Cup Jan 13'!$A$17:$H$58,8,FALSE))</f>
        <v>0</v>
      </c>
      <c r="P40" s="23">
        <f>IF(ISNA(VLOOKUP($C40,'NorAm Val St-Come - MO'!$A$17:$H$58,8,FALSE))=TRUE,0,VLOOKUP($C40,'NorAm Val St-Come - MO'!$A$17:$H$58,8,FALSE))</f>
        <v>0</v>
      </c>
      <c r="Q40" s="23">
        <f>IF(ISNA(VLOOKUP($C40,'NorAm Val St-Come - DM'!$A$17:$H$58,8,FALSE))=TRUE,0,VLOOKUP($C40,'NorAm Val St-Come - DM'!$A$17:$H$58,8,FALSE))</f>
        <v>0</v>
      </c>
      <c r="R40" s="23">
        <f>IF(ISNA(VLOOKUP($C40,'North Bay TT Day 1'!$A$17:$H$58,8,FALSE))=TRUE,0,VLOOKUP($C40,'North Bay TT Day 1'!$A$17:$H$58,8,FALSE))</f>
        <v>224.04758532785726</v>
      </c>
      <c r="S40" s="23">
        <f>IF(ISNA(VLOOKUP($C40,'North Bay TT Day 2'!$A$17:$H$58,8,FALSE))=TRUE,0,VLOOKUP($C40,'North Bay TT Day 2'!$A$17:$H$58,8,FALSE))</f>
        <v>195.12851567756695</v>
      </c>
      <c r="T40" s="23">
        <f>IF(ISNA(VLOOKUP($C40,'Caledon TT'!$A$17:$H$59,8,FALSE))=TRUE,0,VLOOKUP($C40,'Caledon TT'!$A$17:$H$100,8,FALSE))</f>
        <v>243.35526315789474</v>
      </c>
      <c r="U40" s="23" t="str">
        <f>IF(ISNA(VLOOKUP($C40,'Killington Nor AM'!$A$17:$H$37,8,FALSE))=TRUE,"0",VLOOKUP($C40,'Killington Nor AM'!$A$17:$H$37,8,FALSE))</f>
        <v>0</v>
      </c>
      <c r="V40" s="23" t="str">
        <f>IF(ISNA(VLOOKUP($C40,'Canada Cup Red Deer'!$A$17:$H$37,8,FALSE))=TRUE,"0",VLOOKUP($C40,'Canada Cup Red Deer'!$A$17:$H$37,8,FALSE))</f>
        <v>0</v>
      </c>
      <c r="W40" s="23">
        <f>IF(ISNA(VLOOKUP($C40,'Provincials MO'!$A$17:$H$100,8,FALSE))=TRUE,"0",VLOOKUP($C40,'Provincials MO'!$A$17:$H$100,8,FALSE))</f>
        <v>152.92198778456412</v>
      </c>
      <c r="X40" s="23">
        <f>IF(ISNA(VLOOKUP($C40,'Provincials DM'!$A$17:$H$100,8,FALSE))=TRUE,"0",VLOOKUP($C40,'Provincials DM'!$A$17:$H$100,8,FALSE))</f>
        <v>36.666666666666671</v>
      </c>
      <c r="Y40" s="23" t="str">
        <f>IF(ISNA(VLOOKUP($C40,'Park City NorAm MO'!$A$17:$H$100,8,FALSE))=TRUE,"0",VLOOKUP($C40,'Park City NorAm MO'!$A$17:$H$100,8,FALSE))</f>
        <v>0</v>
      </c>
      <c r="Z40" s="23" t="str">
        <f>IF(ISNA(VLOOKUP($C40,'Park City NorAm DM'!$A$17:$H$100,8,FALSE))=TRUE,"0",VLOOKUP($C40,'Park City NorAm DM'!$A$17:$H$100,8,FALSE))</f>
        <v>0</v>
      </c>
      <c r="AA40" s="23" t="str">
        <f>IF(ISNA(VLOOKUP($C40,'Junior Nats MO'!$A$17:$H$100,8,FALSE))=TRUE,"0",VLOOKUP($C40,'Junior Nats MO'!$A$17:$H$100,8,FALSE))</f>
        <v>0</v>
      </c>
      <c r="AB40" s="23" t="str">
        <f>IF(ISNA(VLOOKUP($C40,'Canadian Champs MO'!$A$17:$H$100,8,FALSE))=TRUE,"0",VLOOKUP($C40,'Canadian Champs MO'!$A$17:$H$100,8,FALSE))</f>
        <v>0</v>
      </c>
      <c r="AC40" s="23" t="str">
        <f>IF(ISNA(VLOOKUP($C40,'Canadian Champs DM'!$A$17:$H$100,8,FALSE))=TRUE,"0",VLOOKUP($C40,'Canadian Champs DM'!$A$17:$H$100,8,FALSE))</f>
        <v>0</v>
      </c>
    </row>
    <row r="41" spans="1:29" ht="20" customHeight="1">
      <c r="A41" s="112" t="s">
        <v>64</v>
      </c>
      <c r="B41" s="112" t="s">
        <v>111</v>
      </c>
      <c r="C41" s="112" t="s">
        <v>130</v>
      </c>
      <c r="D41" s="115"/>
      <c r="E41" s="116">
        <f>F41</f>
        <v>36</v>
      </c>
      <c r="F41" s="19">
        <f>RANK(J41,$J$6:$K$100,0)</f>
        <v>36</v>
      </c>
      <c r="G41" s="20">
        <f>LARGE(($K41:$AC41),1)</f>
        <v>228.80000000000004</v>
      </c>
      <c r="H41" s="20">
        <f>LARGE(($K41:$AC41),2)</f>
        <v>189.86842105263156</v>
      </c>
      <c r="I41" s="20">
        <f>LARGE(($L41:$AC41),3)</f>
        <v>186.51443642420878</v>
      </c>
      <c r="J41" s="19">
        <f>SUM(G41+H41+I41)</f>
        <v>605.18285747684035</v>
      </c>
      <c r="K41" s="21"/>
      <c r="L41" s="111" t="str">
        <f>IF(ISNA(VLOOKUP($C41,'Apex Cdn Selections Dec 16'!$A$17:$H$37,8,FALSE))=TRUE,"0",VLOOKUP($C41,'Apex Cdn Selections Dec 16'!$A$17:$H$37,8,FALSE))</f>
        <v>0</v>
      </c>
      <c r="M41" s="111">
        <f>IF(ISNA(VLOOKUP($C41,'Apex Cdn Selections Dec 17'!$A$17:$H$31,8,FALSE))=TRUE,0,VLOOKUP($C41,'Apex Cdn Selections Dec 17'!$A$17:$H$31,8,FALSE))</f>
        <v>0</v>
      </c>
      <c r="N41" s="111">
        <f>IF(ISNA(VLOOKUP($C41,'Calabogie CDN Cup M Jan 14'!$A$17:$H$59,8,FALSE))=TRUE,0,VLOOKUP($C41,'Calabogie CDN Cup M Jan 14'!$A$17:$H$59,8,FALSE))</f>
        <v>0</v>
      </c>
      <c r="O41" s="23">
        <f>IF(ISNA(VLOOKUP($C41,'Calabogie CDN Cup Jan 13'!$A$17:$H$58,8,FALSE))=TRUE,0,VLOOKUP($C41,'Calabogie CDN Cup Jan 13'!$A$17:$H$58,8,FALSE))</f>
        <v>0</v>
      </c>
      <c r="P41" s="23">
        <f>IF(ISNA(VLOOKUP($C41,'NorAm Val St-Come - MO'!$A$17:$H$58,8,FALSE))=TRUE,0,VLOOKUP($C41,'NorAm Val St-Come - MO'!$A$17:$H$58,8,FALSE))</f>
        <v>0</v>
      </c>
      <c r="Q41" s="23">
        <f>IF(ISNA(VLOOKUP($C41,'NorAm Val St-Come - DM'!$A$17:$H$58,8,FALSE))=TRUE,0,VLOOKUP($C41,'NorAm Val St-Come - DM'!$A$17:$H$58,8,FALSE))</f>
        <v>0</v>
      </c>
      <c r="R41" s="23">
        <f>IF(ISNA(VLOOKUP($C41,'North Bay TT Day 1'!$A$17:$H$58,8,FALSE))=TRUE,0,VLOOKUP($C41,'North Bay TT Day 1'!$A$17:$H$58,8,FALSE))</f>
        <v>0</v>
      </c>
      <c r="S41" s="23">
        <f>IF(ISNA(VLOOKUP($C41,'North Bay TT Day 2'!$A$17:$H$58,8,FALSE))=TRUE,0,VLOOKUP($C41,'North Bay TT Day 2'!$A$17:$H$58,8,FALSE))</f>
        <v>0</v>
      </c>
      <c r="T41" s="23">
        <f>IF(ISNA(VLOOKUP($C41,'Caledon TT'!$A$17:$H$59,8,FALSE))=TRUE,0,VLOOKUP($C41,'Caledon TT'!$A$17:$H$100,8,FALSE))</f>
        <v>189.86842105263156</v>
      </c>
      <c r="U41" s="23" t="str">
        <f>IF(ISNA(VLOOKUP($C41,'Killington Nor AM'!$A$17:$H$37,8,FALSE))=TRUE,"0",VLOOKUP($C41,'Killington Nor AM'!$A$17:$H$37,8,FALSE))</f>
        <v>0</v>
      </c>
      <c r="V41" s="23" t="str">
        <f>IF(ISNA(VLOOKUP($C41,'Canada Cup Red Deer'!$A$17:$H$37,8,FALSE))=TRUE,"0",VLOOKUP($C41,'Canada Cup Red Deer'!$A$17:$H$37,8,FALSE))</f>
        <v>0</v>
      </c>
      <c r="W41" s="23">
        <f>IF(ISNA(VLOOKUP($C41,'Provincials MO'!$A$17:$H$100,8,FALSE))=TRUE,"0",VLOOKUP($C41,'Provincials MO'!$A$17:$H$100,8,FALSE))</f>
        <v>186.51443642420878</v>
      </c>
      <c r="X41" s="23">
        <f>IF(ISNA(VLOOKUP($C41,'Provincials DM'!$A$17:$H$100,8,FALSE))=TRUE,"0",VLOOKUP($C41,'Provincials DM'!$A$17:$H$100,8,FALSE))</f>
        <v>228.80000000000004</v>
      </c>
      <c r="Y41" s="23" t="str">
        <f>IF(ISNA(VLOOKUP($C41,'Park City NorAm MO'!$A$17:$H$100,8,FALSE))=TRUE,"0",VLOOKUP($C41,'Park City NorAm MO'!$A$17:$H$100,8,FALSE))</f>
        <v>0</v>
      </c>
      <c r="Z41" s="23" t="str">
        <f>IF(ISNA(VLOOKUP($C41,'Park City NorAm DM'!$A$17:$H$100,8,FALSE))=TRUE,"0",VLOOKUP($C41,'Park City NorAm DM'!$A$17:$H$100,8,FALSE))</f>
        <v>0</v>
      </c>
      <c r="AA41" s="23" t="str">
        <f>IF(ISNA(VLOOKUP($C41,'Junior Nats MO'!$A$17:$H$100,8,FALSE))=TRUE,"0",VLOOKUP($C41,'Junior Nats MO'!$A$17:$H$100,8,FALSE))</f>
        <v>0</v>
      </c>
      <c r="AB41" s="23" t="str">
        <f>IF(ISNA(VLOOKUP($C41,'Canadian Champs MO'!$A$17:$H$100,8,FALSE))=TRUE,"0",VLOOKUP($C41,'Canadian Champs MO'!$A$17:$H$100,8,FALSE))</f>
        <v>0</v>
      </c>
      <c r="AC41" s="23" t="str">
        <f>IF(ISNA(VLOOKUP($C41,'Canadian Champs DM'!$A$17:$H$100,8,FALSE))=TRUE,"0",VLOOKUP($C41,'Canadian Champs DM'!$A$17:$H$100,8,FALSE))</f>
        <v>0</v>
      </c>
    </row>
    <row r="42" spans="1:29" ht="20" customHeight="1">
      <c r="A42" s="112" t="s">
        <v>91</v>
      </c>
      <c r="B42" s="112" t="s">
        <v>102</v>
      </c>
      <c r="C42" s="112" t="s">
        <v>135</v>
      </c>
      <c r="D42" s="115"/>
      <c r="E42" s="116">
        <f>F42</f>
        <v>37</v>
      </c>
      <c r="F42" s="19">
        <f>RANK(J42,$J$6:$K$100,0)</f>
        <v>37</v>
      </c>
      <c r="G42" s="20">
        <f>LARGE(($K42:$AC42),1)</f>
        <v>255.6079955580233</v>
      </c>
      <c r="H42" s="20">
        <f>LARGE(($K42:$AC42),2)</f>
        <v>228.80000000000004</v>
      </c>
      <c r="I42" s="20">
        <f>LARGE(($L42:$AC42),3)</f>
        <v>81.84210526315789</v>
      </c>
      <c r="J42" s="19">
        <f>SUM(G42+H42+I42)</f>
        <v>566.25010082118126</v>
      </c>
      <c r="K42" s="21"/>
      <c r="L42" s="111" t="str">
        <f>IF(ISNA(VLOOKUP($C42,'Apex Cdn Selections Dec 16'!$A$17:$H$37,8,FALSE))=TRUE,"0",VLOOKUP($C42,'Apex Cdn Selections Dec 16'!$A$17:$H$37,8,FALSE))</f>
        <v>0</v>
      </c>
      <c r="M42" s="111">
        <f>IF(ISNA(VLOOKUP($C42,'Apex Cdn Selections Dec 17'!$A$17:$H$31,8,FALSE))=TRUE,0,VLOOKUP($C42,'Apex Cdn Selections Dec 17'!$A$17:$H$31,8,FALSE))</f>
        <v>0</v>
      </c>
      <c r="N42" s="111">
        <f>IF(ISNA(VLOOKUP($C42,'Calabogie CDN Cup M Jan 14'!$A$17:$H$59,8,FALSE))=TRUE,0,VLOOKUP($C42,'Calabogie CDN Cup M Jan 14'!$A$17:$H$59,8,FALSE))</f>
        <v>0</v>
      </c>
      <c r="O42" s="23">
        <f>IF(ISNA(VLOOKUP($C42,'Calabogie CDN Cup Jan 13'!$A$17:$H$58,8,FALSE))=TRUE,0,VLOOKUP($C42,'Calabogie CDN Cup Jan 13'!$A$17:$H$58,8,FALSE))</f>
        <v>0</v>
      </c>
      <c r="P42" s="23">
        <f>IF(ISNA(VLOOKUP($C42,'NorAm Val St-Come - MO'!$A$17:$H$58,8,FALSE))=TRUE,0,VLOOKUP($C42,'NorAm Val St-Come - MO'!$A$17:$H$58,8,FALSE))</f>
        <v>0</v>
      </c>
      <c r="Q42" s="23">
        <f>IF(ISNA(VLOOKUP($C42,'NorAm Val St-Come - DM'!$A$17:$H$58,8,FALSE))=TRUE,0,VLOOKUP($C42,'NorAm Val St-Come - DM'!$A$17:$H$58,8,FALSE))</f>
        <v>0</v>
      </c>
      <c r="R42" s="111">
        <f>IF(ISNA(VLOOKUP($C42,'North Bay TT Day 1'!$A$17:$H$58,8,FALSE))=TRUE,0,VLOOKUP($C42,'North Bay TT Day 1'!$A$17:$H$58,8,FALSE))</f>
        <v>0</v>
      </c>
      <c r="S42" s="111">
        <f>IF(ISNA(VLOOKUP($C42,'North Bay TT Day 2'!$A$17:$H$58,8,FALSE))=TRUE,0,VLOOKUP($C42,'North Bay TT Day 2'!$A$17:$H$58,8,FALSE))</f>
        <v>0</v>
      </c>
      <c r="T42" s="23">
        <f>IF(ISNA(VLOOKUP($C42,'Caledon TT'!$A$17:$H$59,8,FALSE))=TRUE,0,VLOOKUP($C42,'Caledon TT'!$A$17:$H$100,8,FALSE))</f>
        <v>81.84210526315789</v>
      </c>
      <c r="U42" s="23" t="str">
        <f>IF(ISNA(VLOOKUP($C42,'Killington Nor AM'!$A$17:$H$37,8,FALSE))=TRUE,"0",VLOOKUP($C42,'Killington Nor AM'!$A$17:$H$37,8,FALSE))</f>
        <v>0</v>
      </c>
      <c r="V42" s="23" t="str">
        <f>IF(ISNA(VLOOKUP($C42,'Canada Cup Red Deer'!$A$17:$H$37,8,FALSE))=TRUE,"0",VLOOKUP($C42,'Canada Cup Red Deer'!$A$17:$H$37,8,FALSE))</f>
        <v>0</v>
      </c>
      <c r="W42" s="23">
        <f>IF(ISNA(VLOOKUP($C42,'Provincials MO'!$A$17:$H$100,8,FALSE))=TRUE,"0",VLOOKUP($C42,'Provincials MO'!$A$17:$H$100,8,FALSE))</f>
        <v>255.6079955580233</v>
      </c>
      <c r="X42" s="23">
        <f>IF(ISNA(VLOOKUP($C42,'Provincials DM'!$A$17:$H$100,8,FALSE))=TRUE,"0",VLOOKUP($C42,'Provincials DM'!$A$17:$H$100,8,FALSE))</f>
        <v>228.80000000000004</v>
      </c>
      <c r="Y42" s="23" t="str">
        <f>IF(ISNA(VLOOKUP($C42,'Park City NorAm MO'!$A$17:$H$100,8,FALSE))=TRUE,"0",VLOOKUP($C42,'Park City NorAm MO'!$A$17:$H$100,8,FALSE))</f>
        <v>0</v>
      </c>
      <c r="Z42" s="23" t="str">
        <f>IF(ISNA(VLOOKUP($C42,'Park City NorAm DM'!$A$17:$H$100,8,FALSE))=TRUE,"0",VLOOKUP($C42,'Park City NorAm DM'!$A$17:$H$100,8,FALSE))</f>
        <v>0</v>
      </c>
      <c r="AA42" s="23" t="str">
        <f>IF(ISNA(VLOOKUP($C42,'Junior Nats MO'!$A$17:$H$100,8,FALSE))=TRUE,"0",VLOOKUP($C42,'Junior Nats MO'!$A$17:$H$100,8,FALSE))</f>
        <v>0</v>
      </c>
      <c r="AB42" s="23" t="str">
        <f>IF(ISNA(VLOOKUP($C42,'Canadian Champs MO'!$A$17:$H$100,8,FALSE))=TRUE,"0",VLOOKUP($C42,'Canadian Champs MO'!$A$17:$H$100,8,FALSE))</f>
        <v>0</v>
      </c>
      <c r="AC42" s="23" t="str">
        <f>IF(ISNA(VLOOKUP($C42,'Canadian Champs DM'!$A$17:$H$100,8,FALSE))=TRUE,"0",VLOOKUP($C42,'Canadian Champs DM'!$A$17:$H$100,8,FALSE))</f>
        <v>0</v>
      </c>
    </row>
    <row r="43" spans="1:29" ht="18" customHeight="1">
      <c r="A43" s="112" t="s">
        <v>116</v>
      </c>
      <c r="B43" s="112" t="s">
        <v>111</v>
      </c>
      <c r="C43" s="112" t="s">
        <v>122</v>
      </c>
      <c r="D43" s="115"/>
      <c r="E43" s="116">
        <f>F43</f>
        <v>38</v>
      </c>
      <c r="F43" s="19">
        <f>RANK(J43,$J$6:$K$100,0)</f>
        <v>38</v>
      </c>
      <c r="G43" s="20">
        <f>LARGE(($K43:$AC43),1)</f>
        <v>228.80000000000004</v>
      </c>
      <c r="H43" s="20">
        <f>LARGE(($K43:$AC43),2)</f>
        <v>189.9164424302507</v>
      </c>
      <c r="I43" s="20">
        <f>LARGE(($L43:$AC43),3)</f>
        <v>133.69667608666396</v>
      </c>
      <c r="J43" s="19">
        <f>SUM(G43+H43+I43)</f>
        <v>552.41311851691466</v>
      </c>
      <c r="K43" s="21"/>
      <c r="L43" s="111" t="str">
        <f>IF(ISNA(VLOOKUP($C43,'Apex Cdn Selections Dec 16'!$A$17:$H$37,8,FALSE))=TRUE,"0",VLOOKUP($C43,'Apex Cdn Selections Dec 16'!$A$17:$H$37,8,FALSE))</f>
        <v>0</v>
      </c>
      <c r="M43" s="111">
        <f>IF(ISNA(VLOOKUP($C43,'Apex Cdn Selections Dec 17'!$A$17:$H$31,8,FALSE))=TRUE,0,VLOOKUP($C43,'Apex Cdn Selections Dec 17'!$A$17:$H$31,8,FALSE))</f>
        <v>0</v>
      </c>
      <c r="N43" s="111">
        <f>IF(ISNA(VLOOKUP($C43,'Calabogie CDN Cup M Jan 14'!$A$17:$H$59,8,FALSE))=TRUE,0,VLOOKUP($C43,'Calabogie CDN Cup M Jan 14'!$A$17:$H$59,8,FALSE))</f>
        <v>0</v>
      </c>
      <c r="O43" s="23">
        <f>IF(ISNA(VLOOKUP($C43,'Calabogie CDN Cup Jan 13'!$A$17:$H$58,8,FALSE))=TRUE,0,VLOOKUP($C43,'Calabogie CDN Cup Jan 13'!$A$17:$H$58,8,FALSE))</f>
        <v>0</v>
      </c>
      <c r="P43" s="23">
        <f>IF(ISNA(VLOOKUP($C43,'NorAm Val St-Come - MO'!$A$17:$H$58,8,FALSE))=TRUE,0,VLOOKUP($C43,'NorAm Val St-Come - MO'!$A$17:$H$58,8,FALSE))</f>
        <v>0</v>
      </c>
      <c r="Q43" s="23">
        <f>IF(ISNA(VLOOKUP($C43,'NorAm Val St-Come - DM'!$A$17:$H$58,8,FALSE))=TRUE,0,VLOOKUP($C43,'NorAm Val St-Come - DM'!$A$17:$H$58,8,FALSE))</f>
        <v>0</v>
      </c>
      <c r="R43" s="111">
        <f>IF(ISNA(VLOOKUP($C43,'North Bay TT Day 1'!$A$17:$H$58,8,FALSE))=TRUE,0,VLOOKUP($C43,'North Bay TT Day 1'!$A$17:$H$58,8,FALSE))</f>
        <v>189.9164424302507</v>
      </c>
      <c r="S43" s="111">
        <f>IF(ISNA(VLOOKUP($C43,'North Bay TT Day 2'!$A$17:$H$58,8,FALSE))=TRUE,0,VLOOKUP($C43,'North Bay TT Day 2'!$A$17:$H$58,8,FALSE))</f>
        <v>133.69667608666396</v>
      </c>
      <c r="T43" s="23">
        <f>IF(ISNA(VLOOKUP($C43,'Caledon TT'!$A$17:$H$59,8,FALSE))=TRUE,0,VLOOKUP($C43,'Caledon TT'!$A$17:$H$100,8,FALSE))</f>
        <v>0</v>
      </c>
      <c r="U43" s="23" t="str">
        <f>IF(ISNA(VLOOKUP($C43,'Killington Nor AM'!$A$17:$H$37,8,FALSE))=TRUE,"0",VLOOKUP($C43,'Killington Nor AM'!$A$17:$H$37,8,FALSE))</f>
        <v>0</v>
      </c>
      <c r="V43" s="23" t="str">
        <f>IF(ISNA(VLOOKUP($C43,'Canada Cup Red Deer'!$A$17:$H$37,8,FALSE))=TRUE,"0",VLOOKUP($C43,'Canada Cup Red Deer'!$A$17:$H$37,8,FALSE))</f>
        <v>0</v>
      </c>
      <c r="W43" s="23" t="str">
        <f>IF(ISNA(VLOOKUP($C43,'Provincials MO'!$A$17:$H$100,8,FALSE))=TRUE,"0",VLOOKUP($C43,'Provincials MO'!$A$17:$H$100,8,FALSE))</f>
        <v>0</v>
      </c>
      <c r="X43" s="23">
        <f>IF(ISNA(VLOOKUP($C43,'Provincials DM'!$A$17:$H$100,8,FALSE))=TRUE,"0",VLOOKUP($C43,'Provincials DM'!$A$17:$H$100,8,FALSE))</f>
        <v>228.80000000000004</v>
      </c>
      <c r="Y43" s="23" t="str">
        <f>IF(ISNA(VLOOKUP($C43,'Park City NorAm MO'!$A$17:$H$100,8,FALSE))=TRUE,"0",VLOOKUP($C43,'Park City NorAm MO'!$A$17:$H$100,8,FALSE))</f>
        <v>0</v>
      </c>
      <c r="Z43" s="23" t="str">
        <f>IF(ISNA(VLOOKUP($C43,'Park City NorAm DM'!$A$17:$H$100,8,FALSE))=TRUE,"0",VLOOKUP($C43,'Park City NorAm DM'!$A$17:$H$100,8,FALSE))</f>
        <v>0</v>
      </c>
      <c r="AA43" s="23" t="str">
        <f>IF(ISNA(VLOOKUP($C43,'Junior Nats MO'!$A$17:$H$100,8,FALSE))=TRUE,"0",VLOOKUP($C43,'Junior Nats MO'!$A$17:$H$100,8,FALSE))</f>
        <v>0</v>
      </c>
      <c r="AB43" s="23" t="str">
        <f>IF(ISNA(VLOOKUP($C43,'Canadian Champs MO'!$A$17:$H$100,8,FALSE))=TRUE,"0",VLOOKUP($C43,'Canadian Champs MO'!$A$17:$H$100,8,FALSE))</f>
        <v>0</v>
      </c>
      <c r="AC43" s="23" t="str">
        <f>IF(ISNA(VLOOKUP($C43,'Canadian Champs DM'!$A$17:$H$100,8,FALSE))=TRUE,"0",VLOOKUP($C43,'Canadian Champs DM'!$A$17:$H$100,8,FALSE))</f>
        <v>0</v>
      </c>
    </row>
    <row r="44" spans="1:29" ht="18" customHeight="1">
      <c r="A44" s="112" t="s">
        <v>87</v>
      </c>
      <c r="B44" s="112" t="s">
        <v>111</v>
      </c>
      <c r="C44" s="112" t="s">
        <v>123</v>
      </c>
      <c r="D44" s="115"/>
      <c r="E44" s="116">
        <f>F44</f>
        <v>39</v>
      </c>
      <c r="F44" s="19">
        <f>RANK(J44,$J$6:$K$100,0)</f>
        <v>39</v>
      </c>
      <c r="G44" s="20">
        <f>LARGE(($K44:$AC44),1)</f>
        <v>168.46055799461831</v>
      </c>
      <c r="H44" s="20">
        <f>LARGE(($K44:$AC44),2)</f>
        <v>155.76638406674741</v>
      </c>
      <c r="I44" s="20">
        <f>LARGE(($L44:$AC44),3)</f>
        <v>121.64473684210525</v>
      </c>
      <c r="J44" s="19">
        <f>SUM(G44+H44+I44)</f>
        <v>445.87167890347098</v>
      </c>
      <c r="K44" s="21"/>
      <c r="L44" s="111" t="str">
        <f>IF(ISNA(VLOOKUP($C44,'Apex Cdn Selections Dec 16'!$A$17:$H$37,8,FALSE))=TRUE,"0",VLOOKUP($C44,'Apex Cdn Selections Dec 16'!$A$17:$H$37,8,FALSE))</f>
        <v>0</v>
      </c>
      <c r="M44" s="111">
        <f>IF(ISNA(VLOOKUP($C44,'Apex Cdn Selections Dec 17'!$A$17:$H$31,8,FALSE))=TRUE,0,VLOOKUP($C44,'Apex Cdn Selections Dec 17'!$A$17:$H$31,8,FALSE))</f>
        <v>0</v>
      </c>
      <c r="N44" s="111">
        <f>IF(ISNA(VLOOKUP($C44,'Calabogie CDN Cup M Jan 14'!$A$17:$H$59,8,FALSE))=TRUE,0,VLOOKUP($C44,'Calabogie CDN Cup M Jan 14'!$A$17:$H$59,8,FALSE))</f>
        <v>0</v>
      </c>
      <c r="O44" s="23">
        <f>IF(ISNA(VLOOKUP($C44,'Calabogie CDN Cup Jan 13'!$A$17:$H$58,8,FALSE))=TRUE,0,VLOOKUP($C44,'Calabogie CDN Cup Jan 13'!$A$17:$H$58,8,FALSE))</f>
        <v>0</v>
      </c>
      <c r="P44" s="23">
        <f>IF(ISNA(VLOOKUP($C44,'NorAm Val St-Come - MO'!$A$17:$H$58,8,FALSE))=TRUE,0,VLOOKUP($C44,'NorAm Val St-Come - MO'!$A$17:$H$58,8,FALSE))</f>
        <v>0</v>
      </c>
      <c r="Q44" s="23">
        <f>IF(ISNA(VLOOKUP($C44,'NorAm Val St-Come - DM'!$A$17:$H$58,8,FALSE))=TRUE,0,VLOOKUP($C44,'NorAm Val St-Come - DM'!$A$17:$H$58,8,FALSE))</f>
        <v>0</v>
      </c>
      <c r="R44" s="111">
        <f>IF(ISNA(VLOOKUP($C44,'North Bay TT Day 1'!$A$17:$H$58,8,FALSE))=TRUE,0,VLOOKUP($C44,'North Bay TT Day 1'!$A$17:$H$58,8,FALSE))</f>
        <v>168.46055799461831</v>
      </c>
      <c r="S44" s="111">
        <f>IF(ISNA(VLOOKUP($C44,'North Bay TT Day 2'!$A$17:$H$58,8,FALSE))=TRUE,0,VLOOKUP($C44,'North Bay TT Day 2'!$A$17:$H$58,8,FALSE))</f>
        <v>155.76638406674741</v>
      </c>
      <c r="T44" s="23">
        <f>IF(ISNA(VLOOKUP($C44,'Caledon TT'!$A$17:$H$59,8,FALSE))=TRUE,0,VLOOKUP($C44,'Caledon TT'!$A$17:$H$100,8,FALSE))</f>
        <v>121.64473684210525</v>
      </c>
      <c r="U44" s="23" t="str">
        <f>IF(ISNA(VLOOKUP($C44,'Killington Nor AM'!$A$17:$H$37,8,FALSE))=TRUE,"0",VLOOKUP($C44,'Killington Nor AM'!$A$17:$H$37,8,FALSE))</f>
        <v>0</v>
      </c>
      <c r="V44" s="23" t="str">
        <f>IF(ISNA(VLOOKUP($C44,'Canada Cup Red Deer'!$A$17:$H$37,8,FALSE))=TRUE,"0",VLOOKUP($C44,'Canada Cup Red Deer'!$A$17:$H$37,8,FALSE))</f>
        <v>0</v>
      </c>
      <c r="W44" s="23" t="str">
        <f>IF(ISNA(VLOOKUP($C44,'Provincials MO'!$A$17:$H$100,8,FALSE))=TRUE,"0",VLOOKUP($C44,'Provincials MO'!$A$17:$H$100,8,FALSE))</f>
        <v>0</v>
      </c>
      <c r="X44" s="23" t="str">
        <f>IF(ISNA(VLOOKUP($C44,'Provincials DM'!$A$17:$H$100,8,FALSE))=TRUE,"0",VLOOKUP($C44,'Provincials DM'!$A$17:$H$100,8,FALSE))</f>
        <v>0</v>
      </c>
      <c r="Y44" s="23" t="str">
        <f>IF(ISNA(VLOOKUP($C44,'Park City NorAm MO'!$A$17:$H$100,8,FALSE))=TRUE,"0",VLOOKUP($C44,'Park City NorAm MO'!$A$17:$H$100,8,FALSE))</f>
        <v>0</v>
      </c>
      <c r="Z44" s="23" t="str">
        <f>IF(ISNA(VLOOKUP($C44,'Park City NorAm DM'!$A$17:$H$100,8,FALSE))=TRUE,"0",VLOOKUP($C44,'Park City NorAm DM'!$A$17:$H$100,8,FALSE))</f>
        <v>0</v>
      </c>
      <c r="AA44" s="23" t="str">
        <f>IF(ISNA(VLOOKUP($C44,'Junior Nats MO'!$A$17:$H$100,8,FALSE))=TRUE,"0",VLOOKUP($C44,'Junior Nats MO'!$A$17:$H$100,8,FALSE))</f>
        <v>0</v>
      </c>
      <c r="AB44" s="23" t="str">
        <f>IF(ISNA(VLOOKUP($C44,'Canadian Champs MO'!$A$17:$H$100,8,FALSE))=TRUE,"0",VLOOKUP($C44,'Canadian Champs MO'!$A$17:$H$100,8,FALSE))</f>
        <v>0</v>
      </c>
      <c r="AC44" s="23" t="str">
        <f>IF(ISNA(VLOOKUP($C44,'Canadian Champs DM'!$A$17:$H$100,8,FALSE))=TRUE,"0",VLOOKUP($C44,'Canadian Champs DM'!$A$17:$H$100,8,FALSE))</f>
        <v>0</v>
      </c>
    </row>
    <row r="45" spans="1:29" ht="18" customHeight="1">
      <c r="A45" s="112" t="s">
        <v>116</v>
      </c>
      <c r="B45" s="112" t="s">
        <v>111</v>
      </c>
      <c r="C45" s="112" t="s">
        <v>120</v>
      </c>
      <c r="D45" s="115"/>
      <c r="E45" s="116">
        <f>F45</f>
        <v>40</v>
      </c>
      <c r="F45" s="19">
        <f>RANK(J45,$J$6:$K$100,0)</f>
        <v>40</v>
      </c>
      <c r="G45" s="20">
        <f>LARGE(($K45:$AC45),1)</f>
        <v>227.51734881744798</v>
      </c>
      <c r="H45" s="20">
        <f>LARGE(($K45:$AC45),2)</f>
        <v>216.52536670703807</v>
      </c>
      <c r="I45" s="20">
        <f>LARGE(($L45:$AC45),3)</f>
        <v>0</v>
      </c>
      <c r="J45" s="19">
        <f>SUM(G45+H45+I45)</f>
        <v>444.04271552448608</v>
      </c>
      <c r="K45" s="21"/>
      <c r="L45" s="111" t="str">
        <f>IF(ISNA(VLOOKUP($C45,'Apex Cdn Selections Dec 16'!$A$17:$H$37,8,FALSE))=TRUE,"0",VLOOKUP($C45,'Apex Cdn Selections Dec 16'!$A$17:$H$37,8,FALSE))</f>
        <v>0</v>
      </c>
      <c r="M45" s="111">
        <f>IF(ISNA(VLOOKUP($C45,'Apex Cdn Selections Dec 17'!$A$17:$H$31,8,FALSE))=TRUE,0,VLOOKUP($C45,'Apex Cdn Selections Dec 17'!$A$17:$H$31,8,FALSE))</f>
        <v>0</v>
      </c>
      <c r="N45" s="111">
        <f>IF(ISNA(VLOOKUP($C45,'Calabogie CDN Cup M Jan 14'!$A$17:$H$59,8,FALSE))=TRUE,0,VLOOKUP($C45,'Calabogie CDN Cup M Jan 14'!$A$17:$H$59,8,FALSE))</f>
        <v>0</v>
      </c>
      <c r="O45" s="23">
        <f>IF(ISNA(VLOOKUP($C45,'Calabogie CDN Cup Jan 13'!$A$17:$H$58,8,FALSE))=TRUE,0,VLOOKUP($C45,'Calabogie CDN Cup Jan 13'!$A$17:$H$58,8,FALSE))</f>
        <v>0</v>
      </c>
      <c r="P45" s="23">
        <f>IF(ISNA(VLOOKUP($C45,'NorAm Val St-Come - MO'!$A$17:$H$58,8,FALSE))=TRUE,0,VLOOKUP($C45,'NorAm Val St-Come - MO'!$A$17:$H$58,8,FALSE))</f>
        <v>0</v>
      </c>
      <c r="Q45" s="23">
        <f>IF(ISNA(VLOOKUP($C45,'NorAm Val St-Come - DM'!$A$17:$H$58,8,FALSE))=TRUE,0,VLOOKUP($C45,'NorAm Val St-Come - DM'!$A$17:$H$58,8,FALSE))</f>
        <v>0</v>
      </c>
      <c r="R45" s="111">
        <f>IF(ISNA(VLOOKUP($C45,'North Bay TT Day 1'!$A$17:$H$58,8,FALSE))=TRUE,0,VLOOKUP($C45,'North Bay TT Day 1'!$A$17:$H$58,8,FALSE))</f>
        <v>227.51734881744798</v>
      </c>
      <c r="S45" s="111">
        <f>IF(ISNA(VLOOKUP($C45,'North Bay TT Day 2'!$A$17:$H$58,8,FALSE))=TRUE,0,VLOOKUP($C45,'North Bay TT Day 2'!$A$17:$H$58,8,FALSE))</f>
        <v>216.52536670703807</v>
      </c>
      <c r="T45" s="23">
        <f>IF(ISNA(VLOOKUP($C45,'Caledon TT'!$A$17:$H$59,8,FALSE))=TRUE,0,VLOOKUP($C45,'Caledon TT'!$A$17:$H$100,8,FALSE))</f>
        <v>0</v>
      </c>
      <c r="U45" s="23" t="str">
        <f>IF(ISNA(VLOOKUP($C45,'Killington Nor AM'!$A$17:$H$37,8,FALSE))=TRUE,"0",VLOOKUP($C45,'Killington Nor AM'!$A$17:$H$37,8,FALSE))</f>
        <v>0</v>
      </c>
      <c r="V45" s="23" t="str">
        <f>IF(ISNA(VLOOKUP($C45,'Canada Cup Red Deer'!$A$17:$H$37,8,FALSE))=TRUE,"0",VLOOKUP($C45,'Canada Cup Red Deer'!$A$17:$H$37,8,FALSE))</f>
        <v>0</v>
      </c>
      <c r="W45" s="23" t="str">
        <f>IF(ISNA(VLOOKUP($C45,'Provincials MO'!$A$17:$H$100,8,FALSE))=TRUE,"0",VLOOKUP($C45,'Provincials MO'!$A$17:$H$100,8,FALSE))</f>
        <v>0</v>
      </c>
      <c r="X45" s="23" t="str">
        <f>IF(ISNA(VLOOKUP($C45,'Provincials DM'!$A$17:$H$100,8,FALSE))=TRUE,"0",VLOOKUP($C45,'Provincials DM'!$A$17:$H$100,8,FALSE))</f>
        <v>0</v>
      </c>
      <c r="Y45" s="23" t="str">
        <f>IF(ISNA(VLOOKUP($C45,'Park City NorAm MO'!$A$17:$H$100,8,FALSE))=TRUE,"0",VLOOKUP($C45,'Park City NorAm MO'!$A$17:$H$100,8,FALSE))</f>
        <v>0</v>
      </c>
      <c r="Z45" s="23" t="str">
        <f>IF(ISNA(VLOOKUP($C45,'Park City NorAm DM'!$A$17:$H$100,8,FALSE))=TRUE,"0",VLOOKUP($C45,'Park City NorAm DM'!$A$17:$H$100,8,FALSE))</f>
        <v>0</v>
      </c>
      <c r="AA45" s="23" t="str">
        <f>IF(ISNA(VLOOKUP($C45,'Junior Nats MO'!$A$17:$H$100,8,FALSE))=TRUE,"0",VLOOKUP($C45,'Junior Nats MO'!$A$17:$H$100,8,FALSE))</f>
        <v>0</v>
      </c>
      <c r="AB45" s="23" t="str">
        <f>IF(ISNA(VLOOKUP($C45,'Canadian Champs MO'!$A$17:$H$100,8,FALSE))=TRUE,"0",VLOOKUP($C45,'Canadian Champs MO'!$A$17:$H$100,8,FALSE))</f>
        <v>0</v>
      </c>
      <c r="AC45" s="23" t="str">
        <f>IF(ISNA(VLOOKUP($C45,'Canadian Champs DM'!$A$17:$H$100,8,FALSE))=TRUE,"0",VLOOKUP($C45,'Canadian Champs DM'!$A$17:$H$100,8,FALSE))</f>
        <v>0</v>
      </c>
    </row>
    <row r="46" spans="1:29" ht="18" customHeight="1">
      <c r="A46" s="112" t="s">
        <v>64</v>
      </c>
      <c r="B46" s="112" t="s">
        <v>102</v>
      </c>
      <c r="C46" s="112" t="s">
        <v>134</v>
      </c>
      <c r="D46" s="115"/>
      <c r="E46" s="116">
        <f>F46</f>
        <v>41</v>
      </c>
      <c r="F46" s="19">
        <f>RANK(J46,$J$6:$K$100,0)</f>
        <v>41</v>
      </c>
      <c r="G46" s="20">
        <f>LARGE(($K46:$AC46),1)</f>
        <v>228.80000000000004</v>
      </c>
      <c r="H46" s="20">
        <f>LARGE(($K46:$AC46),2)</f>
        <v>110.5263157894737</v>
      </c>
      <c r="I46" s="20">
        <f>LARGE(($L46:$AC46),3)</f>
        <v>87.569405885619105</v>
      </c>
      <c r="J46" s="19">
        <f>SUM(G46+H46+I46)</f>
        <v>426.89572167509283</v>
      </c>
      <c r="K46" s="21"/>
      <c r="L46" s="111" t="str">
        <f>IF(ISNA(VLOOKUP($C46,'Apex Cdn Selections Dec 16'!$A$17:$H$37,8,FALSE))=TRUE,"0",VLOOKUP($C46,'Apex Cdn Selections Dec 16'!$A$17:$H$37,8,FALSE))</f>
        <v>0</v>
      </c>
      <c r="M46" s="111">
        <f>IF(ISNA(VLOOKUP($C46,'Apex Cdn Selections Dec 17'!$A$17:$H$31,8,FALSE))=TRUE,0,VLOOKUP($C46,'Apex Cdn Selections Dec 17'!$A$17:$H$31,8,FALSE))</f>
        <v>0</v>
      </c>
      <c r="N46" s="111">
        <f>IF(ISNA(VLOOKUP($C46,'Calabogie CDN Cup M Jan 14'!$A$17:$H$59,8,FALSE))=TRUE,0,VLOOKUP($C46,'Calabogie CDN Cup M Jan 14'!$A$17:$H$59,8,FALSE))</f>
        <v>0</v>
      </c>
      <c r="O46" s="23">
        <f>IF(ISNA(VLOOKUP($C46,'Calabogie CDN Cup Jan 13'!$A$17:$H$58,8,FALSE))=TRUE,0,VLOOKUP($C46,'Calabogie CDN Cup Jan 13'!$A$17:$H$58,8,FALSE))</f>
        <v>0</v>
      </c>
      <c r="P46" s="23">
        <f>IF(ISNA(VLOOKUP($C46,'NorAm Val St-Come - MO'!$A$17:$H$58,8,FALSE))=TRUE,0,VLOOKUP($C46,'NorAm Val St-Come - MO'!$A$17:$H$58,8,FALSE))</f>
        <v>0</v>
      </c>
      <c r="Q46" s="23">
        <f>IF(ISNA(VLOOKUP($C46,'NorAm Val St-Come - DM'!$A$17:$H$58,8,FALSE))=TRUE,0,VLOOKUP($C46,'NorAm Val St-Come - DM'!$A$17:$H$58,8,FALSE))</f>
        <v>0</v>
      </c>
      <c r="R46" s="111">
        <f>IF(ISNA(VLOOKUP($C46,'North Bay TT Day 1'!$A$17:$H$58,8,FALSE))=TRUE,0,VLOOKUP($C46,'North Bay TT Day 1'!$A$17:$H$58,8,FALSE))</f>
        <v>0</v>
      </c>
      <c r="S46" s="111">
        <f>IF(ISNA(VLOOKUP($C46,'North Bay TT Day 2'!$A$17:$H$58,8,FALSE))=TRUE,0,VLOOKUP($C46,'North Bay TT Day 2'!$A$17:$H$58,8,FALSE))</f>
        <v>0</v>
      </c>
      <c r="T46" s="23">
        <f>IF(ISNA(VLOOKUP($C46,'Caledon TT'!$A$17:$H$59,8,FALSE))=TRUE,0,VLOOKUP($C46,'Caledon TT'!$A$17:$H$100,8,FALSE))</f>
        <v>110.5263157894737</v>
      </c>
      <c r="U46" s="23" t="str">
        <f>IF(ISNA(VLOOKUP($C46,'Killington Nor AM'!$A$17:$H$37,8,FALSE))=TRUE,"0",VLOOKUP($C46,'Killington Nor AM'!$A$17:$H$37,8,FALSE))</f>
        <v>0</v>
      </c>
      <c r="V46" s="23" t="str">
        <f>IF(ISNA(VLOOKUP($C46,'Canada Cup Red Deer'!$A$17:$H$37,8,FALSE))=TRUE,"0",VLOOKUP($C46,'Canada Cup Red Deer'!$A$17:$H$37,8,FALSE))</f>
        <v>0</v>
      </c>
      <c r="W46" s="23">
        <f>IF(ISNA(VLOOKUP($C46,'Provincials MO'!$A$17:$H$100,8,FALSE))=TRUE,"0",VLOOKUP($C46,'Provincials MO'!$A$17:$H$100,8,FALSE))</f>
        <v>87.569405885619105</v>
      </c>
      <c r="X46" s="23">
        <f>IF(ISNA(VLOOKUP($C46,'Provincials DM'!$A$17:$H$100,8,FALSE))=TRUE,"0",VLOOKUP($C46,'Provincials DM'!$A$17:$H$100,8,FALSE))</f>
        <v>228.80000000000004</v>
      </c>
      <c r="Y46" s="23" t="str">
        <f>IF(ISNA(VLOOKUP($C46,'Park City NorAm MO'!$A$17:$H$100,8,FALSE))=TRUE,"0",VLOOKUP($C46,'Park City NorAm MO'!$A$17:$H$100,8,FALSE))</f>
        <v>0</v>
      </c>
      <c r="Z46" s="23" t="str">
        <f>IF(ISNA(VLOOKUP($C46,'Park City NorAm DM'!$A$17:$H$100,8,FALSE))=TRUE,"0",VLOOKUP($C46,'Park City NorAm DM'!$A$17:$H$100,8,FALSE))</f>
        <v>0</v>
      </c>
      <c r="AA46" s="23" t="str">
        <f>IF(ISNA(VLOOKUP($C46,'Junior Nats MO'!$A$17:$H$100,8,FALSE))=TRUE,"0",VLOOKUP($C46,'Junior Nats MO'!$A$17:$H$100,8,FALSE))</f>
        <v>0</v>
      </c>
      <c r="AB46" s="23" t="str">
        <f>IF(ISNA(VLOOKUP($C46,'Canadian Champs MO'!$A$17:$H$100,8,FALSE))=TRUE,"0",VLOOKUP($C46,'Canadian Champs MO'!$A$17:$H$100,8,FALSE))</f>
        <v>0</v>
      </c>
      <c r="AC46" s="23" t="str">
        <f>IF(ISNA(VLOOKUP($C46,'Canadian Champs DM'!$A$17:$H$100,8,FALSE))=TRUE,"0",VLOOKUP($C46,'Canadian Champs DM'!$A$17:$H$100,8,FALSE))</f>
        <v>0</v>
      </c>
    </row>
    <row r="47" spans="1:29" ht="18" customHeight="1">
      <c r="A47" s="112" t="s">
        <v>91</v>
      </c>
      <c r="B47" s="112" t="s">
        <v>111</v>
      </c>
      <c r="C47" s="112" t="s">
        <v>128</v>
      </c>
      <c r="D47" s="115"/>
      <c r="E47" s="116">
        <f>F47</f>
        <v>42</v>
      </c>
      <c r="F47" s="19">
        <f>RANK(J47,$J$6:$K$100,0)</f>
        <v>42</v>
      </c>
      <c r="G47" s="20">
        <f>LARGE(($K47:$AC47),1)</f>
        <v>248.94736842105266</v>
      </c>
      <c r="H47" s="20">
        <f>LARGE(($K47:$AC47),2)</f>
        <v>0</v>
      </c>
      <c r="I47" s="20">
        <f>LARGE(($L47:$AC47),3)</f>
        <v>0</v>
      </c>
      <c r="J47" s="19">
        <f>SUM(G47+H47+I47)</f>
        <v>248.94736842105266</v>
      </c>
      <c r="K47" s="21"/>
      <c r="L47" s="111" t="str">
        <f>IF(ISNA(VLOOKUP($C47,'Apex Cdn Selections Dec 16'!$A$17:$H$37,8,FALSE))=TRUE,"0",VLOOKUP($C47,'Apex Cdn Selections Dec 16'!$A$17:$H$37,8,FALSE))</f>
        <v>0</v>
      </c>
      <c r="M47" s="111">
        <f>IF(ISNA(VLOOKUP($C47,'Apex Cdn Selections Dec 17'!$A$17:$H$31,8,FALSE))=TRUE,0,VLOOKUP($C47,'Apex Cdn Selections Dec 17'!$A$17:$H$31,8,FALSE))</f>
        <v>0</v>
      </c>
      <c r="N47" s="111">
        <f>IF(ISNA(VLOOKUP($C47,'Calabogie CDN Cup M Jan 14'!$A$17:$H$59,8,FALSE))=TRUE,0,VLOOKUP($C47,'Calabogie CDN Cup M Jan 14'!$A$17:$H$59,8,FALSE))</f>
        <v>0</v>
      </c>
      <c r="O47" s="23">
        <f>IF(ISNA(VLOOKUP($C47,'Calabogie CDN Cup Jan 13'!$A$17:$H$58,8,FALSE))=TRUE,0,VLOOKUP($C47,'Calabogie CDN Cup Jan 13'!$A$17:$H$58,8,FALSE))</f>
        <v>0</v>
      </c>
      <c r="P47" s="23">
        <f>IF(ISNA(VLOOKUP($C47,'NorAm Val St-Come - MO'!$A$17:$H$58,8,FALSE))=TRUE,0,VLOOKUP($C47,'NorAm Val St-Come - MO'!$A$17:$H$58,8,FALSE))</f>
        <v>0</v>
      </c>
      <c r="Q47" s="23">
        <f>IF(ISNA(VLOOKUP($C47,'NorAm Val St-Come - DM'!$A$17:$H$58,8,FALSE))=TRUE,0,VLOOKUP($C47,'NorAm Val St-Come - DM'!$A$17:$H$58,8,FALSE))</f>
        <v>0</v>
      </c>
      <c r="R47" s="111">
        <f>IF(ISNA(VLOOKUP($C47,'North Bay TT Day 1'!$A$17:$H$58,8,FALSE))=TRUE,0,VLOOKUP($C47,'North Bay TT Day 1'!$A$17:$H$58,8,FALSE))</f>
        <v>0</v>
      </c>
      <c r="S47" s="111">
        <f>IF(ISNA(VLOOKUP($C47,'North Bay TT Day 2'!$A$17:$H$58,8,FALSE))=TRUE,0,VLOOKUP($C47,'North Bay TT Day 2'!$A$17:$H$58,8,FALSE))</f>
        <v>0</v>
      </c>
      <c r="T47" s="23">
        <f>IF(ISNA(VLOOKUP($C47,'Caledon TT'!$A$17:$H$59,8,FALSE))=TRUE,0,VLOOKUP($C47,'Caledon TT'!$A$17:$H$100,8,FALSE))</f>
        <v>248.94736842105266</v>
      </c>
      <c r="U47" s="23" t="str">
        <f>IF(ISNA(VLOOKUP($C47,'Killington Nor AM'!$A$17:$H$37,8,FALSE))=TRUE,"0",VLOOKUP($C47,'Killington Nor AM'!$A$17:$H$37,8,FALSE))</f>
        <v>0</v>
      </c>
      <c r="V47" s="23" t="str">
        <f>IF(ISNA(VLOOKUP($C47,'Canada Cup Red Deer'!$A$17:$H$37,8,FALSE))=TRUE,"0",VLOOKUP($C47,'Canada Cup Red Deer'!$A$17:$H$37,8,FALSE))</f>
        <v>0</v>
      </c>
      <c r="W47" s="23" t="str">
        <f>IF(ISNA(VLOOKUP($C47,'Provincials MO'!$A$17:$H$100,8,FALSE))=TRUE,"0",VLOOKUP($C47,'Provincials MO'!$A$17:$H$100,8,FALSE))</f>
        <v>0</v>
      </c>
      <c r="X47" s="23" t="str">
        <f>IF(ISNA(VLOOKUP($C47,'Provincials DM'!$A$17:$H$100,8,FALSE))=TRUE,"0",VLOOKUP($C47,'Provincials DM'!$A$17:$H$100,8,FALSE))</f>
        <v>0</v>
      </c>
      <c r="Y47" s="23" t="str">
        <f>IF(ISNA(VLOOKUP($C47,'Park City NorAm MO'!$A$17:$H$100,8,FALSE))=TRUE,"0",VLOOKUP($C47,'Park City NorAm MO'!$A$17:$H$100,8,FALSE))</f>
        <v>0</v>
      </c>
      <c r="Z47" s="23" t="str">
        <f>IF(ISNA(VLOOKUP($C47,'Park City NorAm DM'!$A$17:$H$100,8,FALSE))=TRUE,"0",VLOOKUP($C47,'Park City NorAm DM'!$A$17:$H$100,8,FALSE))</f>
        <v>0</v>
      </c>
      <c r="AA47" s="23" t="str">
        <f>IF(ISNA(VLOOKUP($C47,'Junior Nats MO'!$A$17:$H$100,8,FALSE))=TRUE,"0",VLOOKUP($C47,'Junior Nats MO'!$A$17:$H$100,8,FALSE))</f>
        <v>0</v>
      </c>
      <c r="AB47" s="23" t="str">
        <f>IF(ISNA(VLOOKUP($C47,'Canadian Champs MO'!$A$17:$H$100,8,FALSE))=TRUE,"0",VLOOKUP($C47,'Canadian Champs MO'!$A$17:$H$100,8,FALSE))</f>
        <v>0</v>
      </c>
      <c r="AC47" s="23" t="str">
        <f>IF(ISNA(VLOOKUP($C47,'Canadian Champs DM'!$A$17:$H$100,8,FALSE))=TRUE,"0",VLOOKUP($C47,'Canadian Champs DM'!$A$17:$H$100,8,FALSE))</f>
        <v>0</v>
      </c>
    </row>
    <row r="48" spans="1:29" ht="18" customHeight="1">
      <c r="A48" s="112" t="s">
        <v>91</v>
      </c>
      <c r="B48" s="112" t="s">
        <v>66</v>
      </c>
      <c r="C48" s="112" t="s">
        <v>129</v>
      </c>
      <c r="D48" s="115"/>
      <c r="E48" s="116">
        <f>F48</f>
        <v>43</v>
      </c>
      <c r="F48" s="19">
        <f>RANK(J48,$J$6:$K$100,0)</f>
        <v>43</v>
      </c>
      <c r="G48" s="20">
        <f>LARGE(($K48:$AC48),1)</f>
        <v>235.06578947368419</v>
      </c>
      <c r="H48" s="20">
        <f>LARGE(($K48:$AC48),2)</f>
        <v>0</v>
      </c>
      <c r="I48" s="20">
        <f>LARGE(($L48:$AC48),3)</f>
        <v>0</v>
      </c>
      <c r="J48" s="19">
        <f>SUM(G48+H48+I48)</f>
        <v>235.06578947368419</v>
      </c>
      <c r="K48" s="21"/>
      <c r="L48" s="111" t="str">
        <f>IF(ISNA(VLOOKUP($C48,'Apex Cdn Selections Dec 16'!$A$17:$H$37,8,FALSE))=TRUE,"0",VLOOKUP($C48,'Apex Cdn Selections Dec 16'!$A$17:$H$37,8,FALSE))</f>
        <v>0</v>
      </c>
      <c r="M48" s="111">
        <f>IF(ISNA(VLOOKUP($C48,'Apex Cdn Selections Dec 17'!$A$17:$H$31,8,FALSE))=TRUE,0,VLOOKUP($C48,'Apex Cdn Selections Dec 17'!$A$17:$H$31,8,FALSE))</f>
        <v>0</v>
      </c>
      <c r="N48" s="111">
        <f>IF(ISNA(VLOOKUP($C48,'Calabogie CDN Cup M Jan 14'!$A$17:$H$59,8,FALSE))=TRUE,0,VLOOKUP($C48,'Calabogie CDN Cup M Jan 14'!$A$17:$H$59,8,FALSE))</f>
        <v>0</v>
      </c>
      <c r="O48" s="23">
        <f>IF(ISNA(VLOOKUP($C48,'Calabogie CDN Cup Jan 13'!$A$17:$H$58,8,FALSE))=TRUE,0,VLOOKUP($C48,'Calabogie CDN Cup Jan 13'!$A$17:$H$58,8,FALSE))</f>
        <v>0</v>
      </c>
      <c r="P48" s="23">
        <f>IF(ISNA(VLOOKUP($C48,'NorAm Val St-Come - MO'!$A$17:$H$58,8,FALSE))=TRUE,0,VLOOKUP($C48,'NorAm Val St-Come - MO'!$A$17:$H$58,8,FALSE))</f>
        <v>0</v>
      </c>
      <c r="Q48" s="23">
        <f>IF(ISNA(VLOOKUP($C48,'NorAm Val St-Come - DM'!$A$17:$H$58,8,FALSE))=TRUE,0,VLOOKUP($C48,'NorAm Val St-Come - DM'!$A$17:$H$58,8,FALSE))</f>
        <v>0</v>
      </c>
      <c r="R48" s="111">
        <f>IF(ISNA(VLOOKUP($C48,'North Bay TT Day 1'!$A$17:$H$58,8,FALSE))=TRUE,0,VLOOKUP($C48,'North Bay TT Day 1'!$A$17:$H$58,8,FALSE))</f>
        <v>0</v>
      </c>
      <c r="S48" s="111">
        <f>IF(ISNA(VLOOKUP($C48,'North Bay TT Day 2'!$A$17:$H$58,8,FALSE))=TRUE,0,VLOOKUP($C48,'North Bay TT Day 2'!$A$17:$H$58,8,FALSE))</f>
        <v>0</v>
      </c>
      <c r="T48" s="23">
        <f>IF(ISNA(VLOOKUP($C48,'Caledon TT'!$A$17:$H$59,8,FALSE))=TRUE,0,VLOOKUP($C48,'Caledon TT'!$A$17:$H$100,8,FALSE))</f>
        <v>235.06578947368419</v>
      </c>
      <c r="U48" s="23" t="str">
        <f>IF(ISNA(VLOOKUP($C48,'Killington Nor AM'!$A$17:$H$37,8,FALSE))=TRUE,"0",VLOOKUP($C48,'Killington Nor AM'!$A$17:$H$37,8,FALSE))</f>
        <v>0</v>
      </c>
      <c r="V48" s="23" t="str">
        <f>IF(ISNA(VLOOKUP($C48,'Canada Cup Red Deer'!$A$17:$H$37,8,FALSE))=TRUE,"0",VLOOKUP($C48,'Canada Cup Red Deer'!$A$17:$H$37,8,FALSE))</f>
        <v>0</v>
      </c>
      <c r="W48" s="23" t="str">
        <f>IF(ISNA(VLOOKUP($C48,'Provincials MO'!$A$17:$H$100,8,FALSE))=TRUE,"0",VLOOKUP($C48,'Provincials MO'!$A$17:$H$100,8,FALSE))</f>
        <v>0</v>
      </c>
      <c r="X48" s="23" t="str">
        <f>IF(ISNA(VLOOKUP($C48,'Provincials DM'!$A$17:$H$100,8,FALSE))=TRUE,"0",VLOOKUP($C48,'Provincials DM'!$A$17:$H$100,8,FALSE))</f>
        <v>0</v>
      </c>
      <c r="Y48" s="23" t="str">
        <f>IF(ISNA(VLOOKUP($C48,'Park City NorAm MO'!$A$17:$H$100,8,FALSE))=TRUE,"0",VLOOKUP($C48,'Park City NorAm MO'!$A$17:$H$100,8,FALSE))</f>
        <v>0</v>
      </c>
      <c r="Z48" s="23" t="str">
        <f>IF(ISNA(VLOOKUP($C48,'Park City NorAm DM'!$A$17:$H$100,8,FALSE))=TRUE,"0",VLOOKUP($C48,'Park City NorAm DM'!$A$17:$H$100,8,FALSE))</f>
        <v>0</v>
      </c>
      <c r="AA48" s="23" t="str">
        <f>IF(ISNA(VLOOKUP($C48,'Junior Nats MO'!$A$17:$H$100,8,FALSE))=TRUE,"0",VLOOKUP($C48,'Junior Nats MO'!$A$17:$H$100,8,FALSE))</f>
        <v>0</v>
      </c>
      <c r="AB48" s="23" t="str">
        <f>IF(ISNA(VLOOKUP($C48,'Canadian Champs MO'!$A$17:$H$100,8,FALSE))=TRUE,"0",VLOOKUP($C48,'Canadian Champs MO'!$A$17:$H$100,8,FALSE))</f>
        <v>0</v>
      </c>
      <c r="AC48" s="23" t="str">
        <f>IF(ISNA(VLOOKUP($C48,'Canadian Champs DM'!$A$17:$H$100,8,FALSE))=TRUE,"0",VLOOKUP($C48,'Canadian Champs DM'!$A$17:$H$100,8,FALSE))</f>
        <v>0</v>
      </c>
    </row>
    <row r="49" spans="1:29" ht="18" customHeight="1">
      <c r="A49" s="112" t="s">
        <v>64</v>
      </c>
      <c r="B49" s="112" t="s">
        <v>66</v>
      </c>
      <c r="C49" s="112" t="s">
        <v>131</v>
      </c>
      <c r="D49" s="115"/>
      <c r="E49" s="116">
        <f>F49</f>
        <v>44</v>
      </c>
      <c r="F49" s="19">
        <f>RANK(J49,$J$6:$K$100,0)</f>
        <v>44</v>
      </c>
      <c r="G49" s="20">
        <f>LARGE(($K49:$AC49),1)</f>
        <v>178.2236842105263</v>
      </c>
      <c r="H49" s="20">
        <f>LARGE(($K49:$AC49),2)</f>
        <v>0</v>
      </c>
      <c r="I49" s="20">
        <f>LARGE(($L49:$AC49),3)</f>
        <v>0</v>
      </c>
      <c r="J49" s="19">
        <f>SUM(G49+H49+I49)</f>
        <v>178.2236842105263</v>
      </c>
      <c r="K49" s="21"/>
      <c r="L49" s="111" t="str">
        <f>IF(ISNA(VLOOKUP($C49,'Apex Cdn Selections Dec 16'!$A$17:$H$37,8,FALSE))=TRUE,"0",VLOOKUP($C49,'Apex Cdn Selections Dec 16'!$A$17:$H$37,8,FALSE))</f>
        <v>0</v>
      </c>
      <c r="M49" s="111">
        <f>IF(ISNA(VLOOKUP($C49,'Apex Cdn Selections Dec 17'!$A$17:$H$31,8,FALSE))=TRUE,0,VLOOKUP($C49,'Apex Cdn Selections Dec 17'!$A$17:$H$31,8,FALSE))</f>
        <v>0</v>
      </c>
      <c r="N49" s="111">
        <f>IF(ISNA(VLOOKUP($C49,'Calabogie CDN Cup M Jan 14'!$A$17:$H$59,8,FALSE))=TRUE,0,VLOOKUP($C49,'Calabogie CDN Cup M Jan 14'!$A$17:$H$59,8,FALSE))</f>
        <v>0</v>
      </c>
      <c r="O49" s="23">
        <f>IF(ISNA(VLOOKUP($C49,'Calabogie CDN Cup Jan 13'!$A$17:$H$58,8,FALSE))=TRUE,0,VLOOKUP($C49,'Calabogie CDN Cup Jan 13'!$A$17:$H$58,8,FALSE))</f>
        <v>0</v>
      </c>
      <c r="P49" s="23">
        <f>IF(ISNA(VLOOKUP($C49,'NorAm Val St-Come - MO'!$A$17:$H$58,8,FALSE))=TRUE,0,VLOOKUP($C49,'NorAm Val St-Come - MO'!$A$17:$H$58,8,FALSE))</f>
        <v>0</v>
      </c>
      <c r="Q49" s="23">
        <f>IF(ISNA(VLOOKUP($C49,'NorAm Val St-Come - DM'!$A$17:$H$58,8,FALSE))=TRUE,0,VLOOKUP($C49,'NorAm Val St-Come - DM'!$A$17:$H$58,8,FALSE))</f>
        <v>0</v>
      </c>
      <c r="R49" s="111">
        <f>IF(ISNA(VLOOKUP($C49,'North Bay TT Day 1'!$A$17:$H$58,8,FALSE))=TRUE,0,VLOOKUP($C49,'North Bay TT Day 1'!$A$17:$H$58,8,FALSE))</f>
        <v>0</v>
      </c>
      <c r="S49" s="111">
        <f>IF(ISNA(VLOOKUP($C49,'North Bay TT Day 2'!$A$17:$H$58,8,FALSE))=TRUE,0,VLOOKUP($C49,'North Bay TT Day 2'!$A$17:$H$58,8,FALSE))</f>
        <v>0</v>
      </c>
      <c r="T49" s="23">
        <f>IF(ISNA(VLOOKUP($C49,'Caledon TT'!$A$17:$H$59,8,FALSE))=TRUE,0,VLOOKUP($C49,'Caledon TT'!$A$17:$H$100,8,FALSE))</f>
        <v>178.2236842105263</v>
      </c>
      <c r="U49" s="23" t="str">
        <f>IF(ISNA(VLOOKUP($C49,'Killington Nor AM'!$A$17:$H$37,8,FALSE))=TRUE,"0",VLOOKUP($C49,'Killington Nor AM'!$A$17:$H$37,8,FALSE))</f>
        <v>0</v>
      </c>
      <c r="V49" s="23" t="str">
        <f>IF(ISNA(VLOOKUP($C49,'Canada Cup Red Deer'!$A$17:$H$37,8,FALSE))=TRUE,"0",VLOOKUP($C49,'Canada Cup Red Deer'!$A$17:$H$37,8,FALSE))</f>
        <v>0</v>
      </c>
      <c r="W49" s="23" t="str">
        <f>IF(ISNA(VLOOKUP($C49,'Provincials MO'!$A$17:$H$100,8,FALSE))=TRUE,"0",VLOOKUP($C49,'Provincials MO'!$A$17:$H$100,8,FALSE))</f>
        <v>0</v>
      </c>
      <c r="X49" s="23" t="str">
        <f>IF(ISNA(VLOOKUP($C49,'Provincials DM'!$A$17:$H$100,8,FALSE))=TRUE,"0",VLOOKUP($C49,'Provincials DM'!$A$17:$H$100,8,FALSE))</f>
        <v>0</v>
      </c>
      <c r="Y49" s="23" t="str">
        <f>IF(ISNA(VLOOKUP($C49,'Park City NorAm MO'!$A$17:$H$100,8,FALSE))=TRUE,"0",VLOOKUP($C49,'Park City NorAm MO'!$A$17:$H$100,8,FALSE))</f>
        <v>0</v>
      </c>
      <c r="Z49" s="23" t="str">
        <f>IF(ISNA(VLOOKUP($C49,'Park City NorAm DM'!$A$17:$H$100,8,FALSE))=TRUE,"0",VLOOKUP($C49,'Park City NorAm DM'!$A$17:$H$100,8,FALSE))</f>
        <v>0</v>
      </c>
      <c r="AA49" s="23" t="str">
        <f>IF(ISNA(VLOOKUP($C49,'Junior Nats MO'!$A$17:$H$100,8,FALSE))=TRUE,"0",VLOOKUP($C49,'Junior Nats MO'!$A$17:$H$100,8,FALSE))</f>
        <v>0</v>
      </c>
      <c r="AB49" s="23" t="str">
        <f>IF(ISNA(VLOOKUP($C49,'Canadian Champs MO'!$A$17:$H$100,8,FALSE))=TRUE,"0",VLOOKUP($C49,'Canadian Champs MO'!$A$17:$H$100,8,FALSE))</f>
        <v>0</v>
      </c>
      <c r="AC49" s="23" t="str">
        <f>IF(ISNA(VLOOKUP($C49,'Canadian Champs DM'!$A$17:$H$100,8,FALSE))=TRUE,"0",VLOOKUP($C49,'Canadian Champs DM'!$A$17:$H$100,8,FALSE))</f>
        <v>0</v>
      </c>
    </row>
    <row r="50" spans="1:29" ht="18" customHeight="1">
      <c r="A50" s="112" t="s">
        <v>91</v>
      </c>
      <c r="B50" s="112" t="s">
        <v>111</v>
      </c>
      <c r="C50" s="112" t="s">
        <v>132</v>
      </c>
      <c r="D50" s="115"/>
      <c r="E50" s="116">
        <f>F50</f>
        <v>45</v>
      </c>
      <c r="F50" s="19">
        <f>RANK(J50,$J$6:$K$100,0)</f>
        <v>45</v>
      </c>
      <c r="G50" s="20">
        <f>LARGE(($K50:$AC50),1)</f>
        <v>149.67105263157896</v>
      </c>
      <c r="H50" s="20">
        <f>LARGE(($K50:$AC50),2)</f>
        <v>0</v>
      </c>
      <c r="I50" s="20">
        <f>LARGE(($L50:$AC50),3)</f>
        <v>0</v>
      </c>
      <c r="J50" s="19">
        <f>SUM(G50+H50+I50)</f>
        <v>149.67105263157896</v>
      </c>
      <c r="K50" s="21"/>
      <c r="L50" s="111" t="str">
        <f>IF(ISNA(VLOOKUP($C50,'Apex Cdn Selections Dec 16'!$A$17:$H$37,8,FALSE))=TRUE,"0",VLOOKUP($C50,'Apex Cdn Selections Dec 16'!$A$17:$H$37,8,FALSE))</f>
        <v>0</v>
      </c>
      <c r="M50" s="111">
        <f>IF(ISNA(VLOOKUP($C50,'Apex Cdn Selections Dec 17'!$A$17:$H$31,8,FALSE))=TRUE,0,VLOOKUP($C50,'Apex Cdn Selections Dec 17'!$A$17:$H$31,8,FALSE))</f>
        <v>0</v>
      </c>
      <c r="N50" s="111">
        <f>IF(ISNA(VLOOKUP($C50,'Calabogie CDN Cup M Jan 14'!$A$17:$H$59,8,FALSE))=TRUE,0,VLOOKUP($C50,'Calabogie CDN Cup M Jan 14'!$A$17:$H$59,8,FALSE))</f>
        <v>0</v>
      </c>
      <c r="O50" s="23">
        <f>IF(ISNA(VLOOKUP($C50,'Calabogie CDN Cup Jan 13'!$A$17:$H$58,8,FALSE))=TRUE,0,VLOOKUP($C50,'Calabogie CDN Cup Jan 13'!$A$17:$H$58,8,FALSE))</f>
        <v>0</v>
      </c>
      <c r="P50" s="23">
        <f>IF(ISNA(VLOOKUP($C50,'NorAm Val St-Come - MO'!$A$17:$H$58,8,FALSE))=TRUE,0,VLOOKUP($C50,'NorAm Val St-Come - MO'!$A$17:$H$58,8,FALSE))</f>
        <v>0</v>
      </c>
      <c r="Q50" s="23">
        <f>IF(ISNA(VLOOKUP($C50,'NorAm Val St-Come - DM'!$A$17:$H$58,8,FALSE))=TRUE,0,VLOOKUP($C50,'NorAm Val St-Come - DM'!$A$17:$H$58,8,FALSE))</f>
        <v>0</v>
      </c>
      <c r="R50" s="111">
        <f>IF(ISNA(VLOOKUP($C50,'North Bay TT Day 1'!$A$17:$H$58,8,FALSE))=TRUE,0,VLOOKUP($C50,'North Bay TT Day 1'!$A$17:$H$58,8,FALSE))</f>
        <v>0</v>
      </c>
      <c r="S50" s="111">
        <f>IF(ISNA(VLOOKUP($C50,'North Bay TT Day 2'!$A$17:$H$58,8,FALSE))=TRUE,0,VLOOKUP($C50,'North Bay TT Day 2'!$A$17:$H$58,8,FALSE))</f>
        <v>0</v>
      </c>
      <c r="T50" s="23">
        <f>IF(ISNA(VLOOKUP($C50,'Caledon TT'!$A$17:$H$59,8,FALSE))=TRUE,0,VLOOKUP($C50,'Caledon TT'!$A$17:$H$100,8,FALSE))</f>
        <v>149.67105263157896</v>
      </c>
      <c r="U50" s="23" t="str">
        <f>IF(ISNA(VLOOKUP($C50,'Killington Nor AM'!$A$17:$H$37,8,FALSE))=TRUE,"0",VLOOKUP($C50,'Killington Nor AM'!$A$17:$H$37,8,FALSE))</f>
        <v>0</v>
      </c>
      <c r="V50" s="23" t="str">
        <f>IF(ISNA(VLOOKUP($C50,'Canada Cup Red Deer'!$A$17:$H$37,8,FALSE))=TRUE,"0",VLOOKUP($C50,'Canada Cup Red Deer'!$A$17:$H$37,8,FALSE))</f>
        <v>0</v>
      </c>
      <c r="W50" s="23" t="str">
        <f>IF(ISNA(VLOOKUP($C50,'Provincials MO'!$A$17:$H$100,8,FALSE))=TRUE,"0",VLOOKUP($C50,'Provincials MO'!$A$17:$H$100,8,FALSE))</f>
        <v>0</v>
      </c>
      <c r="X50" s="23" t="str">
        <f>IF(ISNA(VLOOKUP($C50,'Provincials DM'!$A$17:$H$100,8,FALSE))=TRUE,"0",VLOOKUP($C50,'Provincials DM'!$A$17:$H$100,8,FALSE))</f>
        <v>0</v>
      </c>
      <c r="Y50" s="23" t="str">
        <f>IF(ISNA(VLOOKUP($C50,'Park City NorAm MO'!$A$17:$H$100,8,FALSE))=TRUE,"0",VLOOKUP($C50,'Park City NorAm MO'!$A$17:$H$100,8,FALSE))</f>
        <v>0</v>
      </c>
      <c r="Z50" s="23" t="str">
        <f>IF(ISNA(VLOOKUP($C50,'Park City NorAm DM'!$A$17:$H$100,8,FALSE))=TRUE,"0",VLOOKUP($C50,'Park City NorAm DM'!$A$17:$H$100,8,FALSE))</f>
        <v>0</v>
      </c>
      <c r="AA50" s="23" t="str">
        <f>IF(ISNA(VLOOKUP($C50,'Junior Nats MO'!$A$17:$H$100,8,FALSE))=TRUE,"0",VLOOKUP($C50,'Junior Nats MO'!$A$17:$H$100,8,FALSE))</f>
        <v>0</v>
      </c>
      <c r="AB50" s="23" t="str">
        <f>IF(ISNA(VLOOKUP($C50,'Canadian Champs MO'!$A$17:$H$100,8,FALSE))=TRUE,"0",VLOOKUP($C50,'Canadian Champs MO'!$A$17:$H$100,8,FALSE))</f>
        <v>0</v>
      </c>
      <c r="AC50" s="23" t="str">
        <f>IF(ISNA(VLOOKUP($C50,'Canadian Champs DM'!$A$17:$H$100,8,FALSE))=TRUE,"0",VLOOKUP($C50,'Canadian Champs DM'!$A$17:$H$100,8,FALSE))</f>
        <v>0</v>
      </c>
    </row>
    <row r="51" spans="1:29" ht="18" customHeight="1">
      <c r="A51" s="112" t="s">
        <v>91</v>
      </c>
      <c r="B51" s="112" t="s">
        <v>111</v>
      </c>
      <c r="C51" s="112" t="s">
        <v>133</v>
      </c>
      <c r="D51" s="115"/>
      <c r="E51" s="116">
        <f>F51</f>
        <v>46</v>
      </c>
      <c r="F51" s="19">
        <f>RANK(J51,$J$6:$K$100,0)</f>
        <v>46</v>
      </c>
      <c r="G51" s="20">
        <f>LARGE(($K51:$AC51),1)</f>
        <v>146.64473684210523</v>
      </c>
      <c r="H51" s="20">
        <f>LARGE(($K51:$AC51),2)</f>
        <v>0</v>
      </c>
      <c r="I51" s="20">
        <f>LARGE(($L51:$AC51),3)</f>
        <v>0</v>
      </c>
      <c r="J51" s="161">
        <f>SUM(G51+H51+I51)</f>
        <v>146.64473684210523</v>
      </c>
      <c r="K51" s="162"/>
      <c r="L51" s="111" t="str">
        <f>IF(ISNA(VLOOKUP($C51,'Apex Cdn Selections Dec 16'!$A$17:$H$37,8,FALSE))=TRUE,"0",VLOOKUP($C51,'Apex Cdn Selections Dec 16'!$A$17:$H$37,8,FALSE))</f>
        <v>0</v>
      </c>
      <c r="M51" s="111">
        <f>IF(ISNA(VLOOKUP($C51,'Apex Cdn Selections Dec 17'!$A$17:$H$31,8,FALSE))=TRUE,0,VLOOKUP($C51,'Apex Cdn Selections Dec 17'!$A$17:$H$31,8,FALSE))</f>
        <v>0</v>
      </c>
      <c r="N51" s="111">
        <f>IF(ISNA(VLOOKUP($C51,'Calabogie CDN Cup M Jan 14'!$A$17:$H$59,8,FALSE))=TRUE,0,VLOOKUP($C51,'Calabogie CDN Cup M Jan 14'!$A$17:$H$59,8,FALSE))</f>
        <v>0</v>
      </c>
      <c r="O51" s="23">
        <f>IF(ISNA(VLOOKUP($C51,'Calabogie CDN Cup Jan 13'!$A$17:$H$58,8,FALSE))=TRUE,0,VLOOKUP($C51,'Calabogie CDN Cup Jan 13'!$A$17:$H$58,8,FALSE))</f>
        <v>0</v>
      </c>
      <c r="P51" s="23">
        <f>IF(ISNA(VLOOKUP($C51,'NorAm Val St-Come - MO'!$A$17:$H$58,8,FALSE))=TRUE,0,VLOOKUP($C51,'NorAm Val St-Come - MO'!$A$17:$H$58,8,FALSE))</f>
        <v>0</v>
      </c>
      <c r="Q51" s="23">
        <f>IF(ISNA(VLOOKUP($C51,'NorAm Val St-Come - DM'!$A$17:$H$58,8,FALSE))=TRUE,0,VLOOKUP($C51,'NorAm Val St-Come - DM'!$A$17:$H$58,8,FALSE))</f>
        <v>0</v>
      </c>
      <c r="R51" s="111">
        <f>IF(ISNA(VLOOKUP($C51,'North Bay TT Day 1'!$A$17:$H$58,8,FALSE))=TRUE,0,VLOOKUP($C51,'North Bay TT Day 1'!$A$17:$H$58,8,FALSE))</f>
        <v>0</v>
      </c>
      <c r="S51" s="111">
        <f>IF(ISNA(VLOOKUP($C51,'North Bay TT Day 2'!$A$17:$H$58,8,FALSE))=TRUE,0,VLOOKUP($C51,'North Bay TT Day 2'!$A$17:$H$58,8,FALSE))</f>
        <v>0</v>
      </c>
      <c r="T51" s="23">
        <f>IF(ISNA(VLOOKUP($C51,'Caledon TT'!$A$17:$H$59,8,FALSE))=TRUE,0,VLOOKUP($C51,'Caledon TT'!$A$17:$H$100,8,FALSE))</f>
        <v>146.64473684210523</v>
      </c>
      <c r="U51" s="23" t="str">
        <f>IF(ISNA(VLOOKUP($C51,'Killington Nor AM'!$A$17:$H$37,8,FALSE))=TRUE,"0",VLOOKUP($C51,'Killington Nor AM'!$A$17:$H$37,8,FALSE))</f>
        <v>0</v>
      </c>
      <c r="V51" s="23" t="str">
        <f>IF(ISNA(VLOOKUP($C51,'Canada Cup Red Deer'!$A$17:$H$37,8,FALSE))=TRUE,"0",VLOOKUP($C51,'Canada Cup Red Deer'!$A$17:$H$37,8,FALSE))</f>
        <v>0</v>
      </c>
      <c r="W51" s="111" t="str">
        <f>IF(ISNA(VLOOKUP($C51,'Provincials MO'!$A$17:$H$100,8,FALSE))=TRUE,"0",VLOOKUP($C51,'Provincials MO'!$A$17:$H$100,8,FALSE))</f>
        <v>0</v>
      </c>
      <c r="X51" s="23" t="str">
        <f>IF(ISNA(VLOOKUP($C51,'Provincials DM'!$A$17:$H$100,8,FALSE))=TRUE,"0",VLOOKUP($C51,'Provincials DM'!$A$17:$H$100,8,FALSE))</f>
        <v>0</v>
      </c>
      <c r="Y51" s="23" t="str">
        <f>IF(ISNA(VLOOKUP($C51,'Park City NorAm MO'!$A$17:$H$100,8,FALSE))=TRUE,"0",VLOOKUP($C51,'Park City NorAm MO'!$A$17:$H$100,8,FALSE))</f>
        <v>0</v>
      </c>
      <c r="Z51" s="23" t="str">
        <f>IF(ISNA(VLOOKUP($C51,'Park City NorAm DM'!$A$17:$H$100,8,FALSE))=TRUE,"0",VLOOKUP($C51,'Park City NorAm DM'!$A$17:$H$100,8,FALSE))</f>
        <v>0</v>
      </c>
      <c r="AA51" s="23" t="str">
        <f>IF(ISNA(VLOOKUP($C51,'Junior Nats MO'!$A$17:$H$100,8,FALSE))=TRUE,"0",VLOOKUP($C51,'Junior Nats MO'!$A$17:$H$100,8,FALSE))</f>
        <v>0</v>
      </c>
      <c r="AB51" s="23" t="str">
        <f>IF(ISNA(VLOOKUP($C51,'Canadian Champs MO'!$A$17:$H$100,8,FALSE))=TRUE,"0",VLOOKUP($C51,'Canadian Champs MO'!$A$17:$H$100,8,FALSE))</f>
        <v>0</v>
      </c>
      <c r="AC51" s="23" t="str">
        <f>IF(ISNA(VLOOKUP($C51,'Canadian Champs DM'!$A$17:$H$100,8,FALSE))=TRUE,"0",VLOOKUP($C51,'Canadian Champs DM'!$A$17:$H$100,8,FALSE))</f>
        <v>0</v>
      </c>
    </row>
    <row r="52" spans="1:29" ht="20" customHeight="1">
      <c r="G52" s="159"/>
      <c r="H52" s="159"/>
      <c r="I52" s="160"/>
      <c r="J52" s="159"/>
      <c r="K52" s="159"/>
      <c r="L52" s="159"/>
      <c r="M52" s="159"/>
      <c r="V52" s="165"/>
      <c r="W52" s="166"/>
      <c r="X52" s="166"/>
      <c r="Y52" s="166"/>
      <c r="Z52" s="166"/>
      <c r="AA52" s="166"/>
      <c r="AB52" s="166"/>
      <c r="AC52" s="166"/>
    </row>
    <row r="53" spans="1:29" ht="20" customHeight="1">
      <c r="G53" s="159"/>
      <c r="H53" s="159"/>
      <c r="I53" s="160"/>
      <c r="J53" s="159"/>
      <c r="K53" s="159"/>
      <c r="L53" s="159"/>
      <c r="M53" s="159"/>
    </row>
    <row r="54" spans="1:29" ht="20" customHeight="1">
      <c r="G54" s="159"/>
      <c r="H54" s="159"/>
      <c r="I54" s="159"/>
      <c r="J54" s="159"/>
      <c r="K54" s="159"/>
      <c r="L54" s="159"/>
      <c r="M54" s="159"/>
    </row>
  </sheetData>
  <sortState ref="A7:AC51">
    <sortCondition ref="E7:E51"/>
  </sortState>
  <mergeCells count="1">
    <mergeCell ref="F3:J3"/>
  </mergeCells>
  <phoneticPr fontId="1"/>
  <conditionalFormatting sqref="C6:C8">
    <cfRule type="duplicateValues" dxfId="186" priority="1"/>
  </conditionalFormatting>
  <conditionalFormatting sqref="C6:C8 C12:C14">
    <cfRule type="duplicateValues" dxfId="185" priority="2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9" workbookViewId="0">
      <selection sqref="A1:I50"/>
    </sheetView>
  </sheetViews>
  <sheetFormatPr baseColWidth="10" defaultColWidth="8.7109375" defaultRowHeight="13" x14ac:dyDescent="0"/>
  <cols>
    <col min="1" max="1" width="15.7109375" customWidth="1"/>
  </cols>
  <sheetData>
    <row r="1" spans="1:9">
      <c r="A1" s="179"/>
      <c r="B1" s="132"/>
      <c r="C1" s="132"/>
      <c r="D1" s="132"/>
      <c r="E1" s="132"/>
      <c r="F1" s="132"/>
      <c r="G1" s="132"/>
      <c r="H1" s="132"/>
      <c r="I1" s="45"/>
    </row>
    <row r="2" spans="1:9">
      <c r="A2" s="179"/>
      <c r="B2" s="181" t="s">
        <v>40</v>
      </c>
      <c r="C2" s="181"/>
      <c r="D2" s="181"/>
      <c r="E2" s="181"/>
      <c r="F2" s="181"/>
      <c r="G2" s="132"/>
      <c r="H2" s="132"/>
      <c r="I2" s="45"/>
    </row>
    <row r="3" spans="1:9">
      <c r="A3" s="179"/>
      <c r="B3" s="132"/>
      <c r="C3" s="132"/>
      <c r="D3" s="132"/>
      <c r="E3" s="132"/>
      <c r="F3" s="132"/>
      <c r="G3" s="132"/>
      <c r="H3" s="132"/>
      <c r="I3" s="45"/>
    </row>
    <row r="4" spans="1:9">
      <c r="A4" s="179"/>
      <c r="B4" s="181" t="s">
        <v>34</v>
      </c>
      <c r="C4" s="181"/>
      <c r="D4" s="181"/>
      <c r="E4" s="181"/>
      <c r="F4" s="181"/>
      <c r="G4" s="132"/>
      <c r="H4" s="132"/>
      <c r="I4" s="45"/>
    </row>
    <row r="5" spans="1:9">
      <c r="A5" s="179"/>
      <c r="B5" s="132"/>
      <c r="C5" s="132"/>
      <c r="D5" s="132"/>
      <c r="E5" s="132"/>
      <c r="F5" s="132"/>
      <c r="G5" s="132"/>
      <c r="H5" s="132"/>
      <c r="I5" s="45"/>
    </row>
    <row r="6" spans="1:9">
      <c r="A6" s="179"/>
      <c r="B6" s="180"/>
      <c r="C6" s="180"/>
      <c r="D6" s="132"/>
      <c r="E6" s="132"/>
      <c r="F6" s="132"/>
      <c r="G6" s="132"/>
      <c r="H6" s="132"/>
      <c r="I6" s="45"/>
    </row>
    <row r="7" spans="1:9">
      <c r="A7" s="179"/>
      <c r="B7" s="132"/>
      <c r="C7" s="132"/>
      <c r="D7" s="132"/>
      <c r="E7" s="132"/>
      <c r="F7" s="132"/>
      <c r="G7" s="132"/>
      <c r="H7" s="132"/>
      <c r="I7" s="45"/>
    </row>
    <row r="8" spans="1:9">
      <c r="A8" s="46" t="s">
        <v>11</v>
      </c>
      <c r="B8" s="39" t="s">
        <v>86</v>
      </c>
      <c r="C8" s="47"/>
      <c r="D8" s="47"/>
      <c r="E8" s="47"/>
      <c r="F8" s="131"/>
      <c r="G8" s="131"/>
      <c r="H8" s="131"/>
      <c r="I8" s="45"/>
    </row>
    <row r="9" spans="1:9">
      <c r="A9" s="46" t="s">
        <v>0</v>
      </c>
      <c r="B9" s="47" t="s">
        <v>87</v>
      </c>
      <c r="C9" s="47"/>
      <c r="D9" s="47"/>
      <c r="E9" s="47"/>
      <c r="F9" s="131"/>
      <c r="G9" s="131"/>
      <c r="H9" s="131"/>
      <c r="I9" s="45"/>
    </row>
    <row r="10" spans="1:9">
      <c r="A10" s="46" t="s">
        <v>13</v>
      </c>
      <c r="B10" s="182">
        <v>41673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32"/>
      <c r="E11" s="132"/>
      <c r="F11" s="132"/>
      <c r="G11" s="132"/>
      <c r="H11" s="132"/>
      <c r="I11" s="45"/>
    </row>
    <row r="12" spans="1:9">
      <c r="A12" s="46" t="s">
        <v>16</v>
      </c>
      <c r="B12" s="131" t="s">
        <v>72</v>
      </c>
      <c r="C12" s="132"/>
      <c r="D12" s="132"/>
      <c r="E12" s="132"/>
      <c r="F12" s="132"/>
      <c r="G12" s="132"/>
      <c r="H12" s="132"/>
      <c r="I12" s="45"/>
    </row>
    <row r="13" spans="1:9">
      <c r="A13" s="131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31" t="s">
        <v>15</v>
      </c>
      <c r="B14" s="55">
        <v>0</v>
      </c>
      <c r="C14" s="56"/>
      <c r="D14" s="57">
        <v>0</v>
      </c>
      <c r="E14" s="56"/>
      <c r="F14" s="126">
        <v>0.5</v>
      </c>
      <c r="G14" s="56"/>
      <c r="H14" s="58" t="s">
        <v>18</v>
      </c>
      <c r="I14" s="59" t="s">
        <v>25</v>
      </c>
    </row>
    <row r="15" spans="1:9">
      <c r="A15" s="131" t="s">
        <v>14</v>
      </c>
      <c r="B15" s="60">
        <v>1</v>
      </c>
      <c r="C15" s="61"/>
      <c r="D15" s="62">
        <v>1</v>
      </c>
      <c r="E15" s="61"/>
      <c r="F15" s="62">
        <v>74.31</v>
      </c>
      <c r="G15" s="61"/>
      <c r="H15" s="58" t="s">
        <v>19</v>
      </c>
      <c r="I15" s="59" t="s">
        <v>26</v>
      </c>
    </row>
    <row r="16" spans="1:9">
      <c r="A16" s="131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34</v>
      </c>
    </row>
    <row r="17" spans="1:9">
      <c r="A17" s="112" t="s">
        <v>88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74.31</v>
      </c>
      <c r="G17" s="86">
        <f>F17/F$15*1000*F$14</f>
        <v>500</v>
      </c>
      <c r="H17" s="69">
        <f>LARGE((C17,E17,G17),1)</f>
        <v>500</v>
      </c>
      <c r="I17" s="67">
        <v>1</v>
      </c>
    </row>
    <row r="18" spans="1:9">
      <c r="A18" s="112" t="s">
        <v>69</v>
      </c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69.61</v>
      </c>
      <c r="G18" s="86">
        <f>F18/F$15*1000*F$14</f>
        <v>468.37572332122193</v>
      </c>
      <c r="H18" s="69">
        <f>LARGE((C18,E18,G18),1)</f>
        <v>468.37572332122193</v>
      </c>
      <c r="I18" s="67">
        <v>2</v>
      </c>
    </row>
    <row r="19" spans="1:9">
      <c r="A19" s="112" t="s">
        <v>61</v>
      </c>
      <c r="B19" s="84">
        <v>0</v>
      </c>
      <c r="C19" s="86">
        <f t="shared" ref="C19:G50" si="0">B19/B$15*1000*B$14</f>
        <v>0</v>
      </c>
      <c r="D19" s="85">
        <v>0</v>
      </c>
      <c r="E19" s="86">
        <f t="shared" si="0"/>
        <v>0</v>
      </c>
      <c r="F19" s="85">
        <v>68.64</v>
      </c>
      <c r="G19" s="86">
        <f t="shared" si="0"/>
        <v>461.84901090028256</v>
      </c>
      <c r="H19" s="69">
        <f>LARGE((C19,E19,G19),1)</f>
        <v>461.84901090028256</v>
      </c>
      <c r="I19" s="67">
        <v>3</v>
      </c>
    </row>
    <row r="20" spans="1:9">
      <c r="A20" s="112" t="s">
        <v>59</v>
      </c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66.78</v>
      </c>
      <c r="G20" s="86">
        <f>F20/F$15*1000*F$14</f>
        <v>449.3338716188938</v>
      </c>
      <c r="H20" s="69">
        <f>LARGE((C20,E20,G20),1)</f>
        <v>449.3338716188938</v>
      </c>
      <c r="I20" s="67">
        <v>4</v>
      </c>
    </row>
    <row r="21" spans="1:9">
      <c r="A21" s="112" t="s">
        <v>90</v>
      </c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65.599999999999994</v>
      </c>
      <c r="G21" s="86">
        <f t="shared" si="0"/>
        <v>441.3941596016686</v>
      </c>
      <c r="H21" s="69">
        <f>LARGE((C21,E21,G21),1)</f>
        <v>441.3941596016686</v>
      </c>
      <c r="I21" s="67">
        <v>5</v>
      </c>
    </row>
    <row r="22" spans="1:9">
      <c r="A22" s="112" t="s">
        <v>67</v>
      </c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65.3</v>
      </c>
      <c r="G22" s="86">
        <f>F22/F$15*1000*F$14</f>
        <v>439.37558874983176</v>
      </c>
      <c r="H22" s="69">
        <f>LARGE((C22,E22,G22),1)</f>
        <v>439.37558874983176</v>
      </c>
      <c r="I22" s="67">
        <v>6</v>
      </c>
    </row>
    <row r="23" spans="1:9">
      <c r="A23" s="112" t="s">
        <v>96</v>
      </c>
      <c r="B23" s="84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64.25</v>
      </c>
      <c r="G23" s="86">
        <f t="shared" si="0"/>
        <v>432.31059076840262</v>
      </c>
      <c r="H23" s="69">
        <f>LARGE((C23,E23,G23),1)</f>
        <v>432.31059076840262</v>
      </c>
      <c r="I23" s="67">
        <v>7</v>
      </c>
    </row>
    <row r="24" spans="1:9">
      <c r="A24" s="112" t="s">
        <v>92</v>
      </c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63.25</v>
      </c>
      <c r="G24" s="86">
        <f>F24/F$15*1000*F$14</f>
        <v>425.58202126227962</v>
      </c>
      <c r="H24" s="69">
        <f>LARGE((C24,E24,G24),1)</f>
        <v>425.58202126227962</v>
      </c>
      <c r="I24" s="67">
        <v>8</v>
      </c>
    </row>
    <row r="25" spans="1:9">
      <c r="A25" s="112" t="s">
        <v>103</v>
      </c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60.52</v>
      </c>
      <c r="G25" s="86">
        <f t="shared" si="0"/>
        <v>407.21302651056385</v>
      </c>
      <c r="H25" s="69">
        <f>LARGE((C25,E25,G25),1)</f>
        <v>407.21302651056385</v>
      </c>
      <c r="I25" s="67">
        <v>9</v>
      </c>
    </row>
    <row r="26" spans="1:9">
      <c r="A26" s="112" t="s">
        <v>94</v>
      </c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60.37</v>
      </c>
      <c r="G26" s="86">
        <f t="shared" si="0"/>
        <v>406.20374108464534</v>
      </c>
      <c r="H26" s="69">
        <f>LARGE((C26,E26,G26),1)</f>
        <v>406.20374108464534</v>
      </c>
      <c r="I26" s="67">
        <v>10</v>
      </c>
    </row>
    <row r="27" spans="1:9">
      <c r="A27" s="112" t="s">
        <v>68</v>
      </c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59.81</v>
      </c>
      <c r="G27" s="86">
        <f t="shared" si="0"/>
        <v>402.43574216121652</v>
      </c>
      <c r="H27" s="69">
        <f>LARGE((C27,E27,G27),1)</f>
        <v>402.43574216121652</v>
      </c>
      <c r="I27" s="67">
        <v>11</v>
      </c>
    </row>
    <row r="28" spans="1:9">
      <c r="A28" s="112" t="s">
        <v>98</v>
      </c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57.72</v>
      </c>
      <c r="G28" s="86">
        <f t="shared" si="0"/>
        <v>388.37303189341941</v>
      </c>
      <c r="H28" s="69">
        <f>LARGE((C28,E28,G28),1)</f>
        <v>388.37303189341941</v>
      </c>
      <c r="I28" s="67">
        <v>12</v>
      </c>
    </row>
    <row r="29" spans="1:9">
      <c r="A29" s="112" t="s">
        <v>109</v>
      </c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56.02</v>
      </c>
      <c r="G29" s="86">
        <f t="shared" si="0"/>
        <v>376.93446373301038</v>
      </c>
      <c r="H29" s="69">
        <f>LARGE((C29,E29,G29),1)</f>
        <v>376.93446373301038</v>
      </c>
      <c r="I29" s="67">
        <v>13</v>
      </c>
    </row>
    <row r="30" spans="1:9">
      <c r="A30" s="112" t="s">
        <v>106</v>
      </c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54.4</v>
      </c>
      <c r="G30" s="86">
        <f t="shared" si="0"/>
        <v>366.03418113309112</v>
      </c>
      <c r="H30" s="69">
        <f>LARGE((C30,E30,G30),1)</f>
        <v>366.03418113309112</v>
      </c>
      <c r="I30" s="67">
        <v>14</v>
      </c>
    </row>
    <row r="31" spans="1:9">
      <c r="A31" s="112" t="s">
        <v>95</v>
      </c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53.96</v>
      </c>
      <c r="G31" s="86">
        <f t="shared" si="0"/>
        <v>363.07361055039701</v>
      </c>
      <c r="H31" s="69">
        <f>LARGE((C31,E31,G31),1)</f>
        <v>363.07361055039701</v>
      </c>
      <c r="I31" s="67">
        <v>15</v>
      </c>
    </row>
    <row r="32" spans="1:9">
      <c r="A32" s="112" t="s">
        <v>65</v>
      </c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53.22</v>
      </c>
      <c r="G32" s="86">
        <f t="shared" si="0"/>
        <v>358.09446911586593</v>
      </c>
      <c r="H32" s="69">
        <f>LARGE((C32,E32,G32),1)</f>
        <v>358.09446911586593</v>
      </c>
      <c r="I32" s="67">
        <v>16</v>
      </c>
    </row>
    <row r="33" spans="1:9">
      <c r="A33" s="112" t="s">
        <v>101</v>
      </c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51.16</v>
      </c>
      <c r="G33" s="86">
        <f t="shared" si="0"/>
        <v>344.23361593325257</v>
      </c>
      <c r="H33" s="69">
        <f>LARGE((C33,E33,G33),1)</f>
        <v>344.23361593325257</v>
      </c>
      <c r="I33" s="67">
        <v>17</v>
      </c>
    </row>
    <row r="34" spans="1:9">
      <c r="A34" s="112" t="s">
        <v>104</v>
      </c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50.27</v>
      </c>
      <c r="G34" s="86">
        <f t="shared" si="0"/>
        <v>338.24518907280316</v>
      </c>
      <c r="H34" s="69">
        <f>LARGE((C34,E34,G34),1)</f>
        <v>338.24518907280316</v>
      </c>
      <c r="I34" s="67">
        <v>18</v>
      </c>
    </row>
    <row r="35" spans="1:9">
      <c r="A35" s="112" t="s">
        <v>113</v>
      </c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46.18</v>
      </c>
      <c r="G35" s="86">
        <f t="shared" si="0"/>
        <v>310.72533979276005</v>
      </c>
      <c r="H35" s="69">
        <f>LARGE((C35,E35,G35),1)</f>
        <v>310.72533979276005</v>
      </c>
      <c r="I35" s="67">
        <v>19</v>
      </c>
    </row>
    <row r="36" spans="1:9">
      <c r="A36" s="112" t="s">
        <v>108</v>
      </c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46.13</v>
      </c>
      <c r="G36" s="86">
        <f t="shared" si="0"/>
        <v>310.38891131745396</v>
      </c>
      <c r="H36" s="69">
        <f>LARGE((C36,E36,G36),1)</f>
        <v>310.38891131745396</v>
      </c>
      <c r="I36" s="67">
        <v>20</v>
      </c>
    </row>
    <row r="37" spans="1:9">
      <c r="A37" s="112" t="s">
        <v>97</v>
      </c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45</v>
      </c>
      <c r="G37" s="86">
        <f t="shared" si="0"/>
        <v>302.78562777553492</v>
      </c>
      <c r="H37" s="69">
        <f>LARGE((C37,E37,G37),1)</f>
        <v>302.78562777553492</v>
      </c>
      <c r="I37" s="67">
        <v>21</v>
      </c>
    </row>
    <row r="38" spans="1:9">
      <c r="A38" s="112" t="s">
        <v>107</v>
      </c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44.71</v>
      </c>
      <c r="G38" s="86">
        <f t="shared" si="0"/>
        <v>300.83434261875925</v>
      </c>
      <c r="H38" s="69">
        <f>LARGE((C38,E38,G38),1)</f>
        <v>300.83434261875925</v>
      </c>
      <c r="I38" s="67">
        <v>22</v>
      </c>
    </row>
    <row r="39" spans="1:9">
      <c r="A39" s="112" t="s">
        <v>112</v>
      </c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42.9</v>
      </c>
      <c r="G39" s="86">
        <f t="shared" si="0"/>
        <v>288.65563181267663</v>
      </c>
      <c r="H39" s="69">
        <f>LARGE((C39,E39,G39),1)</f>
        <v>288.65563181267663</v>
      </c>
      <c r="I39" s="67">
        <v>23</v>
      </c>
    </row>
    <row r="40" spans="1:9">
      <c r="A40" s="112" t="s">
        <v>63</v>
      </c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42.87</v>
      </c>
      <c r="G40" s="86">
        <f t="shared" si="0"/>
        <v>288.45377472749288</v>
      </c>
      <c r="H40" s="69">
        <f>LARGE((C40,E40,G40),1)</f>
        <v>288.45377472749288</v>
      </c>
      <c r="I40" s="67">
        <v>24</v>
      </c>
    </row>
    <row r="41" spans="1:9">
      <c r="A41" s="112" t="s">
        <v>105</v>
      </c>
      <c r="B41" s="85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41.95</v>
      </c>
      <c r="G41" s="86">
        <f t="shared" si="0"/>
        <v>282.26349078185979</v>
      </c>
      <c r="H41" s="69">
        <f>LARGE((C41,E41,G41),1)</f>
        <v>282.26349078185979</v>
      </c>
      <c r="I41" s="67">
        <v>25</v>
      </c>
    </row>
    <row r="42" spans="1:9">
      <c r="A42" s="112" t="s">
        <v>110</v>
      </c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41.12</v>
      </c>
      <c r="G42" s="86">
        <f t="shared" si="0"/>
        <v>276.67877809177764</v>
      </c>
      <c r="H42" s="69">
        <f>LARGE((C42,E42,G42),1)</f>
        <v>276.67877809177764</v>
      </c>
      <c r="I42" s="67">
        <v>26</v>
      </c>
    </row>
    <row r="43" spans="1:9">
      <c r="A43" s="112" t="s">
        <v>115</v>
      </c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41.11</v>
      </c>
      <c r="G43" s="86">
        <f t="shared" si="0"/>
        <v>276.61149239671647</v>
      </c>
      <c r="H43" s="69">
        <f>LARGE((C43,E43,G43),1)</f>
        <v>276.61149239671647</v>
      </c>
      <c r="I43" s="67">
        <v>27</v>
      </c>
    </row>
    <row r="44" spans="1:9">
      <c r="A44" s="112" t="s">
        <v>117</v>
      </c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39.58</v>
      </c>
      <c r="G44" s="86">
        <f t="shared" si="0"/>
        <v>266.31678105234823</v>
      </c>
      <c r="H44" s="69">
        <f>LARGE((C44,E44,G44),1)</f>
        <v>266.31678105234823</v>
      </c>
      <c r="I44" s="67">
        <v>28</v>
      </c>
    </row>
    <row r="45" spans="1:9">
      <c r="A45" s="112" t="s">
        <v>114</v>
      </c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36.92</v>
      </c>
      <c r="G45" s="86">
        <f t="shared" si="0"/>
        <v>248.41878616606112</v>
      </c>
      <c r="H45" s="69">
        <f>LARGE((C45,E45,G45),1)</f>
        <v>248.41878616606112</v>
      </c>
      <c r="I45" s="67">
        <v>29</v>
      </c>
    </row>
    <row r="46" spans="1:9">
      <c r="A46" s="112" t="s">
        <v>125</v>
      </c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34.47</v>
      </c>
      <c r="G46" s="86">
        <f t="shared" si="0"/>
        <v>231.93379087605973</v>
      </c>
      <c r="H46" s="69">
        <f>LARGE((C46,E46,G46),1)</f>
        <v>231.93379087605973</v>
      </c>
      <c r="I46" s="67">
        <v>30</v>
      </c>
    </row>
    <row r="47" spans="1:9">
      <c r="A47" s="112" t="s">
        <v>120</v>
      </c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32.18</v>
      </c>
      <c r="G47" s="86">
        <f t="shared" si="0"/>
        <v>216.52536670703807</v>
      </c>
      <c r="H47" s="69">
        <f>LARGE((C47,E47,G47),1)</f>
        <v>216.52536670703807</v>
      </c>
      <c r="I47" s="67">
        <v>31</v>
      </c>
    </row>
    <row r="48" spans="1:9">
      <c r="A48" s="112" t="s">
        <v>121</v>
      </c>
      <c r="B48" s="85">
        <v>0</v>
      </c>
      <c r="C48" s="86">
        <f t="shared" si="0"/>
        <v>0</v>
      </c>
      <c r="D48" s="85">
        <v>0</v>
      </c>
      <c r="E48" s="86">
        <f t="shared" si="0"/>
        <v>0</v>
      </c>
      <c r="F48" s="85">
        <v>29</v>
      </c>
      <c r="G48" s="86">
        <f t="shared" si="0"/>
        <v>195.12851567756695</v>
      </c>
      <c r="H48" s="69">
        <f>LARGE((C48,E48,G48),1)</f>
        <v>195.12851567756695</v>
      </c>
      <c r="I48" s="67">
        <v>32</v>
      </c>
    </row>
    <row r="49" spans="1:9">
      <c r="A49" s="112" t="s">
        <v>123</v>
      </c>
      <c r="B49" s="85">
        <v>0</v>
      </c>
      <c r="C49" s="86">
        <f t="shared" si="0"/>
        <v>0</v>
      </c>
      <c r="D49" s="85">
        <v>0</v>
      </c>
      <c r="E49" s="86">
        <f t="shared" si="0"/>
        <v>0</v>
      </c>
      <c r="F49" s="85">
        <v>23.15</v>
      </c>
      <c r="G49" s="86">
        <f t="shared" si="0"/>
        <v>155.76638406674741</v>
      </c>
      <c r="H49" s="69">
        <f>LARGE((C49,E49,G49),1)</f>
        <v>155.76638406674741</v>
      </c>
      <c r="I49" s="67">
        <v>33</v>
      </c>
    </row>
    <row r="50" spans="1:9">
      <c r="A50" s="112" t="s">
        <v>122</v>
      </c>
      <c r="B50" s="133">
        <v>0</v>
      </c>
      <c r="C50" s="134">
        <f t="shared" si="0"/>
        <v>0</v>
      </c>
      <c r="D50" s="133">
        <v>0</v>
      </c>
      <c r="E50" s="134">
        <f t="shared" si="0"/>
        <v>0</v>
      </c>
      <c r="F50" s="133">
        <v>19.87</v>
      </c>
      <c r="G50" s="134">
        <f t="shared" si="0"/>
        <v>133.69667608666396</v>
      </c>
      <c r="H50" s="135">
        <f>LARGE((C50,E50,G50),1)</f>
        <v>133.69667608666396</v>
      </c>
      <c r="I50" s="67">
        <v>34</v>
      </c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49" priority="3"/>
  </conditionalFormatting>
  <conditionalFormatting sqref="A22">
    <cfRule type="duplicateValues" dxfId="48" priority="2"/>
  </conditionalFormatting>
  <conditionalFormatting sqref="A32">
    <cfRule type="duplicateValues" dxfId="47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125" zoomScaleNormal="125" zoomScalePageLayoutView="125" workbookViewId="0">
      <selection activeCell="I53" sqref="A1:I53"/>
    </sheetView>
  </sheetViews>
  <sheetFormatPr baseColWidth="10" defaultColWidth="8.7109375" defaultRowHeight="13" x14ac:dyDescent="0"/>
  <cols>
    <col min="1" max="1" width="19" customWidth="1"/>
  </cols>
  <sheetData>
    <row r="1" spans="1:9">
      <c r="A1" s="179"/>
      <c r="B1" s="144"/>
      <c r="C1" s="144"/>
      <c r="D1" s="144"/>
      <c r="E1" s="144"/>
      <c r="F1" s="144"/>
      <c r="G1" s="144"/>
      <c r="H1" s="144"/>
      <c r="I1" s="45"/>
    </row>
    <row r="2" spans="1:9">
      <c r="A2" s="179"/>
      <c r="B2" s="181" t="s">
        <v>40</v>
      </c>
      <c r="C2" s="181"/>
      <c r="D2" s="181"/>
      <c r="E2" s="181"/>
      <c r="F2" s="181"/>
      <c r="G2" s="144"/>
      <c r="H2" s="144"/>
      <c r="I2" s="45"/>
    </row>
    <row r="3" spans="1:9">
      <c r="A3" s="179"/>
      <c r="B3" s="144"/>
      <c r="C3" s="144"/>
      <c r="D3" s="144"/>
      <c r="E3" s="144"/>
      <c r="F3" s="144"/>
      <c r="G3" s="144"/>
      <c r="H3" s="144"/>
      <c r="I3" s="45"/>
    </row>
    <row r="4" spans="1:9">
      <c r="A4" s="179"/>
      <c r="B4" s="181" t="s">
        <v>34</v>
      </c>
      <c r="C4" s="181"/>
      <c r="D4" s="181"/>
      <c r="E4" s="181"/>
      <c r="F4" s="181"/>
      <c r="G4" s="144"/>
      <c r="H4" s="144"/>
      <c r="I4" s="45"/>
    </row>
    <row r="5" spans="1:9">
      <c r="A5" s="179"/>
      <c r="B5" s="144"/>
      <c r="C5" s="144"/>
      <c r="D5" s="144"/>
      <c r="E5" s="144"/>
      <c r="F5" s="144"/>
      <c r="G5" s="144"/>
      <c r="H5" s="144"/>
      <c r="I5" s="45"/>
    </row>
    <row r="6" spans="1:9">
      <c r="A6" s="179"/>
      <c r="B6" s="180"/>
      <c r="C6" s="180"/>
      <c r="D6" s="144"/>
      <c r="E6" s="144"/>
      <c r="F6" s="144"/>
      <c r="G6" s="144"/>
      <c r="H6" s="144"/>
      <c r="I6" s="45"/>
    </row>
    <row r="7" spans="1:9">
      <c r="A7" s="179"/>
      <c r="B7" s="144"/>
      <c r="C7" s="144"/>
      <c r="D7" s="144"/>
      <c r="E7" s="144"/>
      <c r="F7" s="144"/>
      <c r="G7" s="144"/>
      <c r="H7" s="144"/>
      <c r="I7" s="45"/>
    </row>
    <row r="8" spans="1:9">
      <c r="A8" s="46" t="s">
        <v>11</v>
      </c>
      <c r="B8" s="39" t="s">
        <v>126</v>
      </c>
      <c r="C8" s="47"/>
      <c r="D8" s="47"/>
      <c r="E8" s="47"/>
      <c r="F8" s="143"/>
      <c r="G8" s="143"/>
      <c r="H8" s="143"/>
      <c r="I8" s="45"/>
    </row>
    <row r="9" spans="1:9">
      <c r="A9" s="46" t="s">
        <v>0</v>
      </c>
      <c r="B9" s="47" t="s">
        <v>91</v>
      </c>
      <c r="C9" s="47"/>
      <c r="D9" s="47"/>
      <c r="E9" s="47"/>
      <c r="F9" s="143"/>
      <c r="G9" s="143"/>
      <c r="H9" s="143"/>
      <c r="I9" s="45"/>
    </row>
    <row r="10" spans="1:9">
      <c r="A10" s="46" t="s">
        <v>13</v>
      </c>
      <c r="B10" s="182">
        <v>41680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44"/>
      <c r="E11" s="144"/>
      <c r="F11" s="144"/>
      <c r="G11" s="144"/>
      <c r="H11" s="144"/>
      <c r="I11" s="45"/>
    </row>
    <row r="12" spans="1:9">
      <c r="A12" s="46" t="s">
        <v>16</v>
      </c>
      <c r="B12" s="143" t="s">
        <v>72</v>
      </c>
      <c r="C12" s="144"/>
      <c r="D12" s="144"/>
      <c r="E12" s="144"/>
      <c r="F12" s="144"/>
      <c r="G12" s="144"/>
      <c r="H12" s="144"/>
      <c r="I12" s="45"/>
    </row>
    <row r="13" spans="1:9">
      <c r="A13" s="143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43" t="s">
        <v>15</v>
      </c>
      <c r="B14" s="55">
        <v>0</v>
      </c>
      <c r="C14" s="56"/>
      <c r="D14" s="57">
        <v>0</v>
      </c>
      <c r="E14" s="56"/>
      <c r="F14" s="126">
        <v>0.5</v>
      </c>
      <c r="G14" s="56"/>
      <c r="H14" s="58" t="s">
        <v>18</v>
      </c>
      <c r="I14" s="59" t="s">
        <v>25</v>
      </c>
    </row>
    <row r="15" spans="1:9">
      <c r="A15" s="143" t="s">
        <v>14</v>
      </c>
      <c r="B15" s="60">
        <v>1</v>
      </c>
      <c r="C15" s="61"/>
      <c r="D15" s="62">
        <v>1</v>
      </c>
      <c r="E15" s="61"/>
      <c r="F15" s="62">
        <v>76</v>
      </c>
      <c r="G15" s="61"/>
      <c r="H15" s="58" t="s">
        <v>19</v>
      </c>
      <c r="I15" s="59" t="s">
        <v>26</v>
      </c>
    </row>
    <row r="16" spans="1:9">
      <c r="A16" s="143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34</v>
      </c>
    </row>
    <row r="17" spans="1:9">
      <c r="A17" s="112" t="s">
        <v>61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76</v>
      </c>
      <c r="G17" s="86">
        <f>F17/F$15*1000*F$14</f>
        <v>500</v>
      </c>
      <c r="H17" s="69">
        <f>LARGE((C17,E17,G17),1)</f>
        <v>500</v>
      </c>
      <c r="I17" s="67">
        <v>1</v>
      </c>
    </row>
    <row r="18" spans="1:9">
      <c r="A18" s="112" t="s">
        <v>63</v>
      </c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72.36</v>
      </c>
      <c r="G18" s="86">
        <f>F18/F$15*1000*F$14</f>
        <v>476.05263157894734</v>
      </c>
      <c r="H18" s="69">
        <f>LARGE((C18,E18,G18),1)</f>
        <v>476.05263157894734</v>
      </c>
      <c r="I18" s="67">
        <v>2</v>
      </c>
    </row>
    <row r="19" spans="1:9">
      <c r="A19" s="112" t="s">
        <v>88</v>
      </c>
      <c r="B19" s="84">
        <v>0</v>
      </c>
      <c r="C19" s="86">
        <f t="shared" ref="C19:G51" si="0">B19/B$15*1000*B$14</f>
        <v>0</v>
      </c>
      <c r="D19" s="85">
        <v>0</v>
      </c>
      <c r="E19" s="86">
        <f t="shared" si="0"/>
        <v>0</v>
      </c>
      <c r="F19" s="85">
        <v>69.349999999999994</v>
      </c>
      <c r="G19" s="86">
        <f t="shared" si="0"/>
        <v>456.25</v>
      </c>
      <c r="H19" s="69">
        <f>LARGE((C19,E19,G19),1)</f>
        <v>456.25</v>
      </c>
      <c r="I19" s="67">
        <v>3</v>
      </c>
    </row>
    <row r="20" spans="1:9">
      <c r="A20" s="112" t="s">
        <v>69</v>
      </c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66.34</v>
      </c>
      <c r="G20" s="86">
        <f>F20/F$15*1000*F$14</f>
        <v>436.44736842105266</v>
      </c>
      <c r="H20" s="69">
        <f>LARGE((C20,E20,G20),1)</f>
        <v>436.44736842105266</v>
      </c>
      <c r="I20" s="67">
        <v>4</v>
      </c>
    </row>
    <row r="21" spans="1:9">
      <c r="A21" s="112" t="s">
        <v>92</v>
      </c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66.02</v>
      </c>
      <c r="G21" s="86">
        <f t="shared" si="0"/>
        <v>434.34210526315786</v>
      </c>
      <c r="H21" s="69">
        <f>LARGE((C21,E21,G21),1)</f>
        <v>434.34210526315786</v>
      </c>
      <c r="I21" s="67">
        <v>5</v>
      </c>
    </row>
    <row r="22" spans="1:9">
      <c r="A22" s="112" t="s">
        <v>59</v>
      </c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64.92</v>
      </c>
      <c r="G22" s="86">
        <f>F22/F$15*1000*F$14</f>
        <v>427.10526315789474</v>
      </c>
      <c r="H22" s="69">
        <f>LARGE((C22,E22,G22),1)</f>
        <v>427.10526315789474</v>
      </c>
      <c r="I22" s="67">
        <v>6</v>
      </c>
    </row>
    <row r="23" spans="1:9">
      <c r="A23" s="112" t="s">
        <v>67</v>
      </c>
      <c r="B23" s="84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62.57</v>
      </c>
      <c r="G23" s="86">
        <f t="shared" si="0"/>
        <v>411.64473684210526</v>
      </c>
      <c r="H23" s="69">
        <f>LARGE((C23,E23,G23),1)</f>
        <v>411.64473684210526</v>
      </c>
      <c r="I23" s="67">
        <v>7</v>
      </c>
    </row>
    <row r="24" spans="1:9">
      <c r="A24" s="112" t="s">
        <v>103</v>
      </c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59.13</v>
      </c>
      <c r="G24" s="86">
        <f>F24/F$15*1000*F$14</f>
        <v>389.01315789473682</v>
      </c>
      <c r="H24" s="69">
        <f>LARGE((C24,E24,G24),1)</f>
        <v>389.01315789473682</v>
      </c>
      <c r="I24" s="67">
        <v>8</v>
      </c>
    </row>
    <row r="25" spans="1:9">
      <c r="A25" s="112" t="s">
        <v>68</v>
      </c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58.97</v>
      </c>
      <c r="G25" s="86">
        <f t="shared" si="0"/>
        <v>387.96052631578948</v>
      </c>
      <c r="H25" s="69">
        <f>LARGE((C25,E25,G25),1)</f>
        <v>387.96052631578948</v>
      </c>
      <c r="I25" s="67">
        <v>9</v>
      </c>
    </row>
    <row r="26" spans="1:9">
      <c r="A26" s="112" t="s">
        <v>109</v>
      </c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56.96</v>
      </c>
      <c r="G26" s="86">
        <f t="shared" si="0"/>
        <v>374.73684210526312</v>
      </c>
      <c r="H26" s="69">
        <f>LARGE((C26,E26,G26),1)</f>
        <v>374.73684210526312</v>
      </c>
      <c r="I26" s="67">
        <v>10</v>
      </c>
    </row>
    <row r="27" spans="1:9">
      <c r="A27" s="112" t="s">
        <v>96</v>
      </c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56.81</v>
      </c>
      <c r="G27" s="86">
        <f t="shared" si="0"/>
        <v>373.75</v>
      </c>
      <c r="H27" s="69">
        <f>LARGE((C27,E27,G27),1)</f>
        <v>373.75</v>
      </c>
      <c r="I27" s="67">
        <v>11</v>
      </c>
    </row>
    <row r="28" spans="1:9">
      <c r="A28" s="112" t="s">
        <v>95</v>
      </c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56.08</v>
      </c>
      <c r="G28" s="86">
        <f t="shared" si="0"/>
        <v>368.94736842105266</v>
      </c>
      <c r="H28" s="69">
        <f>LARGE((C28,E28,G28),1)</f>
        <v>368.94736842105266</v>
      </c>
      <c r="I28" s="67">
        <v>12</v>
      </c>
    </row>
    <row r="29" spans="1:9">
      <c r="A29" s="112" t="s">
        <v>94</v>
      </c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55.37</v>
      </c>
      <c r="G29" s="86">
        <f t="shared" si="0"/>
        <v>364.27631578947364</v>
      </c>
      <c r="H29" s="69">
        <f>LARGE((C29,E29,G29),1)</f>
        <v>364.27631578947364</v>
      </c>
      <c r="I29" s="67">
        <v>13</v>
      </c>
    </row>
    <row r="30" spans="1:9">
      <c r="A30" s="112" t="s">
        <v>90</v>
      </c>
      <c r="B30" s="84">
        <v>0</v>
      </c>
      <c r="C30" s="86">
        <f t="shared" ref="C30" si="1">B30/B$15*1000*B$14</f>
        <v>0</v>
      </c>
      <c r="D30" s="85">
        <v>0</v>
      </c>
      <c r="E30" s="86">
        <f t="shared" ref="E30" si="2">D30/D$15*1000*D$14</f>
        <v>0</v>
      </c>
      <c r="F30" s="85">
        <v>53.47</v>
      </c>
      <c r="G30" s="86">
        <f t="shared" ref="G30" si="3">F30/F$15*1000*F$14</f>
        <v>351.77631578947364</v>
      </c>
      <c r="H30" s="69">
        <f>LARGE((C30,E30,G30),1)</f>
        <v>351.77631578947364</v>
      </c>
      <c r="I30" s="67">
        <v>14</v>
      </c>
    </row>
    <row r="31" spans="1:9">
      <c r="A31" s="112" t="s">
        <v>65</v>
      </c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52.81</v>
      </c>
      <c r="G31" s="86">
        <f t="shared" si="0"/>
        <v>347.43421052631578</v>
      </c>
      <c r="H31" s="69">
        <f>LARGE((C31,E31,G31),1)</f>
        <v>347.43421052631578</v>
      </c>
      <c r="I31" s="67">
        <v>15</v>
      </c>
    </row>
    <row r="32" spans="1:9">
      <c r="A32" s="112" t="s">
        <v>98</v>
      </c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51.69</v>
      </c>
      <c r="G32" s="86">
        <f t="shared" si="0"/>
        <v>340.06578947368422</v>
      </c>
      <c r="H32" s="69">
        <f>LARGE((C32,E32,G32),1)</f>
        <v>340.06578947368422</v>
      </c>
      <c r="I32" s="67">
        <v>16</v>
      </c>
    </row>
    <row r="33" spans="1:9">
      <c r="A33" s="112" t="s">
        <v>101</v>
      </c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51.47</v>
      </c>
      <c r="G33" s="86">
        <f t="shared" si="0"/>
        <v>338.61842105263156</v>
      </c>
      <c r="H33" s="69">
        <f>LARGE((C33,E33,G33),1)</f>
        <v>338.61842105263156</v>
      </c>
      <c r="I33" s="67">
        <v>17</v>
      </c>
    </row>
    <row r="34" spans="1:9">
      <c r="A34" s="112" t="s">
        <v>97</v>
      </c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51.02</v>
      </c>
      <c r="G34" s="86">
        <f t="shared" si="0"/>
        <v>335.65789473684208</v>
      </c>
      <c r="H34" s="69">
        <f>LARGE((C34,E34,G34),1)</f>
        <v>335.65789473684208</v>
      </c>
      <c r="I34" s="67">
        <v>18</v>
      </c>
    </row>
    <row r="35" spans="1:9">
      <c r="A35" s="112" t="s">
        <v>127</v>
      </c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46.56</v>
      </c>
      <c r="G35" s="86">
        <f t="shared" si="0"/>
        <v>306.31578947368422</v>
      </c>
      <c r="H35" s="69">
        <f>LARGE((C35,E35,G35),1)</f>
        <v>306.31578947368422</v>
      </c>
      <c r="I35" s="67">
        <v>19</v>
      </c>
    </row>
    <row r="36" spans="1:9">
      <c r="A36" s="112" t="s">
        <v>112</v>
      </c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42.83</v>
      </c>
      <c r="G36" s="86">
        <f t="shared" si="0"/>
        <v>281.77631578947364</v>
      </c>
      <c r="H36" s="69">
        <f>LARGE((C36,E36,G36),1)</f>
        <v>281.77631578947364</v>
      </c>
      <c r="I36" s="67">
        <v>20</v>
      </c>
    </row>
    <row r="37" spans="1:9">
      <c r="A37" s="112" t="s">
        <v>110</v>
      </c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42.31</v>
      </c>
      <c r="G37" s="86">
        <f t="shared" si="0"/>
        <v>278.3552631578948</v>
      </c>
      <c r="H37" s="69">
        <f>LARGE((C37,E37,G37),1)</f>
        <v>278.3552631578948</v>
      </c>
      <c r="I37" s="67">
        <v>21</v>
      </c>
    </row>
    <row r="38" spans="1:9">
      <c r="A38" s="112" t="s">
        <v>105</v>
      </c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42.02</v>
      </c>
      <c r="G38" s="86">
        <f t="shared" si="0"/>
        <v>276.44736842105266</v>
      </c>
      <c r="H38" s="69">
        <f>LARGE((C38,E38,G38),1)</f>
        <v>276.44736842105266</v>
      </c>
      <c r="I38" s="67">
        <v>22</v>
      </c>
    </row>
    <row r="39" spans="1:9">
      <c r="A39" s="112" t="s">
        <v>104</v>
      </c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42</v>
      </c>
      <c r="G39" s="86">
        <f t="shared" si="0"/>
        <v>276.31578947368422</v>
      </c>
      <c r="H39" s="69">
        <f>LARGE((C39,E39,G39),1)</f>
        <v>276.31578947368422</v>
      </c>
      <c r="I39" s="67">
        <v>23</v>
      </c>
    </row>
    <row r="40" spans="1:9">
      <c r="A40" s="112" t="s">
        <v>108</v>
      </c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39.229999999999997</v>
      </c>
      <c r="G40" s="86">
        <f t="shared" si="0"/>
        <v>258.09210526315792</v>
      </c>
      <c r="H40" s="69">
        <f>LARGE((C40,E40,G40),1)</f>
        <v>258.09210526315792</v>
      </c>
      <c r="I40" s="67">
        <v>24</v>
      </c>
    </row>
    <row r="41" spans="1:9">
      <c r="A41" s="112" t="s">
        <v>128</v>
      </c>
      <c r="B41" s="84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37.840000000000003</v>
      </c>
      <c r="G41" s="86">
        <f t="shared" si="0"/>
        <v>248.94736842105266</v>
      </c>
      <c r="H41" s="69">
        <f>LARGE((C41,E41,G41),1)</f>
        <v>248.94736842105266</v>
      </c>
      <c r="I41" s="67">
        <v>25</v>
      </c>
    </row>
    <row r="42" spans="1:9">
      <c r="A42" s="112" t="s">
        <v>121</v>
      </c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36.99</v>
      </c>
      <c r="G42" s="86">
        <f t="shared" si="0"/>
        <v>243.35526315789474</v>
      </c>
      <c r="H42" s="69">
        <f>LARGE((C42,E42,G42),1)</f>
        <v>243.35526315789474</v>
      </c>
      <c r="I42" s="67">
        <v>26</v>
      </c>
    </row>
    <row r="43" spans="1:9">
      <c r="A43" s="112" t="s">
        <v>129</v>
      </c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35.729999999999997</v>
      </c>
      <c r="G43" s="86">
        <f t="shared" si="0"/>
        <v>235.06578947368419</v>
      </c>
      <c r="H43" s="69">
        <f>LARGE((C43,E43,G43),1)</f>
        <v>235.06578947368419</v>
      </c>
      <c r="I43" s="67">
        <v>27</v>
      </c>
    </row>
    <row r="44" spans="1:9">
      <c r="A44" s="112" t="s">
        <v>117</v>
      </c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33.93</v>
      </c>
      <c r="G44" s="86">
        <f t="shared" si="0"/>
        <v>223.22368421052633</v>
      </c>
      <c r="H44" s="69">
        <f>LARGE((C44,E44,G44),1)</f>
        <v>223.22368421052633</v>
      </c>
      <c r="I44" s="67">
        <v>28</v>
      </c>
    </row>
    <row r="45" spans="1:9">
      <c r="A45" s="112" t="s">
        <v>125</v>
      </c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31.26</v>
      </c>
      <c r="G45" s="86">
        <f t="shared" si="0"/>
        <v>205.65789473684211</v>
      </c>
      <c r="H45" s="69">
        <f>LARGE((C45,E45,G45),1)</f>
        <v>205.65789473684211</v>
      </c>
      <c r="I45" s="67">
        <v>29</v>
      </c>
    </row>
    <row r="46" spans="1:9">
      <c r="A46" s="112" t="s">
        <v>130</v>
      </c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28.86</v>
      </c>
      <c r="G46" s="86">
        <f t="shared" si="0"/>
        <v>189.86842105263156</v>
      </c>
      <c r="H46" s="69">
        <f>LARGE((C46,E46,G46),1)</f>
        <v>189.86842105263156</v>
      </c>
      <c r="I46" s="67">
        <v>30</v>
      </c>
    </row>
    <row r="47" spans="1:9">
      <c r="A47" s="112" t="s">
        <v>131</v>
      </c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27.09</v>
      </c>
      <c r="G47" s="86">
        <f t="shared" si="0"/>
        <v>178.2236842105263</v>
      </c>
      <c r="H47" s="69">
        <f>LARGE((C47,E47,G47),1)</f>
        <v>178.2236842105263</v>
      </c>
      <c r="I47" s="67">
        <v>31</v>
      </c>
    </row>
    <row r="48" spans="1:9">
      <c r="A48" s="112" t="s">
        <v>114</v>
      </c>
      <c r="B48" s="146">
        <v>0</v>
      </c>
      <c r="C48" s="147">
        <f t="shared" si="0"/>
        <v>0</v>
      </c>
      <c r="D48" s="85">
        <v>0</v>
      </c>
      <c r="E48" s="86">
        <f t="shared" si="0"/>
        <v>0</v>
      </c>
      <c r="F48" s="85">
        <v>24.43</v>
      </c>
      <c r="G48" s="86">
        <f t="shared" si="0"/>
        <v>160.72368421052633</v>
      </c>
      <c r="H48" s="69">
        <f>LARGE((C48,E48,G48),1)</f>
        <v>160.72368421052633</v>
      </c>
      <c r="I48" s="67">
        <v>32</v>
      </c>
    </row>
    <row r="49" spans="1:9">
      <c r="A49" s="112" t="s">
        <v>132</v>
      </c>
      <c r="B49" s="148">
        <v>0</v>
      </c>
      <c r="C49" s="149">
        <f t="shared" si="0"/>
        <v>0</v>
      </c>
      <c r="D49" s="85">
        <v>0</v>
      </c>
      <c r="E49" s="86">
        <f t="shared" si="0"/>
        <v>0</v>
      </c>
      <c r="F49" s="85">
        <v>22.75</v>
      </c>
      <c r="G49" s="86">
        <f t="shared" si="0"/>
        <v>149.67105263157896</v>
      </c>
      <c r="H49" s="69">
        <f>LARGE((C49,E49,G49),1)</f>
        <v>149.67105263157896</v>
      </c>
      <c r="I49" s="67">
        <v>33</v>
      </c>
    </row>
    <row r="50" spans="1:9">
      <c r="A50" s="145" t="s">
        <v>133</v>
      </c>
      <c r="B50" s="150">
        <v>0</v>
      </c>
      <c r="C50" s="149">
        <f t="shared" si="0"/>
        <v>0</v>
      </c>
      <c r="D50" s="85">
        <v>0</v>
      </c>
      <c r="E50" s="86">
        <f t="shared" si="0"/>
        <v>0</v>
      </c>
      <c r="F50" s="85">
        <v>22.29</v>
      </c>
      <c r="G50" s="86">
        <f t="shared" si="0"/>
        <v>146.64473684210523</v>
      </c>
      <c r="H50" s="69">
        <f>LARGE((C50,E50,G50),1)</f>
        <v>146.64473684210523</v>
      </c>
      <c r="I50" s="67">
        <v>34</v>
      </c>
    </row>
    <row r="51" spans="1:9">
      <c r="A51" s="145" t="s">
        <v>123</v>
      </c>
      <c r="B51" s="150">
        <v>0</v>
      </c>
      <c r="C51" s="149">
        <f t="shared" si="0"/>
        <v>0</v>
      </c>
      <c r="D51" s="133">
        <v>0</v>
      </c>
      <c r="E51" s="134">
        <f t="shared" si="0"/>
        <v>0</v>
      </c>
      <c r="F51" s="133">
        <v>18.489999999999998</v>
      </c>
      <c r="G51" s="134">
        <f t="shared" si="0"/>
        <v>121.64473684210525</v>
      </c>
      <c r="H51" s="135">
        <f>LARGE((C51,E51,G51),1)</f>
        <v>121.64473684210525</v>
      </c>
      <c r="I51" s="67">
        <v>35</v>
      </c>
    </row>
    <row r="52" spans="1:9">
      <c r="A52" s="145" t="s">
        <v>134</v>
      </c>
      <c r="B52" s="150">
        <v>0</v>
      </c>
      <c r="C52" s="149">
        <f t="shared" ref="C52:C53" si="4">B52/B$15*1000*B$14</f>
        <v>0</v>
      </c>
      <c r="D52" s="133">
        <v>0</v>
      </c>
      <c r="E52" s="134">
        <f t="shared" ref="E52:E53" si="5">D52/D$15*1000*D$14</f>
        <v>0</v>
      </c>
      <c r="F52" s="133">
        <v>16.8</v>
      </c>
      <c r="G52" s="134">
        <f t="shared" ref="G52:G53" si="6">F52/F$15*1000*F$14</f>
        <v>110.5263157894737</v>
      </c>
      <c r="H52" s="135">
        <f>LARGE((C52,E52,G52),1)</f>
        <v>110.5263157894737</v>
      </c>
      <c r="I52" s="67">
        <v>36</v>
      </c>
    </row>
    <row r="53" spans="1:9">
      <c r="A53" s="145" t="s">
        <v>135</v>
      </c>
      <c r="B53" s="151">
        <v>0</v>
      </c>
      <c r="C53" s="152">
        <f t="shared" si="4"/>
        <v>0</v>
      </c>
      <c r="D53" s="133">
        <v>0</v>
      </c>
      <c r="E53" s="134">
        <f t="shared" si="5"/>
        <v>0</v>
      </c>
      <c r="F53" s="133">
        <v>12.44</v>
      </c>
      <c r="G53" s="134">
        <f t="shared" si="6"/>
        <v>81.84210526315789</v>
      </c>
      <c r="H53" s="135">
        <f>LARGE((C53,E53,G53),1)</f>
        <v>81.84210526315789</v>
      </c>
      <c r="I53" s="67">
        <v>37</v>
      </c>
    </row>
  </sheetData>
  <mergeCells count="5">
    <mergeCell ref="A1:A7"/>
    <mergeCell ref="B2:F2"/>
    <mergeCell ref="B4:F4"/>
    <mergeCell ref="B6:C6"/>
    <mergeCell ref="B10:C10"/>
  </mergeCells>
  <conditionalFormatting sqref="A20">
    <cfRule type="duplicateValues" dxfId="46" priority="3"/>
  </conditionalFormatting>
  <conditionalFormatting sqref="A23">
    <cfRule type="duplicateValues" dxfId="45" priority="2"/>
  </conditionalFormatting>
  <conditionalFormatting sqref="A25">
    <cfRule type="duplicateValues" dxfId="44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3" workbookViewId="0">
      <selection sqref="A1:I35"/>
    </sheetView>
  </sheetViews>
  <sheetFormatPr baseColWidth="10" defaultColWidth="8.7109375" defaultRowHeight="13" x14ac:dyDescent="0"/>
  <cols>
    <col min="1" max="1" width="13.140625" customWidth="1"/>
  </cols>
  <sheetData>
    <row r="1" spans="1:9">
      <c r="A1" s="179"/>
      <c r="B1" s="154"/>
      <c r="C1" s="154"/>
      <c r="D1" s="154"/>
      <c r="E1" s="154"/>
      <c r="F1" s="154"/>
      <c r="G1" s="154"/>
      <c r="H1" s="154"/>
      <c r="I1" s="45"/>
    </row>
    <row r="2" spans="1:9">
      <c r="A2" s="179"/>
      <c r="B2" s="181" t="s">
        <v>40</v>
      </c>
      <c r="C2" s="181"/>
      <c r="D2" s="181"/>
      <c r="E2" s="181"/>
      <c r="F2" s="181"/>
      <c r="G2" s="154"/>
      <c r="H2" s="154"/>
      <c r="I2" s="45"/>
    </row>
    <row r="3" spans="1:9">
      <c r="A3" s="179"/>
      <c r="B3" s="154"/>
      <c r="C3" s="154"/>
      <c r="D3" s="154"/>
      <c r="E3" s="154"/>
      <c r="F3" s="154"/>
      <c r="G3" s="154"/>
      <c r="H3" s="154"/>
      <c r="I3" s="45"/>
    </row>
    <row r="4" spans="1:9">
      <c r="A4" s="179"/>
      <c r="B4" s="181" t="s">
        <v>34</v>
      </c>
      <c r="C4" s="181"/>
      <c r="D4" s="181"/>
      <c r="E4" s="181"/>
      <c r="F4" s="181"/>
      <c r="G4" s="154"/>
      <c r="H4" s="154"/>
      <c r="I4" s="45"/>
    </row>
    <row r="5" spans="1:9">
      <c r="A5" s="179"/>
      <c r="B5" s="154"/>
      <c r="C5" s="154"/>
      <c r="D5" s="154"/>
      <c r="E5" s="154"/>
      <c r="F5" s="154"/>
      <c r="G5" s="154"/>
      <c r="H5" s="154"/>
      <c r="I5" s="45"/>
    </row>
    <row r="6" spans="1:9">
      <c r="A6" s="179"/>
      <c r="B6" s="180"/>
      <c r="C6" s="180"/>
      <c r="D6" s="154"/>
      <c r="E6" s="154"/>
      <c r="F6" s="154"/>
      <c r="G6" s="154"/>
      <c r="H6" s="154"/>
      <c r="I6" s="45"/>
    </row>
    <row r="7" spans="1:9">
      <c r="A7" s="179"/>
      <c r="B7" s="154"/>
      <c r="C7" s="154"/>
      <c r="D7" s="154"/>
      <c r="E7" s="154"/>
      <c r="F7" s="154"/>
      <c r="G7" s="154"/>
      <c r="H7" s="154"/>
      <c r="I7" s="45"/>
    </row>
    <row r="8" spans="1:9">
      <c r="A8" s="46" t="s">
        <v>11</v>
      </c>
      <c r="B8" s="39" t="s">
        <v>140</v>
      </c>
      <c r="C8" s="47"/>
      <c r="D8" s="47"/>
      <c r="E8" s="47"/>
      <c r="F8" s="153"/>
      <c r="G8" s="153"/>
      <c r="H8" s="153"/>
      <c r="I8" s="45"/>
    </row>
    <row r="9" spans="1:9">
      <c r="A9" s="46" t="s">
        <v>0</v>
      </c>
      <c r="B9" s="47" t="s">
        <v>139</v>
      </c>
      <c r="C9" s="47"/>
      <c r="D9" s="47"/>
      <c r="E9" s="47"/>
      <c r="F9" s="153"/>
      <c r="G9" s="153"/>
      <c r="H9" s="153"/>
      <c r="I9" s="45"/>
    </row>
    <row r="10" spans="1:9">
      <c r="A10" s="46" t="s">
        <v>13</v>
      </c>
      <c r="B10" s="182">
        <v>41673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81</v>
      </c>
      <c r="C11" s="48"/>
      <c r="D11" s="154"/>
      <c r="E11" s="154"/>
      <c r="F11" s="154"/>
      <c r="G11" s="154"/>
      <c r="H11" s="154"/>
      <c r="I11" s="45"/>
    </row>
    <row r="12" spans="1:9">
      <c r="A12" s="46" t="s">
        <v>16</v>
      </c>
      <c r="B12" s="153" t="s">
        <v>72</v>
      </c>
      <c r="C12" s="154"/>
      <c r="D12" s="154"/>
      <c r="E12" s="154"/>
      <c r="F12" s="154"/>
      <c r="G12" s="154"/>
      <c r="H12" s="154"/>
      <c r="I12" s="45"/>
    </row>
    <row r="13" spans="1:9">
      <c r="A13" s="153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53" t="s">
        <v>15</v>
      </c>
      <c r="B14" s="55">
        <v>0</v>
      </c>
      <c r="C14" s="56"/>
      <c r="D14" s="57">
        <v>0</v>
      </c>
      <c r="E14" s="56"/>
      <c r="F14" s="126">
        <v>1.2749999999999999</v>
      </c>
      <c r="G14" s="56"/>
      <c r="H14" s="58" t="s">
        <v>18</v>
      </c>
      <c r="I14" s="59" t="s">
        <v>25</v>
      </c>
    </row>
    <row r="15" spans="1:9">
      <c r="A15" s="153" t="s">
        <v>14</v>
      </c>
      <c r="B15" s="60">
        <v>1</v>
      </c>
      <c r="C15" s="61"/>
      <c r="D15" s="62">
        <v>1</v>
      </c>
      <c r="E15" s="61"/>
      <c r="F15" s="62">
        <v>30</v>
      </c>
      <c r="G15" s="61"/>
      <c r="H15" s="58" t="s">
        <v>19</v>
      </c>
      <c r="I15" s="59" t="s">
        <v>26</v>
      </c>
    </row>
    <row r="16" spans="1:9">
      <c r="A16" s="153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56</v>
      </c>
    </row>
    <row r="17" spans="1:9">
      <c r="A17" s="105" t="s">
        <v>47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12.48</v>
      </c>
      <c r="G17" s="86">
        <f>F17/F$15*1000*F$14</f>
        <v>530.40000000000009</v>
      </c>
      <c r="H17" s="69">
        <f>LARGE((C17,E17,G17),1)</f>
        <v>530.40000000000009</v>
      </c>
      <c r="I17" s="67">
        <v>19</v>
      </c>
    </row>
    <row r="18" spans="1:9">
      <c r="A18" s="112"/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0</v>
      </c>
      <c r="G18" s="86">
        <f>F18/F$15*1000*F$14</f>
        <v>0</v>
      </c>
      <c r="H18" s="69">
        <f>LARGE((C18,E18,G18),1)</f>
        <v>0</v>
      </c>
      <c r="I18" s="67"/>
    </row>
    <row r="19" spans="1:9">
      <c r="A19" s="112"/>
      <c r="B19" s="84">
        <v>0</v>
      </c>
      <c r="C19" s="86">
        <f t="shared" ref="C19:G40" si="0">B19/B$15*1000*B$14</f>
        <v>0</v>
      </c>
      <c r="D19" s="85">
        <v>0</v>
      </c>
      <c r="E19" s="86">
        <f t="shared" si="0"/>
        <v>0</v>
      </c>
      <c r="F19" s="85">
        <v>0</v>
      </c>
      <c r="G19" s="86">
        <f t="shared" si="0"/>
        <v>0</v>
      </c>
      <c r="H19" s="69">
        <f>LARGE((C19,E19,G19),1)</f>
        <v>0</v>
      </c>
      <c r="I19" s="67"/>
    </row>
    <row r="20" spans="1:9">
      <c r="A20" s="112"/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0</v>
      </c>
      <c r="G20" s="86">
        <f>F20/F$15*1000*F$14</f>
        <v>0</v>
      </c>
      <c r="H20" s="69">
        <f>LARGE((C20,E20,G20),1)</f>
        <v>0</v>
      </c>
      <c r="I20" s="67"/>
    </row>
    <row r="21" spans="1:9">
      <c r="A21" s="112"/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0</v>
      </c>
      <c r="G21" s="86">
        <f t="shared" si="0"/>
        <v>0</v>
      </c>
      <c r="H21" s="69">
        <f>LARGE((C21,E21,G21),1)</f>
        <v>0</v>
      </c>
      <c r="I21" s="67"/>
    </row>
    <row r="22" spans="1:9">
      <c r="A22" s="112"/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0</v>
      </c>
      <c r="I22" s="67"/>
    </row>
    <row r="23" spans="1:9">
      <c r="A23" s="112"/>
      <c r="B23" s="84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0</v>
      </c>
      <c r="G23" s="86">
        <f t="shared" si="0"/>
        <v>0</v>
      </c>
      <c r="H23" s="69">
        <f>LARGE((C23,E23,G23),1)</f>
        <v>0</v>
      </c>
      <c r="I23" s="67"/>
    </row>
    <row r="24" spans="1:9">
      <c r="A24" s="112"/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0</v>
      </c>
      <c r="G24" s="86">
        <f>F24/F$15*1000*F$14</f>
        <v>0</v>
      </c>
      <c r="H24" s="69">
        <f>LARGE((C24,E24,G24),1)</f>
        <v>0</v>
      </c>
      <c r="I24" s="67"/>
    </row>
    <row r="25" spans="1:9">
      <c r="A25" s="112"/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0</v>
      </c>
      <c r="G25" s="86">
        <f t="shared" si="0"/>
        <v>0</v>
      </c>
      <c r="H25" s="69">
        <f>LARGE((C25,E25,G25),1)</f>
        <v>0</v>
      </c>
      <c r="I25" s="67"/>
    </row>
    <row r="26" spans="1:9">
      <c r="A26" s="112"/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0</v>
      </c>
      <c r="G26" s="86">
        <f t="shared" si="0"/>
        <v>0</v>
      </c>
      <c r="H26" s="69">
        <f>LARGE((C26,E26,G26),1)</f>
        <v>0</v>
      </c>
      <c r="I26" s="67"/>
    </row>
    <row r="27" spans="1:9">
      <c r="A27" s="112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>
      <c r="A28" s="112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>
      <c r="A29" s="112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>
      <c r="A30" s="112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>
      <c r="A31" s="112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>
      <c r="A32" s="112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>
      <c r="A33" s="112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>
      <c r="A34" s="11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>
      <c r="A35" s="11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  <row r="36" spans="1:9">
      <c r="A36" s="112"/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0</v>
      </c>
      <c r="G36" s="86">
        <f t="shared" si="0"/>
        <v>0</v>
      </c>
      <c r="H36" s="69">
        <f>LARGE((C36,E36,G36),1)</f>
        <v>0</v>
      </c>
      <c r="I36" s="67"/>
    </row>
    <row r="37" spans="1:9">
      <c r="A37" s="112"/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0</v>
      </c>
      <c r="G37" s="86">
        <f t="shared" si="0"/>
        <v>0</v>
      </c>
      <c r="H37" s="69">
        <f>LARGE((C37,E37,G37),1)</f>
        <v>0</v>
      </c>
      <c r="I37" s="67"/>
    </row>
    <row r="38" spans="1:9">
      <c r="A38" s="112"/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0</v>
      </c>
      <c r="G38" s="86">
        <f t="shared" si="0"/>
        <v>0</v>
      </c>
      <c r="H38" s="69">
        <f>LARGE((C38,E38,G38),1)</f>
        <v>0</v>
      </c>
      <c r="I38" s="67"/>
    </row>
    <row r="39" spans="1:9">
      <c r="A39" s="112"/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0</v>
      </c>
      <c r="G39" s="86">
        <f t="shared" si="0"/>
        <v>0</v>
      </c>
      <c r="H39" s="69">
        <f>LARGE((C39,E39,G39),1)</f>
        <v>0</v>
      </c>
      <c r="I39" s="67"/>
    </row>
    <row r="40" spans="1:9">
      <c r="A40" s="112"/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0</v>
      </c>
      <c r="G40" s="86">
        <f t="shared" si="0"/>
        <v>0</v>
      </c>
      <c r="H40" s="69">
        <f>LARGE((C40,E40,G40),1)</f>
        <v>0</v>
      </c>
      <c r="I40" s="67"/>
    </row>
  </sheetData>
  <mergeCells count="5">
    <mergeCell ref="A1:A7"/>
    <mergeCell ref="B2:F2"/>
    <mergeCell ref="B4:F4"/>
    <mergeCell ref="B6:C6"/>
    <mergeCell ref="B10:C10"/>
  </mergeCells>
  <conditionalFormatting sqref="A20">
    <cfRule type="duplicateValues" dxfId="43" priority="9"/>
  </conditionalFormatting>
  <conditionalFormatting sqref="A23">
    <cfRule type="duplicateValues" dxfId="42" priority="8"/>
  </conditionalFormatting>
  <conditionalFormatting sqref="A25">
    <cfRule type="duplicateValues" dxfId="41" priority="7"/>
  </conditionalFormatting>
  <conditionalFormatting sqref="A17">
    <cfRule type="duplicateValues" dxfId="40" priority="1"/>
  </conditionalFormatting>
  <conditionalFormatting sqref="A17">
    <cfRule type="duplicateValues" dxfId="39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4" workbookViewId="0">
      <selection activeCell="N48" sqref="N48"/>
    </sheetView>
  </sheetViews>
  <sheetFormatPr baseColWidth="10" defaultColWidth="8.7109375" defaultRowHeight="13" x14ac:dyDescent="0"/>
  <cols>
    <col min="1" max="1" width="15.140625" customWidth="1"/>
  </cols>
  <sheetData>
    <row r="1" spans="1:9">
      <c r="A1" s="179"/>
      <c r="B1" s="156"/>
      <c r="C1" s="156"/>
      <c r="D1" s="156"/>
      <c r="E1" s="156"/>
      <c r="F1" s="156"/>
      <c r="G1" s="156"/>
      <c r="H1" s="156"/>
      <c r="I1" s="45"/>
    </row>
    <row r="2" spans="1:9">
      <c r="A2" s="179"/>
      <c r="B2" s="181" t="s">
        <v>40</v>
      </c>
      <c r="C2" s="181"/>
      <c r="D2" s="181"/>
      <c r="E2" s="181"/>
      <c r="F2" s="181"/>
      <c r="G2" s="156"/>
      <c r="H2" s="156"/>
      <c r="I2" s="45"/>
    </row>
    <row r="3" spans="1:9">
      <c r="A3" s="179"/>
      <c r="B3" s="156"/>
      <c r="C3" s="156"/>
      <c r="D3" s="156"/>
      <c r="E3" s="156"/>
      <c r="F3" s="156"/>
      <c r="G3" s="156"/>
      <c r="H3" s="156"/>
      <c r="I3" s="45"/>
    </row>
    <row r="4" spans="1:9">
      <c r="A4" s="179"/>
      <c r="B4" s="181" t="s">
        <v>34</v>
      </c>
      <c r="C4" s="181"/>
      <c r="D4" s="181"/>
      <c r="E4" s="181"/>
      <c r="F4" s="181"/>
      <c r="G4" s="156"/>
      <c r="H4" s="156"/>
      <c r="I4" s="45"/>
    </row>
    <row r="5" spans="1:9">
      <c r="A5" s="179"/>
      <c r="B5" s="156"/>
      <c r="C5" s="156"/>
      <c r="D5" s="156"/>
      <c r="E5" s="156"/>
      <c r="F5" s="156"/>
      <c r="G5" s="156"/>
      <c r="H5" s="156"/>
      <c r="I5" s="45"/>
    </row>
    <row r="6" spans="1:9">
      <c r="A6" s="179"/>
      <c r="B6" s="180"/>
      <c r="C6" s="180"/>
      <c r="D6" s="156"/>
      <c r="E6" s="156"/>
      <c r="F6" s="156"/>
      <c r="G6" s="156"/>
      <c r="H6" s="156"/>
      <c r="I6" s="45"/>
    </row>
    <row r="7" spans="1:9">
      <c r="A7" s="179"/>
      <c r="B7" s="156"/>
      <c r="C7" s="156"/>
      <c r="D7" s="156"/>
      <c r="E7" s="156"/>
      <c r="F7" s="156"/>
      <c r="G7" s="156"/>
      <c r="H7" s="156"/>
      <c r="I7" s="45"/>
    </row>
    <row r="8" spans="1:9">
      <c r="A8" s="46" t="s">
        <v>11</v>
      </c>
      <c r="B8" s="39" t="s">
        <v>142</v>
      </c>
      <c r="C8" s="47"/>
      <c r="D8" s="47"/>
      <c r="E8" s="47"/>
      <c r="F8" s="155"/>
      <c r="G8" s="155"/>
      <c r="H8" s="155"/>
      <c r="I8" s="45"/>
    </row>
    <row r="9" spans="1:9">
      <c r="A9" s="46" t="s">
        <v>0</v>
      </c>
      <c r="B9" s="47" t="s">
        <v>143</v>
      </c>
      <c r="C9" s="47"/>
      <c r="D9" s="47"/>
      <c r="E9" s="47"/>
      <c r="F9" s="155"/>
      <c r="G9" s="155"/>
      <c r="H9" s="155"/>
      <c r="I9" s="45"/>
    </row>
    <row r="10" spans="1:9">
      <c r="A10" s="46" t="s">
        <v>13</v>
      </c>
      <c r="B10" s="182">
        <v>41686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56"/>
      <c r="E11" s="156"/>
      <c r="F11" s="156"/>
      <c r="G11" s="156"/>
      <c r="H11" s="156"/>
      <c r="I11" s="45"/>
    </row>
    <row r="12" spans="1:9">
      <c r="A12" s="46" t="s">
        <v>16</v>
      </c>
      <c r="B12" s="155" t="s">
        <v>72</v>
      </c>
      <c r="C12" s="156"/>
      <c r="D12" s="156"/>
      <c r="E12" s="156"/>
      <c r="F12" s="156"/>
      <c r="G12" s="156"/>
      <c r="H12" s="156"/>
      <c r="I12" s="45"/>
    </row>
    <row r="13" spans="1:9">
      <c r="A13" s="155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55" t="s">
        <v>15</v>
      </c>
      <c r="B14" s="55">
        <v>0.75</v>
      </c>
      <c r="C14" s="56"/>
      <c r="D14" s="57">
        <v>0</v>
      </c>
      <c r="E14" s="56"/>
      <c r="F14" s="126">
        <v>0.8</v>
      </c>
      <c r="G14" s="56"/>
      <c r="H14" s="58" t="s">
        <v>18</v>
      </c>
      <c r="I14" s="59" t="s">
        <v>25</v>
      </c>
    </row>
    <row r="15" spans="1:9">
      <c r="A15" s="155" t="s">
        <v>14</v>
      </c>
      <c r="B15" s="60">
        <v>76.92</v>
      </c>
      <c r="C15" s="61"/>
      <c r="D15" s="62">
        <v>1</v>
      </c>
      <c r="E15" s="61"/>
      <c r="F15" s="62">
        <v>77.819999999999993</v>
      </c>
      <c r="G15" s="61"/>
      <c r="H15" s="58" t="s">
        <v>19</v>
      </c>
      <c r="I15" s="59" t="s">
        <v>26</v>
      </c>
    </row>
    <row r="16" spans="1:9">
      <c r="A16" s="155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43</v>
      </c>
    </row>
    <row r="17" spans="1:9">
      <c r="A17" s="105" t="s">
        <v>47</v>
      </c>
      <c r="B17" s="84">
        <v>74.760000000000005</v>
      </c>
      <c r="C17" s="86">
        <f>B17/B$15*1000*B$14</f>
        <v>728.9391575663027</v>
      </c>
      <c r="D17" s="85">
        <v>0</v>
      </c>
      <c r="E17" s="86">
        <f>D17/D$15*1000*D$14</f>
        <v>0</v>
      </c>
      <c r="F17" s="85">
        <v>77.819999999999993</v>
      </c>
      <c r="G17" s="86">
        <f>F17/F$15*1000*F$14</f>
        <v>800</v>
      </c>
      <c r="H17" s="69">
        <f>LARGE((C17,E17,G17),1)</f>
        <v>800</v>
      </c>
      <c r="I17" s="67">
        <v>1</v>
      </c>
    </row>
    <row r="18" spans="1:9">
      <c r="A18" s="136" t="s">
        <v>46</v>
      </c>
      <c r="B18" s="84">
        <v>68.87</v>
      </c>
      <c r="C18" s="86">
        <f>B18/B$15*1000*B$14</f>
        <v>671.509360374415</v>
      </c>
      <c r="D18" s="85">
        <v>0</v>
      </c>
      <c r="E18" s="86">
        <f>D18/D$15*1000*D$14</f>
        <v>0</v>
      </c>
      <c r="F18" s="85">
        <v>71.900000000000006</v>
      </c>
      <c r="G18" s="86">
        <f>F18/F$15*1000*F$14</f>
        <v>739.14160884091507</v>
      </c>
      <c r="H18" s="69">
        <f>LARGE((C18,E18,G18),1)</f>
        <v>739.14160884091507</v>
      </c>
      <c r="I18" s="67">
        <v>8</v>
      </c>
    </row>
    <row r="19" spans="1:9">
      <c r="A19" s="110" t="s">
        <v>48</v>
      </c>
      <c r="B19" s="84">
        <v>59.83</v>
      </c>
      <c r="C19" s="86">
        <f t="shared" ref="C19:G35" si="0">B19/B$15*1000*B$14</f>
        <v>583.36583463338525</v>
      </c>
      <c r="D19" s="85">
        <v>0</v>
      </c>
      <c r="E19" s="86">
        <f t="shared" si="0"/>
        <v>0</v>
      </c>
      <c r="F19" s="85">
        <v>0</v>
      </c>
      <c r="G19" s="86">
        <f t="shared" si="0"/>
        <v>0</v>
      </c>
      <c r="H19" s="69">
        <f>LARGE((C19,E19,G19),1)</f>
        <v>583.36583463338525</v>
      </c>
      <c r="I19" s="67">
        <v>22</v>
      </c>
    </row>
    <row r="20" spans="1:9">
      <c r="A20" s="112"/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0</v>
      </c>
      <c r="G20" s="86">
        <f>F20/F$15*1000*F$14</f>
        <v>0</v>
      </c>
      <c r="H20" s="69">
        <f>LARGE((C20,E20,G20),1)</f>
        <v>0</v>
      </c>
      <c r="I20" s="67"/>
    </row>
    <row r="21" spans="1:9">
      <c r="A21" s="112"/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0</v>
      </c>
      <c r="G21" s="86">
        <f t="shared" si="0"/>
        <v>0</v>
      </c>
      <c r="H21" s="69">
        <f>LARGE((C21,E21,G21),1)</f>
        <v>0</v>
      </c>
      <c r="I21" s="67"/>
    </row>
    <row r="22" spans="1:9">
      <c r="A22" s="112"/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0</v>
      </c>
      <c r="I22" s="67"/>
    </row>
    <row r="23" spans="1:9">
      <c r="A23" s="112"/>
      <c r="B23" s="84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0</v>
      </c>
      <c r="G23" s="86">
        <f t="shared" si="0"/>
        <v>0</v>
      </c>
      <c r="H23" s="69">
        <f>LARGE((C23,E23,G23),1)</f>
        <v>0</v>
      </c>
      <c r="I23" s="67"/>
    </row>
    <row r="24" spans="1:9">
      <c r="A24" s="112"/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0</v>
      </c>
      <c r="G24" s="86">
        <f>F24/F$15*1000*F$14</f>
        <v>0</v>
      </c>
      <c r="H24" s="69">
        <f>LARGE((C24,E24,G24),1)</f>
        <v>0</v>
      </c>
      <c r="I24" s="67"/>
    </row>
    <row r="25" spans="1:9">
      <c r="A25" s="112"/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0</v>
      </c>
      <c r="G25" s="86">
        <f t="shared" si="0"/>
        <v>0</v>
      </c>
      <c r="H25" s="69">
        <f>LARGE((C25,E25,G25),1)</f>
        <v>0</v>
      </c>
      <c r="I25" s="67"/>
    </row>
    <row r="26" spans="1:9">
      <c r="A26" s="112"/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0</v>
      </c>
      <c r="G26" s="86">
        <f t="shared" si="0"/>
        <v>0</v>
      </c>
      <c r="H26" s="69">
        <f>LARGE((C26,E26,G26),1)</f>
        <v>0</v>
      </c>
      <c r="I26" s="67"/>
    </row>
    <row r="27" spans="1:9">
      <c r="A27" s="112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>
      <c r="A28" s="112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>
      <c r="A29" s="112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>
      <c r="A30" s="112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>
      <c r="A31" s="112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>
      <c r="A32" s="112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>
      <c r="A33" s="112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>
      <c r="A34" s="11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>
      <c r="A35" s="11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</sheetData>
  <mergeCells count="5">
    <mergeCell ref="A1:A7"/>
    <mergeCell ref="B2:F2"/>
    <mergeCell ref="B4:F4"/>
    <mergeCell ref="B6:C6"/>
    <mergeCell ref="B10:C10"/>
  </mergeCells>
  <conditionalFormatting sqref="A20">
    <cfRule type="duplicateValues" dxfId="38" priority="9"/>
  </conditionalFormatting>
  <conditionalFormatting sqref="A23">
    <cfRule type="duplicateValues" dxfId="37" priority="8"/>
  </conditionalFormatting>
  <conditionalFormatting sqref="A25">
    <cfRule type="duplicateValues" dxfId="36" priority="7"/>
  </conditionalFormatting>
  <conditionalFormatting sqref="A17">
    <cfRule type="duplicateValues" dxfId="35" priority="5"/>
  </conditionalFormatting>
  <conditionalFormatting sqref="A17">
    <cfRule type="duplicateValues" dxfId="34" priority="6"/>
  </conditionalFormatting>
  <conditionalFormatting sqref="A18">
    <cfRule type="duplicateValues" dxfId="33" priority="3"/>
  </conditionalFormatting>
  <conditionalFormatting sqref="A18">
    <cfRule type="duplicateValues" dxfId="32" priority="4"/>
  </conditionalFormatting>
  <conditionalFormatting sqref="A19">
    <cfRule type="duplicateValues" dxfId="31" priority="1"/>
  </conditionalFormatting>
  <conditionalFormatting sqref="A19">
    <cfRule type="duplicateValues" dxfId="30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8" workbookViewId="0">
      <selection activeCell="F40" sqref="F40"/>
    </sheetView>
  </sheetViews>
  <sheetFormatPr baseColWidth="10" defaultColWidth="8.7109375" defaultRowHeight="13" x14ac:dyDescent="0"/>
  <cols>
    <col min="1" max="1" width="15.85546875" customWidth="1"/>
  </cols>
  <sheetData>
    <row r="1" spans="1:9">
      <c r="A1" s="179"/>
      <c r="B1" s="158"/>
      <c r="C1" s="158"/>
      <c r="D1" s="158"/>
      <c r="E1" s="158"/>
      <c r="F1" s="158"/>
      <c r="G1" s="158"/>
      <c r="H1" s="158"/>
      <c r="I1" s="45"/>
    </row>
    <row r="2" spans="1:9">
      <c r="A2" s="179"/>
      <c r="B2" s="181" t="s">
        <v>40</v>
      </c>
      <c r="C2" s="181"/>
      <c r="D2" s="181"/>
      <c r="E2" s="181"/>
      <c r="F2" s="181"/>
      <c r="G2" s="158"/>
      <c r="H2" s="158"/>
      <c r="I2" s="45"/>
    </row>
    <row r="3" spans="1:9">
      <c r="A3" s="179"/>
      <c r="B3" s="158"/>
      <c r="C3" s="158"/>
      <c r="D3" s="158"/>
      <c r="E3" s="158"/>
      <c r="F3" s="158"/>
      <c r="G3" s="158"/>
      <c r="H3" s="158"/>
      <c r="I3" s="45"/>
    </row>
    <row r="4" spans="1:9">
      <c r="A4" s="179"/>
      <c r="B4" s="181" t="s">
        <v>34</v>
      </c>
      <c r="C4" s="181"/>
      <c r="D4" s="181"/>
      <c r="E4" s="181"/>
      <c r="F4" s="181"/>
      <c r="G4" s="158"/>
      <c r="H4" s="158"/>
      <c r="I4" s="45"/>
    </row>
    <row r="5" spans="1:9">
      <c r="A5" s="179"/>
      <c r="B5" s="158"/>
      <c r="C5" s="158"/>
      <c r="D5" s="158"/>
      <c r="E5" s="158"/>
      <c r="F5" s="158"/>
      <c r="G5" s="158"/>
      <c r="H5" s="158"/>
      <c r="I5" s="45"/>
    </row>
    <row r="6" spans="1:9">
      <c r="A6" s="179"/>
      <c r="B6" s="180"/>
      <c r="C6" s="180"/>
      <c r="D6" s="158"/>
      <c r="E6" s="158"/>
      <c r="F6" s="158"/>
      <c r="G6" s="158"/>
      <c r="H6" s="158"/>
      <c r="I6" s="45"/>
    </row>
    <row r="7" spans="1:9">
      <c r="A7" s="179"/>
      <c r="B7" s="158"/>
      <c r="C7" s="158"/>
      <c r="D7" s="158"/>
      <c r="E7" s="158"/>
      <c r="F7" s="158"/>
      <c r="G7" s="158"/>
      <c r="H7" s="158"/>
      <c r="I7" s="45"/>
    </row>
    <row r="8" spans="1:9">
      <c r="A8" s="46" t="s">
        <v>11</v>
      </c>
      <c r="B8" s="39" t="s">
        <v>145</v>
      </c>
      <c r="C8" s="47"/>
      <c r="D8" s="47"/>
      <c r="E8" s="47"/>
      <c r="F8" s="157"/>
      <c r="G8" s="157"/>
      <c r="H8" s="157"/>
      <c r="I8" s="45"/>
    </row>
    <row r="9" spans="1:9">
      <c r="A9" s="46" t="s">
        <v>0</v>
      </c>
      <c r="B9" s="47" t="s">
        <v>146</v>
      </c>
      <c r="C9" s="47"/>
      <c r="D9" s="47"/>
      <c r="E9" s="47"/>
      <c r="F9" s="157"/>
      <c r="G9" s="157"/>
      <c r="H9" s="157"/>
      <c r="I9" s="45"/>
    </row>
    <row r="10" spans="1:9">
      <c r="A10" s="46" t="s">
        <v>13</v>
      </c>
      <c r="B10" s="182">
        <v>41694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58"/>
      <c r="E11" s="158"/>
      <c r="F11" s="158"/>
      <c r="G11" s="158"/>
      <c r="H11" s="158"/>
      <c r="I11" s="45"/>
    </row>
    <row r="12" spans="1:9">
      <c r="A12" s="46" t="s">
        <v>16</v>
      </c>
      <c r="B12" s="157" t="s">
        <v>72</v>
      </c>
      <c r="C12" s="158"/>
      <c r="D12" s="158"/>
      <c r="E12" s="158"/>
      <c r="F12" s="158"/>
      <c r="G12" s="158"/>
      <c r="H12" s="158"/>
      <c r="I12" s="45"/>
    </row>
    <row r="13" spans="1:9">
      <c r="A13" s="15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57" t="s">
        <v>15</v>
      </c>
      <c r="B14" s="55">
        <v>0</v>
      </c>
      <c r="C14" s="56"/>
      <c r="D14" s="57">
        <v>0</v>
      </c>
      <c r="E14" s="56"/>
      <c r="F14" s="126">
        <v>0.55000000000000004</v>
      </c>
      <c r="G14" s="56"/>
      <c r="H14" s="58" t="s">
        <v>18</v>
      </c>
      <c r="I14" s="59" t="s">
        <v>25</v>
      </c>
    </row>
    <row r="15" spans="1:9">
      <c r="A15" s="157" t="s">
        <v>14</v>
      </c>
      <c r="B15" s="60">
        <v>1</v>
      </c>
      <c r="C15" s="61"/>
      <c r="D15" s="62">
        <v>1</v>
      </c>
      <c r="E15" s="61"/>
      <c r="F15" s="62">
        <v>72.040000000000006</v>
      </c>
      <c r="G15" s="61"/>
      <c r="H15" s="58" t="s">
        <v>19</v>
      </c>
      <c r="I15" s="59" t="s">
        <v>26</v>
      </c>
    </row>
    <row r="16" spans="1:9">
      <c r="A16" s="15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/>
    </row>
    <row r="17" spans="1:9">
      <c r="A17" s="112" t="s">
        <v>69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72.040000000000006</v>
      </c>
      <c r="G17" s="86">
        <f>F17/F$15*1000*F$14</f>
        <v>550</v>
      </c>
      <c r="H17" s="69">
        <f>LARGE((C17,E17,G17),1)</f>
        <v>550</v>
      </c>
      <c r="I17" s="67">
        <v>1</v>
      </c>
    </row>
    <row r="18" spans="1:9">
      <c r="A18" s="112" t="s">
        <v>88</v>
      </c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66.77</v>
      </c>
      <c r="G18" s="86">
        <f>F18/F$15*1000*F$14</f>
        <v>509.76540810660742</v>
      </c>
      <c r="H18" s="69">
        <f>LARGE((C18,E18,G18),1)</f>
        <v>509.76540810660742</v>
      </c>
      <c r="I18" s="67">
        <v>2</v>
      </c>
    </row>
    <row r="19" spans="1:9">
      <c r="A19" s="112" t="s">
        <v>59</v>
      </c>
      <c r="B19" s="84">
        <v>0</v>
      </c>
      <c r="C19" s="86">
        <f t="shared" ref="C19:G51" si="0">B19/B$15*1000*B$14</f>
        <v>0</v>
      </c>
      <c r="D19" s="85">
        <v>0</v>
      </c>
      <c r="E19" s="86">
        <f t="shared" si="0"/>
        <v>0</v>
      </c>
      <c r="F19" s="85">
        <v>66.61</v>
      </c>
      <c r="G19" s="86">
        <f t="shared" si="0"/>
        <v>508.54386451971129</v>
      </c>
      <c r="H19" s="69">
        <f>LARGE((C19,E19,G19),1)</f>
        <v>508.54386451971129</v>
      </c>
      <c r="I19" s="67">
        <v>3</v>
      </c>
    </row>
    <row r="20" spans="1:9">
      <c r="A20" s="112" t="s">
        <v>61</v>
      </c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64.94</v>
      </c>
      <c r="G20" s="86">
        <f>F20/F$15*1000*F$14</f>
        <v>495.79400333148249</v>
      </c>
      <c r="H20" s="69">
        <f>LARGE((C20,E20,G20),1)</f>
        <v>495.79400333148249</v>
      </c>
      <c r="I20" s="67">
        <v>4</v>
      </c>
    </row>
    <row r="21" spans="1:9">
      <c r="A21" s="112" t="s">
        <v>63</v>
      </c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63.73</v>
      </c>
      <c r="G21" s="86">
        <f t="shared" si="0"/>
        <v>486.55607995558023</v>
      </c>
      <c r="H21" s="69">
        <f>LARGE((C21,E21,G21),1)</f>
        <v>486.55607995558023</v>
      </c>
      <c r="I21" s="67">
        <v>5</v>
      </c>
    </row>
    <row r="22" spans="1:9">
      <c r="A22" s="112" t="s">
        <v>92</v>
      </c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61.89</v>
      </c>
      <c r="G22" s="86">
        <f>F22/F$15*1000*F$14</f>
        <v>472.50832870627426</v>
      </c>
      <c r="H22" s="69">
        <f>LARGE((C22,E22,G22),1)</f>
        <v>472.50832870627426</v>
      </c>
      <c r="I22" s="67">
        <v>6</v>
      </c>
    </row>
    <row r="23" spans="1:9">
      <c r="A23" s="112" t="s">
        <v>103</v>
      </c>
      <c r="B23" s="84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61.36</v>
      </c>
      <c r="G23" s="86">
        <f t="shared" si="0"/>
        <v>468.46196557468068</v>
      </c>
      <c r="H23" s="69">
        <f>LARGE((C23,E23,G23),1)</f>
        <v>468.46196557468068</v>
      </c>
      <c r="I23" s="67">
        <v>7</v>
      </c>
    </row>
    <row r="24" spans="1:9">
      <c r="A24" s="112" t="s">
        <v>96</v>
      </c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56.05</v>
      </c>
      <c r="G24" s="86">
        <f>F24/F$15*1000*F$14</f>
        <v>427.92198778456412</v>
      </c>
      <c r="H24" s="69">
        <f>LARGE((C24,E24,G24),1)</f>
        <v>427.92198778456412</v>
      </c>
      <c r="I24" s="67">
        <v>8</v>
      </c>
    </row>
    <row r="25" spans="1:9">
      <c r="A25" s="112" t="s">
        <v>90</v>
      </c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55.7</v>
      </c>
      <c r="G25" s="86">
        <f t="shared" si="0"/>
        <v>425.24986118822875</v>
      </c>
      <c r="H25" s="69">
        <f>LARGE((C25,E25,G25),1)</f>
        <v>425.24986118822875</v>
      </c>
      <c r="I25" s="67">
        <v>9</v>
      </c>
    </row>
    <row r="26" spans="1:9">
      <c r="A26" s="112" t="s">
        <v>67</v>
      </c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54.78</v>
      </c>
      <c r="G26" s="86">
        <f t="shared" si="0"/>
        <v>418.22598556357582</v>
      </c>
      <c r="H26" s="69">
        <f>LARGE((C26,E26,G26),1)</f>
        <v>418.22598556357582</v>
      </c>
      <c r="I26" s="67">
        <v>10</v>
      </c>
    </row>
    <row r="27" spans="1:9">
      <c r="A27" s="112" t="s">
        <v>68</v>
      </c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53.32</v>
      </c>
      <c r="G27" s="86">
        <f t="shared" si="0"/>
        <v>407.07940033314821</v>
      </c>
      <c r="H27" s="69">
        <f>LARGE((C27,E27,G27),1)</f>
        <v>407.07940033314821</v>
      </c>
      <c r="I27" s="67">
        <v>11</v>
      </c>
    </row>
    <row r="28" spans="1:9">
      <c r="A28" s="112" t="s">
        <v>95</v>
      </c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49.7</v>
      </c>
      <c r="G28" s="86">
        <f t="shared" si="0"/>
        <v>379.44197667962243</v>
      </c>
      <c r="H28" s="69">
        <f>LARGE((C28,E28,G28),1)</f>
        <v>379.44197667962243</v>
      </c>
      <c r="I28" s="67">
        <v>12</v>
      </c>
    </row>
    <row r="29" spans="1:9">
      <c r="A29" s="112" t="s">
        <v>109</v>
      </c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48.33</v>
      </c>
      <c r="G29" s="86">
        <f t="shared" si="0"/>
        <v>368.98250971682398</v>
      </c>
      <c r="H29" s="69">
        <f>LARGE((C29,E29,G29),1)</f>
        <v>368.98250971682398</v>
      </c>
      <c r="I29" s="67">
        <v>13</v>
      </c>
    </row>
    <row r="30" spans="1:9">
      <c r="A30" s="112" t="s">
        <v>65</v>
      </c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46.61</v>
      </c>
      <c r="G30" s="86">
        <f t="shared" si="0"/>
        <v>355.85091615769016</v>
      </c>
      <c r="H30" s="69">
        <f>LARGE((C30,E30,G30),1)</f>
        <v>355.85091615769016</v>
      </c>
      <c r="I30" s="67">
        <v>14</v>
      </c>
    </row>
    <row r="31" spans="1:9">
      <c r="A31" s="112" t="s">
        <v>94</v>
      </c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46.17</v>
      </c>
      <c r="G31" s="86">
        <f t="shared" si="0"/>
        <v>352.49167129372574</v>
      </c>
      <c r="H31" s="69">
        <f>LARGE((C31,E31,G31),1)</f>
        <v>352.49167129372574</v>
      </c>
      <c r="I31" s="67">
        <v>15</v>
      </c>
    </row>
    <row r="32" spans="1:9">
      <c r="A32" s="112" t="s">
        <v>98</v>
      </c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46.06</v>
      </c>
      <c r="G32" s="86">
        <f t="shared" si="0"/>
        <v>351.65186007773463</v>
      </c>
      <c r="H32" s="69">
        <f>LARGE((C32,E32,G32),1)</f>
        <v>351.65186007773463</v>
      </c>
      <c r="I32" s="67">
        <v>16</v>
      </c>
    </row>
    <row r="33" spans="1:9">
      <c r="A33" s="112" t="s">
        <v>101</v>
      </c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43.67</v>
      </c>
      <c r="G33" s="86">
        <f t="shared" si="0"/>
        <v>333.40505274847311</v>
      </c>
      <c r="H33" s="69">
        <f>LARGE((C33,E33,G33),1)</f>
        <v>333.40505274847311</v>
      </c>
      <c r="I33" s="67">
        <v>17</v>
      </c>
    </row>
    <row r="34" spans="1:9">
      <c r="A34" s="112" t="s">
        <v>97</v>
      </c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42.35</v>
      </c>
      <c r="G34" s="86">
        <f t="shared" si="0"/>
        <v>323.32731815657962</v>
      </c>
      <c r="H34" s="69">
        <f>LARGE((C34,E34,G34),1)</f>
        <v>323.32731815657962</v>
      </c>
      <c r="I34" s="67">
        <v>18</v>
      </c>
    </row>
    <row r="35" spans="1:9">
      <c r="A35" s="112" t="s">
        <v>112</v>
      </c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41.58</v>
      </c>
      <c r="G35" s="86">
        <f t="shared" si="0"/>
        <v>317.4486396446419</v>
      </c>
      <c r="H35" s="69">
        <f>LARGE((C35,E35,G35),1)</f>
        <v>317.4486396446419</v>
      </c>
      <c r="I35" s="67">
        <v>19</v>
      </c>
    </row>
    <row r="36" spans="1:9">
      <c r="A36" s="112" t="s">
        <v>127</v>
      </c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41.19</v>
      </c>
      <c r="G36" s="86">
        <f t="shared" si="0"/>
        <v>314.47112715158244</v>
      </c>
      <c r="H36" s="69">
        <f>LARGE((C36,E36,G36),1)</f>
        <v>314.47112715158244</v>
      </c>
      <c r="I36" s="67">
        <v>20</v>
      </c>
    </row>
    <row r="37" spans="1:9">
      <c r="A37" s="112" t="s">
        <v>107</v>
      </c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41.15</v>
      </c>
      <c r="G37" s="86">
        <f t="shared" si="0"/>
        <v>314.1657412548584</v>
      </c>
      <c r="H37" s="69">
        <f>LARGE((C37,E37,G37),1)</f>
        <v>314.1657412548584</v>
      </c>
      <c r="I37" s="67">
        <v>21</v>
      </c>
    </row>
    <row r="38" spans="1:9">
      <c r="A38" s="112" t="s">
        <v>115</v>
      </c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40.630000000000003</v>
      </c>
      <c r="G38" s="86">
        <f t="shared" si="0"/>
        <v>310.19572459744586</v>
      </c>
      <c r="H38" s="69">
        <f>LARGE((C38,E38,G38),1)</f>
        <v>310.19572459744586</v>
      </c>
      <c r="I38" s="67">
        <v>22</v>
      </c>
    </row>
    <row r="39" spans="1:9">
      <c r="A39" s="112" t="s">
        <v>106</v>
      </c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38.869999999999997</v>
      </c>
      <c r="G39" s="86">
        <f t="shared" si="0"/>
        <v>296.75874514158801</v>
      </c>
      <c r="H39" s="69">
        <f>LARGE((C39,E39,G39),1)</f>
        <v>296.75874514158801</v>
      </c>
      <c r="I39" s="67">
        <v>23</v>
      </c>
    </row>
    <row r="40" spans="1:9">
      <c r="A40" s="112" t="s">
        <v>114</v>
      </c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38.17</v>
      </c>
      <c r="G40" s="86">
        <f t="shared" si="0"/>
        <v>291.41449194891726</v>
      </c>
      <c r="H40" s="69">
        <f>LARGE((C40,E40,G40),1)</f>
        <v>291.41449194891726</v>
      </c>
      <c r="I40" s="67">
        <v>24</v>
      </c>
    </row>
    <row r="41" spans="1:9">
      <c r="A41" s="112" t="s">
        <v>105</v>
      </c>
      <c r="B41" s="84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37.69</v>
      </c>
      <c r="G41" s="86">
        <f t="shared" si="0"/>
        <v>287.74986118822869</v>
      </c>
      <c r="H41" s="69">
        <f>LARGE((C41,E41,G41),1)</f>
        <v>287.74986118822869</v>
      </c>
      <c r="I41" s="67">
        <v>25</v>
      </c>
    </row>
    <row r="42" spans="1:9">
      <c r="A42" s="112" t="s">
        <v>108</v>
      </c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37.49</v>
      </c>
      <c r="G42" s="86">
        <f t="shared" si="0"/>
        <v>286.22293170460858</v>
      </c>
      <c r="H42" s="69">
        <f>LARGE((C42,E42,G42),1)</f>
        <v>286.22293170460858</v>
      </c>
      <c r="I42" s="67">
        <v>26</v>
      </c>
    </row>
    <row r="43" spans="1:9" ht="12.75" customHeight="1">
      <c r="A43" s="112" t="s">
        <v>113</v>
      </c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35.35</v>
      </c>
      <c r="G43" s="86">
        <f t="shared" si="0"/>
        <v>269.8847862298723</v>
      </c>
      <c r="H43" s="69">
        <f>LARGE((C43,E43,G43),1)</f>
        <v>269.8847862298723</v>
      </c>
      <c r="I43" s="67">
        <v>27</v>
      </c>
    </row>
    <row r="44" spans="1:9">
      <c r="A44" s="112" t="s">
        <v>115</v>
      </c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35.299999999999997</v>
      </c>
      <c r="G44" s="86">
        <f t="shared" si="0"/>
        <v>269.50305385896718</v>
      </c>
      <c r="H44" s="69">
        <f>LARGE((C44,E44,G44),1)</f>
        <v>269.50305385896718</v>
      </c>
      <c r="I44" s="67">
        <v>28</v>
      </c>
    </row>
    <row r="45" spans="1:9">
      <c r="A45" s="112" t="s">
        <v>125</v>
      </c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33.86</v>
      </c>
      <c r="G45" s="86">
        <f t="shared" si="0"/>
        <v>258.50916157690176</v>
      </c>
      <c r="H45" s="69">
        <f>LARGE((C45,E45,G45),1)</f>
        <v>258.50916157690176</v>
      </c>
      <c r="I45" s="67">
        <v>29</v>
      </c>
    </row>
    <row r="46" spans="1:9">
      <c r="A46" s="112" t="s">
        <v>135</v>
      </c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33.479999999999997</v>
      </c>
      <c r="G46" s="86">
        <f t="shared" si="0"/>
        <v>255.6079955580233</v>
      </c>
      <c r="H46" s="69">
        <f>LARGE((C46,E46,G46),1)</f>
        <v>255.6079955580233</v>
      </c>
      <c r="I46" s="67">
        <v>30</v>
      </c>
    </row>
    <row r="47" spans="1:9">
      <c r="A47" s="112" t="s">
        <v>104</v>
      </c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32.83</v>
      </c>
      <c r="G47" s="86">
        <f t="shared" si="0"/>
        <v>250.6454747362576</v>
      </c>
      <c r="H47" s="69">
        <f>LARGE((C47,E47,G47),1)</f>
        <v>250.6454747362576</v>
      </c>
      <c r="I47" s="67">
        <v>31</v>
      </c>
    </row>
    <row r="48" spans="1:9">
      <c r="A48" s="112" t="s">
        <v>110</v>
      </c>
      <c r="B48" s="146">
        <v>0</v>
      </c>
      <c r="C48" s="147">
        <f t="shared" si="0"/>
        <v>0</v>
      </c>
      <c r="D48" s="85">
        <v>0</v>
      </c>
      <c r="E48" s="86">
        <f t="shared" si="0"/>
        <v>0</v>
      </c>
      <c r="F48" s="85">
        <v>29.88</v>
      </c>
      <c r="G48" s="86">
        <f t="shared" si="0"/>
        <v>228.12326485285953</v>
      </c>
      <c r="H48" s="69">
        <f>LARGE((C48,E48,G48),1)</f>
        <v>228.12326485285953</v>
      </c>
      <c r="I48" s="67">
        <v>32</v>
      </c>
    </row>
    <row r="49" spans="1:9">
      <c r="A49" s="112" t="s">
        <v>117</v>
      </c>
      <c r="B49" s="148">
        <v>0</v>
      </c>
      <c r="C49" s="149">
        <f t="shared" si="0"/>
        <v>0</v>
      </c>
      <c r="D49" s="85">
        <v>0</v>
      </c>
      <c r="E49" s="86">
        <f t="shared" si="0"/>
        <v>0</v>
      </c>
      <c r="F49" s="85">
        <v>26.51</v>
      </c>
      <c r="G49" s="86">
        <f t="shared" si="0"/>
        <v>202.39450305385898</v>
      </c>
      <c r="H49" s="69">
        <f>LARGE((C49,E49,G49),1)</f>
        <v>202.39450305385898</v>
      </c>
      <c r="I49" s="67">
        <v>33</v>
      </c>
    </row>
    <row r="50" spans="1:9">
      <c r="A50" s="112" t="s">
        <v>130</v>
      </c>
      <c r="B50" s="150">
        <v>0</v>
      </c>
      <c r="C50" s="149">
        <f t="shared" si="0"/>
        <v>0</v>
      </c>
      <c r="D50" s="85">
        <v>0</v>
      </c>
      <c r="E50" s="86">
        <f t="shared" si="0"/>
        <v>0</v>
      </c>
      <c r="F50" s="85">
        <v>24.43</v>
      </c>
      <c r="G50" s="86">
        <f t="shared" si="0"/>
        <v>186.51443642420878</v>
      </c>
      <c r="H50" s="69">
        <f>LARGE((C50,E50,G50),1)</f>
        <v>186.51443642420878</v>
      </c>
      <c r="I50" s="67">
        <v>34</v>
      </c>
    </row>
    <row r="51" spans="1:9">
      <c r="A51" s="112" t="s">
        <v>121</v>
      </c>
      <c r="B51" s="150">
        <v>0</v>
      </c>
      <c r="C51" s="149">
        <f t="shared" si="0"/>
        <v>0</v>
      </c>
      <c r="D51" s="133">
        <v>0</v>
      </c>
      <c r="E51" s="134">
        <f t="shared" si="0"/>
        <v>0</v>
      </c>
      <c r="F51" s="133">
        <v>20.03</v>
      </c>
      <c r="G51" s="134">
        <f t="shared" si="0"/>
        <v>152.92198778456412</v>
      </c>
      <c r="H51" s="135">
        <f>LARGE((C51,E51,G51),1)</f>
        <v>152.92198778456412</v>
      </c>
      <c r="I51" s="67">
        <v>35</v>
      </c>
    </row>
    <row r="52" spans="1:9">
      <c r="A52" s="112" t="s">
        <v>134</v>
      </c>
      <c r="B52" s="150">
        <v>0</v>
      </c>
      <c r="C52" s="149">
        <f t="shared" ref="C52" si="1">B52/B$15*1000*B$14</f>
        <v>0</v>
      </c>
      <c r="D52" s="169">
        <v>0</v>
      </c>
      <c r="E52" s="134">
        <f t="shared" ref="E52" si="2">D52/D$15*1000*D$14</f>
        <v>0</v>
      </c>
      <c r="F52" s="133">
        <v>11.47</v>
      </c>
      <c r="G52" s="134">
        <f t="shared" ref="G52" si="3">F52/F$15*1000*F$14</f>
        <v>87.569405885619105</v>
      </c>
      <c r="H52" s="135">
        <f>LARGE((C52,E52,G52),1)</f>
        <v>87.569405885619105</v>
      </c>
      <c r="I52" s="67">
        <v>36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9" priority="3"/>
  </conditionalFormatting>
  <conditionalFormatting sqref="A18">
    <cfRule type="duplicateValues" dxfId="28" priority="2"/>
  </conditionalFormatting>
  <conditionalFormatting sqref="A26">
    <cfRule type="duplicateValues" dxfId="27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2" workbookViewId="0">
      <selection sqref="A1:I39"/>
    </sheetView>
  </sheetViews>
  <sheetFormatPr baseColWidth="10" defaultColWidth="8.7109375" defaultRowHeight="13" x14ac:dyDescent="0"/>
  <cols>
    <col min="1" max="1" width="21.140625" customWidth="1"/>
  </cols>
  <sheetData>
    <row r="1" spans="1:9">
      <c r="A1" s="179"/>
      <c r="B1" s="164"/>
      <c r="C1" s="164"/>
      <c r="D1" s="164"/>
      <c r="E1" s="164"/>
      <c r="F1" s="164"/>
      <c r="G1" s="164"/>
      <c r="H1" s="164"/>
      <c r="I1" s="45"/>
    </row>
    <row r="2" spans="1:9">
      <c r="A2" s="179"/>
      <c r="B2" s="181" t="s">
        <v>40</v>
      </c>
      <c r="C2" s="181"/>
      <c r="D2" s="181"/>
      <c r="E2" s="181"/>
      <c r="F2" s="181"/>
      <c r="G2" s="164"/>
      <c r="H2" s="164"/>
      <c r="I2" s="45"/>
    </row>
    <row r="3" spans="1:9">
      <c r="A3" s="179"/>
      <c r="B3" s="164"/>
      <c r="C3" s="164"/>
      <c r="D3" s="164"/>
      <c r="E3" s="164"/>
      <c r="F3" s="164"/>
      <c r="G3" s="164"/>
      <c r="H3" s="164"/>
      <c r="I3" s="45"/>
    </row>
    <row r="4" spans="1:9">
      <c r="A4" s="179"/>
      <c r="B4" s="181" t="s">
        <v>34</v>
      </c>
      <c r="C4" s="181"/>
      <c r="D4" s="181"/>
      <c r="E4" s="181"/>
      <c r="F4" s="181"/>
      <c r="G4" s="164"/>
      <c r="H4" s="164"/>
      <c r="I4" s="45"/>
    </row>
    <row r="5" spans="1:9">
      <c r="A5" s="179"/>
      <c r="B5" s="164"/>
      <c r="C5" s="164"/>
      <c r="D5" s="164"/>
      <c r="E5" s="164"/>
      <c r="F5" s="164"/>
      <c r="G5" s="164"/>
      <c r="H5" s="164"/>
      <c r="I5" s="45"/>
    </row>
    <row r="6" spans="1:9">
      <c r="A6" s="179"/>
      <c r="B6" s="180"/>
      <c r="C6" s="180"/>
      <c r="D6" s="164"/>
      <c r="E6" s="164"/>
      <c r="F6" s="164"/>
      <c r="G6" s="164"/>
      <c r="H6" s="164"/>
      <c r="I6" s="45"/>
    </row>
    <row r="7" spans="1:9">
      <c r="A7" s="179"/>
      <c r="B7" s="164"/>
      <c r="C7" s="164"/>
      <c r="D7" s="164"/>
      <c r="E7" s="164"/>
      <c r="F7" s="164"/>
      <c r="G7" s="164"/>
      <c r="H7" s="164"/>
      <c r="I7" s="45"/>
    </row>
    <row r="8" spans="1:9">
      <c r="A8" s="46" t="s">
        <v>11</v>
      </c>
      <c r="B8" s="39" t="s">
        <v>145</v>
      </c>
      <c r="C8" s="47"/>
      <c r="D8" s="47"/>
      <c r="E8" s="47"/>
      <c r="F8" s="163"/>
      <c r="G8" s="163"/>
      <c r="H8" s="163"/>
      <c r="I8" s="45"/>
    </row>
    <row r="9" spans="1:9">
      <c r="A9" s="46" t="s">
        <v>0</v>
      </c>
      <c r="B9" s="47" t="s">
        <v>146</v>
      </c>
      <c r="C9" s="47"/>
      <c r="D9" s="47"/>
      <c r="E9" s="47"/>
      <c r="F9" s="163"/>
      <c r="G9" s="163"/>
      <c r="H9" s="163"/>
      <c r="I9" s="45"/>
    </row>
    <row r="10" spans="1:9">
      <c r="A10" s="46" t="s">
        <v>13</v>
      </c>
      <c r="B10" s="182">
        <v>41695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81</v>
      </c>
      <c r="C11" s="48"/>
      <c r="D11" s="164"/>
      <c r="E11" s="164"/>
      <c r="F11" s="164"/>
      <c r="G11" s="164"/>
      <c r="H11" s="164"/>
      <c r="I11" s="45"/>
    </row>
    <row r="12" spans="1:9">
      <c r="A12" s="46" t="s">
        <v>16</v>
      </c>
      <c r="B12" s="163" t="s">
        <v>72</v>
      </c>
      <c r="C12" s="164"/>
      <c r="D12" s="164"/>
      <c r="E12" s="164"/>
      <c r="F12" s="164"/>
      <c r="G12" s="164"/>
      <c r="H12" s="164"/>
      <c r="I12" s="45"/>
    </row>
    <row r="13" spans="1:9">
      <c r="A13" s="163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63" t="s">
        <v>15</v>
      </c>
      <c r="B14" s="55">
        <v>0</v>
      </c>
      <c r="C14" s="56"/>
      <c r="D14" s="57">
        <v>0</v>
      </c>
      <c r="E14" s="56"/>
      <c r="F14" s="126">
        <v>0.55000000000000004</v>
      </c>
      <c r="G14" s="56"/>
      <c r="H14" s="58" t="s">
        <v>18</v>
      </c>
      <c r="I14" s="59" t="s">
        <v>25</v>
      </c>
    </row>
    <row r="15" spans="1:9">
      <c r="A15" s="163" t="s">
        <v>14</v>
      </c>
      <c r="B15" s="60">
        <v>1</v>
      </c>
      <c r="C15" s="61"/>
      <c r="D15" s="62">
        <v>1</v>
      </c>
      <c r="E15" s="61"/>
      <c r="F15" s="62">
        <v>30</v>
      </c>
      <c r="G15" s="61"/>
      <c r="H15" s="58" t="s">
        <v>19</v>
      </c>
      <c r="I15" s="59" t="s">
        <v>26</v>
      </c>
    </row>
    <row r="16" spans="1:9">
      <c r="A16" s="163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34</v>
      </c>
    </row>
    <row r="17" spans="1:9">
      <c r="A17" s="112" t="s">
        <v>88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30</v>
      </c>
      <c r="G17" s="86">
        <f>F17/F$15*1000*F$14</f>
        <v>550</v>
      </c>
      <c r="H17" s="69">
        <f>LARGE((C17,E17,G17),1)</f>
        <v>550</v>
      </c>
      <c r="I17" s="67">
        <v>1</v>
      </c>
    </row>
    <row r="18" spans="1:9">
      <c r="A18" s="112" t="s">
        <v>63</v>
      </c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29.4</v>
      </c>
      <c r="G18" s="86">
        <f>F18/F$15*1000*F$14</f>
        <v>539</v>
      </c>
      <c r="H18" s="69">
        <f>LARGE((C18,E18,G18),1)</f>
        <v>539</v>
      </c>
      <c r="I18" s="67">
        <v>2</v>
      </c>
    </row>
    <row r="19" spans="1:9">
      <c r="A19" s="112" t="s">
        <v>69</v>
      </c>
      <c r="B19" s="84">
        <v>0</v>
      </c>
      <c r="C19" s="86">
        <f t="shared" ref="C19:G50" si="0">B19/B$15*1000*B$14</f>
        <v>0</v>
      </c>
      <c r="D19" s="85">
        <v>0</v>
      </c>
      <c r="E19" s="86">
        <f t="shared" si="0"/>
        <v>0</v>
      </c>
      <c r="F19" s="85">
        <v>28.81</v>
      </c>
      <c r="G19" s="86">
        <f t="shared" si="0"/>
        <v>528.18333333333328</v>
      </c>
      <c r="H19" s="69">
        <f>LARGE((C19,E19,G19),1)</f>
        <v>528.18333333333328</v>
      </c>
      <c r="I19" s="67">
        <v>3</v>
      </c>
    </row>
    <row r="20" spans="1:9">
      <c r="A20" s="112" t="s">
        <v>59</v>
      </c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28.23</v>
      </c>
      <c r="G20" s="86">
        <f>F20/F$15*1000*F$14</f>
        <v>517.55000000000007</v>
      </c>
      <c r="H20" s="69">
        <f>LARGE((C20,E20,G20),1)</f>
        <v>517.55000000000007</v>
      </c>
      <c r="I20" s="67">
        <v>4</v>
      </c>
    </row>
    <row r="21" spans="1:9">
      <c r="A21" s="112" t="s">
        <v>92</v>
      </c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27.67</v>
      </c>
      <c r="G21" s="86">
        <f t="shared" si="0"/>
        <v>507.28333333333342</v>
      </c>
      <c r="H21" s="69">
        <f>LARGE((C21,E21,G21),1)</f>
        <v>507.28333333333342</v>
      </c>
      <c r="I21" s="67">
        <v>5</v>
      </c>
    </row>
    <row r="22" spans="1:9">
      <c r="A22" s="112" t="s">
        <v>96</v>
      </c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27.11</v>
      </c>
      <c r="G22" s="86">
        <f>F22/F$15*1000*F$14</f>
        <v>497.01666666666671</v>
      </c>
      <c r="H22" s="69">
        <f>LARGE((C22,E22,G22),1)</f>
        <v>497.01666666666671</v>
      </c>
      <c r="I22" s="67">
        <v>6</v>
      </c>
    </row>
    <row r="23" spans="1:9">
      <c r="A23" s="112" t="s">
        <v>103</v>
      </c>
      <c r="B23" s="84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26.57</v>
      </c>
      <c r="G23" s="86">
        <f t="shared" si="0"/>
        <v>487.11666666666673</v>
      </c>
      <c r="H23" s="69">
        <f>LARGE((C23,E23,G23),1)</f>
        <v>487.11666666666673</v>
      </c>
      <c r="I23" s="67">
        <v>7</v>
      </c>
    </row>
    <row r="24" spans="1:9">
      <c r="A24" s="112" t="s">
        <v>61</v>
      </c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26.04</v>
      </c>
      <c r="G24" s="86">
        <f>F24/F$15*1000*F$14</f>
        <v>477.40000000000003</v>
      </c>
      <c r="H24" s="69">
        <f>LARGE((C24,E24,G24),1)</f>
        <v>477.40000000000003</v>
      </c>
      <c r="I24" s="67">
        <v>8</v>
      </c>
    </row>
    <row r="25" spans="1:9">
      <c r="A25" s="112" t="s">
        <v>65</v>
      </c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23.78</v>
      </c>
      <c r="G25" s="86">
        <f t="shared" si="0"/>
        <v>435.96666666666675</v>
      </c>
      <c r="H25" s="69">
        <f>LARGE((C25,E25,G25),1)</f>
        <v>435.96666666666675</v>
      </c>
      <c r="I25" s="67">
        <v>9</v>
      </c>
    </row>
    <row r="26" spans="1:9">
      <c r="A26" s="112" t="s">
        <v>68</v>
      </c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23.78</v>
      </c>
      <c r="G26" s="86">
        <f t="shared" si="0"/>
        <v>435.96666666666675</v>
      </c>
      <c r="H26" s="69">
        <f>LARGE((C26,E26,G26),1)</f>
        <v>435.96666666666675</v>
      </c>
      <c r="I26" s="67">
        <v>10</v>
      </c>
    </row>
    <row r="27" spans="1:9">
      <c r="A27" s="112" t="s">
        <v>67</v>
      </c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23.78</v>
      </c>
      <c r="G27" s="86">
        <f t="shared" si="0"/>
        <v>435.96666666666675</v>
      </c>
      <c r="H27" s="69">
        <f>LARGE((C27,E27,G27),1)</f>
        <v>435.96666666666675</v>
      </c>
      <c r="I27" s="67">
        <v>11</v>
      </c>
    </row>
    <row r="28" spans="1:9">
      <c r="A28" s="112" t="s">
        <v>94</v>
      </c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23.78</v>
      </c>
      <c r="G28" s="86">
        <f t="shared" si="0"/>
        <v>435.96666666666675</v>
      </c>
      <c r="H28" s="69">
        <f>LARGE((C28,E28,G28),1)</f>
        <v>435.96666666666675</v>
      </c>
      <c r="I28" s="67">
        <v>12</v>
      </c>
    </row>
    <row r="29" spans="1:9">
      <c r="A29" s="112" t="s">
        <v>97</v>
      </c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23.78</v>
      </c>
      <c r="G29" s="86">
        <f t="shared" si="0"/>
        <v>435.96666666666675</v>
      </c>
      <c r="H29" s="69">
        <f>LARGE((C29,E29,G29),1)</f>
        <v>435.96666666666675</v>
      </c>
      <c r="I29" s="67">
        <v>13</v>
      </c>
    </row>
    <row r="30" spans="1:9">
      <c r="A30" s="112" t="s">
        <v>95</v>
      </c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23.78</v>
      </c>
      <c r="G30" s="86">
        <f t="shared" si="0"/>
        <v>435.96666666666675</v>
      </c>
      <c r="H30" s="69">
        <f>LARGE((C30,E30,G30),1)</f>
        <v>435.96666666666675</v>
      </c>
      <c r="I30" s="67">
        <v>14</v>
      </c>
    </row>
    <row r="31" spans="1:9">
      <c r="A31" s="112" t="s">
        <v>127</v>
      </c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23.78</v>
      </c>
      <c r="G31" s="86">
        <f t="shared" si="0"/>
        <v>435.96666666666675</v>
      </c>
      <c r="H31" s="69">
        <f>LARGE((C31,E31,G31),1)</f>
        <v>435.96666666666675</v>
      </c>
      <c r="I31" s="67">
        <v>15</v>
      </c>
    </row>
    <row r="32" spans="1:9">
      <c r="A32" s="112" t="s">
        <v>125</v>
      </c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23.78</v>
      </c>
      <c r="G32" s="86">
        <f t="shared" si="0"/>
        <v>435.96666666666675</v>
      </c>
      <c r="H32" s="69">
        <f>LARGE((C32,E32,G32),1)</f>
        <v>435.96666666666675</v>
      </c>
      <c r="I32" s="67">
        <v>16</v>
      </c>
    </row>
    <row r="33" spans="1:9">
      <c r="A33" s="112" t="s">
        <v>98</v>
      </c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12.48</v>
      </c>
      <c r="G33" s="86">
        <f t="shared" si="0"/>
        <v>228.80000000000004</v>
      </c>
      <c r="H33" s="69">
        <f>LARGE((C33,E33,G33),1)</f>
        <v>228.80000000000004</v>
      </c>
      <c r="I33" s="67">
        <v>17</v>
      </c>
    </row>
    <row r="34" spans="1:9">
      <c r="A34" s="112" t="s">
        <v>105</v>
      </c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12.48</v>
      </c>
      <c r="G34" s="86">
        <f t="shared" si="0"/>
        <v>228.80000000000004</v>
      </c>
      <c r="H34" s="69">
        <f>LARGE((C34,E34,G34),1)</f>
        <v>228.80000000000004</v>
      </c>
      <c r="I34" s="67">
        <v>18</v>
      </c>
    </row>
    <row r="35" spans="1:9">
      <c r="A35" s="112" t="s">
        <v>115</v>
      </c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12.48</v>
      </c>
      <c r="G35" s="86">
        <f t="shared" si="0"/>
        <v>228.80000000000004</v>
      </c>
      <c r="H35" s="69">
        <f>LARGE((C35,E35,G35),1)</f>
        <v>228.80000000000004</v>
      </c>
      <c r="I35" s="67">
        <v>19</v>
      </c>
    </row>
    <row r="36" spans="1:9">
      <c r="A36" s="112" t="s">
        <v>104</v>
      </c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12.48</v>
      </c>
      <c r="G36" s="86">
        <f t="shared" si="0"/>
        <v>228.80000000000004</v>
      </c>
      <c r="H36" s="69">
        <f>LARGE((C36,E36,G36),1)</f>
        <v>228.80000000000004</v>
      </c>
      <c r="I36" s="67">
        <v>20</v>
      </c>
    </row>
    <row r="37" spans="1:9">
      <c r="A37" s="112" t="s">
        <v>108</v>
      </c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12.48</v>
      </c>
      <c r="G37" s="86">
        <f t="shared" si="0"/>
        <v>228.80000000000004</v>
      </c>
      <c r="H37" s="69">
        <f>LARGE((C37,E37,G37),1)</f>
        <v>228.80000000000004</v>
      </c>
      <c r="I37" s="67">
        <v>21</v>
      </c>
    </row>
    <row r="38" spans="1:9">
      <c r="A38" s="112" t="s">
        <v>113</v>
      </c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12.48</v>
      </c>
      <c r="G38" s="86">
        <f t="shared" si="0"/>
        <v>228.80000000000004</v>
      </c>
      <c r="H38" s="69">
        <f>LARGE((C38,E38,G38),1)</f>
        <v>228.80000000000004</v>
      </c>
      <c r="I38" s="67">
        <v>22</v>
      </c>
    </row>
    <row r="39" spans="1:9">
      <c r="A39" s="112" t="s">
        <v>101</v>
      </c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12.48</v>
      </c>
      <c r="G39" s="86">
        <f t="shared" si="0"/>
        <v>228.80000000000004</v>
      </c>
      <c r="H39" s="69">
        <f>LARGE((C39,E39,G39),1)</f>
        <v>228.80000000000004</v>
      </c>
      <c r="I39" s="67">
        <v>23</v>
      </c>
    </row>
    <row r="40" spans="1:9">
      <c r="A40" s="112" t="s">
        <v>130</v>
      </c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12.48</v>
      </c>
      <c r="G40" s="86">
        <f t="shared" si="0"/>
        <v>228.80000000000004</v>
      </c>
      <c r="H40" s="69">
        <f>LARGE((C40,E40,G40),1)</f>
        <v>228.80000000000004</v>
      </c>
      <c r="I40" s="67">
        <v>24</v>
      </c>
    </row>
    <row r="41" spans="1:9">
      <c r="A41" s="112" t="s">
        <v>134</v>
      </c>
      <c r="B41" s="84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12.48</v>
      </c>
      <c r="G41" s="86">
        <f t="shared" si="0"/>
        <v>228.80000000000004</v>
      </c>
      <c r="H41" s="69">
        <f>LARGE((C41,E41,G41),1)</f>
        <v>228.80000000000004</v>
      </c>
      <c r="I41" s="67">
        <v>25</v>
      </c>
    </row>
    <row r="42" spans="1:9">
      <c r="A42" s="112" t="s">
        <v>109</v>
      </c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12.48</v>
      </c>
      <c r="G42" s="86">
        <f t="shared" si="0"/>
        <v>228.80000000000004</v>
      </c>
      <c r="H42" s="69">
        <f>LARGE((C42,E42,G42),1)</f>
        <v>228.80000000000004</v>
      </c>
      <c r="I42" s="67">
        <v>26</v>
      </c>
    </row>
    <row r="43" spans="1:9">
      <c r="A43" s="112" t="s">
        <v>112</v>
      </c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12.48</v>
      </c>
      <c r="G43" s="86">
        <f t="shared" si="0"/>
        <v>228.80000000000004</v>
      </c>
      <c r="H43" s="69">
        <f>LARGE((C43,E43,G43),1)</f>
        <v>228.80000000000004</v>
      </c>
      <c r="I43" s="67">
        <v>27</v>
      </c>
    </row>
    <row r="44" spans="1:9">
      <c r="A44" s="112" t="s">
        <v>107</v>
      </c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12.48</v>
      </c>
      <c r="G44" s="86">
        <f t="shared" si="0"/>
        <v>228.80000000000004</v>
      </c>
      <c r="H44" s="69">
        <f>LARGE((C44,E44,G44),1)</f>
        <v>228.80000000000004</v>
      </c>
      <c r="I44" s="67">
        <v>28</v>
      </c>
    </row>
    <row r="45" spans="1:9">
      <c r="A45" s="112" t="s">
        <v>114</v>
      </c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12.48</v>
      </c>
      <c r="G45" s="86">
        <f t="shared" si="0"/>
        <v>228.80000000000004</v>
      </c>
      <c r="H45" s="69">
        <f>LARGE((C45,E45,G45),1)</f>
        <v>228.80000000000004</v>
      </c>
      <c r="I45" s="67">
        <v>29</v>
      </c>
    </row>
    <row r="46" spans="1:9">
      <c r="A46" s="112" t="s">
        <v>122</v>
      </c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12.48</v>
      </c>
      <c r="G46" s="86">
        <f t="shared" si="0"/>
        <v>228.80000000000004</v>
      </c>
      <c r="H46" s="69">
        <f>LARGE((C46,E46,G46),1)</f>
        <v>228.80000000000004</v>
      </c>
      <c r="I46" s="67">
        <v>30</v>
      </c>
    </row>
    <row r="47" spans="1:9">
      <c r="A47" s="112" t="s">
        <v>135</v>
      </c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12.48</v>
      </c>
      <c r="G47" s="86">
        <f t="shared" si="0"/>
        <v>228.80000000000004</v>
      </c>
      <c r="H47" s="69">
        <f>LARGE((C47,E47,G47),1)</f>
        <v>228.80000000000004</v>
      </c>
      <c r="I47" s="67">
        <v>31</v>
      </c>
    </row>
    <row r="48" spans="1:9">
      <c r="A48" s="112" t="s">
        <v>110</v>
      </c>
      <c r="B48" s="146">
        <v>0</v>
      </c>
      <c r="C48" s="147">
        <f t="shared" si="0"/>
        <v>0</v>
      </c>
      <c r="D48" s="85">
        <v>0</v>
      </c>
      <c r="E48" s="86">
        <f t="shared" si="0"/>
        <v>0</v>
      </c>
      <c r="F48" s="85">
        <v>12.48</v>
      </c>
      <c r="G48" s="86">
        <f t="shared" si="0"/>
        <v>228.80000000000004</v>
      </c>
      <c r="H48" s="69">
        <f>LARGE((C48,E48,G48),1)</f>
        <v>228.80000000000004</v>
      </c>
      <c r="I48" s="67">
        <v>32</v>
      </c>
    </row>
    <row r="49" spans="1:9">
      <c r="A49" s="112" t="s">
        <v>117</v>
      </c>
      <c r="B49" s="148">
        <v>0</v>
      </c>
      <c r="C49" s="149">
        <f t="shared" si="0"/>
        <v>0</v>
      </c>
      <c r="D49" s="85">
        <v>0</v>
      </c>
      <c r="E49" s="86">
        <f t="shared" si="0"/>
        <v>0</v>
      </c>
      <c r="F49" s="85">
        <v>2</v>
      </c>
      <c r="G49" s="86">
        <f t="shared" si="0"/>
        <v>36.666666666666671</v>
      </c>
      <c r="H49" s="69">
        <f>LARGE((C49,E49,G49),1)</f>
        <v>36.666666666666671</v>
      </c>
      <c r="I49" s="67">
        <v>33</v>
      </c>
    </row>
    <row r="50" spans="1:9">
      <c r="A50" s="112" t="s">
        <v>121</v>
      </c>
      <c r="B50" s="151">
        <v>0</v>
      </c>
      <c r="C50" s="152">
        <f t="shared" si="0"/>
        <v>0</v>
      </c>
      <c r="D50" s="133">
        <v>0</v>
      </c>
      <c r="E50" s="134">
        <f t="shared" si="0"/>
        <v>0</v>
      </c>
      <c r="F50" s="133">
        <v>2</v>
      </c>
      <c r="G50" s="134">
        <f t="shared" si="0"/>
        <v>36.666666666666671</v>
      </c>
      <c r="H50" s="135">
        <f>LARGE((C50,E50,G50),1)</f>
        <v>36.666666666666671</v>
      </c>
      <c r="I50" s="67">
        <v>34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6" priority="3"/>
  </conditionalFormatting>
  <conditionalFormatting sqref="A19">
    <cfRule type="duplicateValues" dxfId="25" priority="2"/>
  </conditionalFormatting>
  <conditionalFormatting sqref="A27">
    <cfRule type="duplicateValues" dxfId="24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6" workbookViewId="0">
      <selection activeCell="A17" sqref="A17"/>
    </sheetView>
  </sheetViews>
  <sheetFormatPr baseColWidth="10" defaultColWidth="8.7109375" defaultRowHeight="13" x14ac:dyDescent="0"/>
  <cols>
    <col min="1" max="1" width="16.85546875" customWidth="1"/>
  </cols>
  <sheetData>
    <row r="1" spans="1:9">
      <c r="A1" s="179"/>
      <c r="B1" s="168"/>
      <c r="C1" s="168"/>
      <c r="D1" s="168"/>
      <c r="E1" s="168"/>
      <c r="F1" s="168"/>
      <c r="G1" s="168"/>
      <c r="H1" s="168"/>
      <c r="I1" s="45"/>
    </row>
    <row r="2" spans="1:9">
      <c r="A2" s="179"/>
      <c r="B2" s="181" t="s">
        <v>40</v>
      </c>
      <c r="C2" s="181"/>
      <c r="D2" s="181"/>
      <c r="E2" s="181"/>
      <c r="F2" s="181"/>
      <c r="G2" s="168"/>
      <c r="H2" s="168"/>
      <c r="I2" s="45"/>
    </row>
    <row r="3" spans="1:9">
      <c r="A3" s="179"/>
      <c r="B3" s="168"/>
      <c r="C3" s="168"/>
      <c r="D3" s="168"/>
      <c r="E3" s="168"/>
      <c r="F3" s="168"/>
      <c r="G3" s="168"/>
      <c r="H3" s="168"/>
      <c r="I3" s="45"/>
    </row>
    <row r="4" spans="1:9">
      <c r="A4" s="179"/>
      <c r="B4" s="181" t="s">
        <v>34</v>
      </c>
      <c r="C4" s="181"/>
      <c r="D4" s="181"/>
      <c r="E4" s="181"/>
      <c r="F4" s="181"/>
      <c r="G4" s="168"/>
      <c r="H4" s="168"/>
      <c r="I4" s="45"/>
    </row>
    <row r="5" spans="1:9">
      <c r="A5" s="179"/>
      <c r="B5" s="168"/>
      <c r="C5" s="168"/>
      <c r="D5" s="168"/>
      <c r="E5" s="168"/>
      <c r="F5" s="168"/>
      <c r="G5" s="168"/>
      <c r="H5" s="168"/>
      <c r="I5" s="45"/>
    </row>
    <row r="6" spans="1:9">
      <c r="A6" s="179"/>
      <c r="B6" s="180"/>
      <c r="C6" s="180"/>
      <c r="D6" s="168"/>
      <c r="E6" s="168"/>
      <c r="F6" s="168"/>
      <c r="G6" s="168"/>
      <c r="H6" s="168"/>
      <c r="I6" s="45"/>
    </row>
    <row r="7" spans="1:9">
      <c r="A7" s="179"/>
      <c r="B7" s="168"/>
      <c r="C7" s="168"/>
      <c r="D7" s="168"/>
      <c r="E7" s="168"/>
      <c r="F7" s="168"/>
      <c r="G7" s="168"/>
      <c r="H7" s="168"/>
      <c r="I7" s="45"/>
    </row>
    <row r="8" spans="1:9">
      <c r="A8" s="46" t="s">
        <v>11</v>
      </c>
      <c r="B8" s="39" t="s">
        <v>150</v>
      </c>
      <c r="C8" s="47"/>
      <c r="D8" s="47"/>
      <c r="E8" s="47"/>
      <c r="F8" s="167"/>
      <c r="G8" s="167"/>
      <c r="H8" s="167"/>
      <c r="I8" s="45"/>
    </row>
    <row r="9" spans="1:9">
      <c r="A9" s="46" t="s">
        <v>0</v>
      </c>
      <c r="B9" s="47" t="s">
        <v>151</v>
      </c>
      <c r="C9" s="47"/>
      <c r="D9" s="47"/>
      <c r="E9" s="47"/>
      <c r="F9" s="167"/>
      <c r="G9" s="167"/>
      <c r="H9" s="167"/>
      <c r="I9" s="45"/>
    </row>
    <row r="10" spans="1:9">
      <c r="A10" s="46" t="s">
        <v>13</v>
      </c>
      <c r="B10" s="182" t="s">
        <v>149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68"/>
      <c r="E11" s="168"/>
      <c r="F11" s="168"/>
      <c r="G11" s="168"/>
      <c r="H11" s="168"/>
      <c r="I11" s="45"/>
    </row>
    <row r="12" spans="1:9">
      <c r="A12" s="46" t="s">
        <v>16</v>
      </c>
      <c r="B12" s="167" t="s">
        <v>72</v>
      </c>
      <c r="C12" s="168"/>
      <c r="D12" s="168"/>
      <c r="E12" s="168"/>
      <c r="F12" s="168"/>
      <c r="G12" s="168"/>
      <c r="H12" s="168"/>
      <c r="I12" s="45"/>
    </row>
    <row r="13" spans="1:9">
      <c r="A13" s="167" t="s">
        <v>12</v>
      </c>
      <c r="B13" s="50" t="s">
        <v>2</v>
      </c>
      <c r="C13" s="51"/>
      <c r="D13" s="52" t="s">
        <v>153</v>
      </c>
      <c r="E13" s="51"/>
      <c r="F13" s="52" t="s">
        <v>152</v>
      </c>
      <c r="G13" s="51"/>
      <c r="H13" s="53"/>
      <c r="I13" s="54" t="s">
        <v>24</v>
      </c>
    </row>
    <row r="14" spans="1:9">
      <c r="A14" s="167" t="s">
        <v>15</v>
      </c>
      <c r="B14" s="55">
        <v>1.25</v>
      </c>
      <c r="C14" s="56"/>
      <c r="D14" s="126">
        <v>1.2749999999999999</v>
      </c>
      <c r="E14" s="56"/>
      <c r="F14" s="126">
        <v>1.3</v>
      </c>
      <c r="G14" s="56"/>
      <c r="H14" s="58" t="s">
        <v>18</v>
      </c>
      <c r="I14" s="59" t="s">
        <v>25</v>
      </c>
    </row>
    <row r="15" spans="1:9">
      <c r="A15" s="167" t="s">
        <v>14</v>
      </c>
      <c r="B15" s="60">
        <v>83.35</v>
      </c>
      <c r="C15" s="61"/>
      <c r="D15" s="62">
        <v>1</v>
      </c>
      <c r="E15" s="61"/>
      <c r="F15" s="62">
        <v>83.35</v>
      </c>
      <c r="G15" s="61"/>
      <c r="H15" s="58" t="s">
        <v>19</v>
      </c>
      <c r="I15" s="59" t="s">
        <v>26</v>
      </c>
    </row>
    <row r="16" spans="1:9">
      <c r="A16" s="16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57</v>
      </c>
    </row>
    <row r="17" spans="1:9">
      <c r="A17" s="136" t="s">
        <v>46</v>
      </c>
      <c r="B17" s="84">
        <v>72.52</v>
      </c>
      <c r="C17" s="86">
        <f>B17/B$15*1000*B$14</f>
        <v>1087.5824835032993</v>
      </c>
      <c r="D17" s="85">
        <v>0</v>
      </c>
      <c r="E17" s="86">
        <f>D17/D$15*1000*D$14</f>
        <v>0</v>
      </c>
      <c r="F17" s="85">
        <v>0</v>
      </c>
      <c r="G17" s="86">
        <f>F17/F$15*1000*F$14</f>
        <v>0</v>
      </c>
      <c r="H17" s="69">
        <f>LARGE((C17,E17,G17),1)</f>
        <v>1087.5824835032993</v>
      </c>
      <c r="I17" s="67">
        <v>33</v>
      </c>
    </row>
    <row r="18" spans="1:9">
      <c r="A18" s="112"/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0</v>
      </c>
      <c r="G18" s="86">
        <f>F18/F$15*1000*F$14</f>
        <v>0</v>
      </c>
      <c r="H18" s="69">
        <f>LARGE((C18,E18,G18),1)</f>
        <v>0</v>
      </c>
      <c r="I18" s="67"/>
    </row>
    <row r="19" spans="1:9">
      <c r="A19" s="112"/>
      <c r="B19" s="84">
        <v>0</v>
      </c>
      <c r="C19" s="86">
        <f t="shared" ref="C19:G50" si="0">B19/B$15*1000*B$14</f>
        <v>0</v>
      </c>
      <c r="D19" s="85">
        <v>0</v>
      </c>
      <c r="E19" s="86">
        <f t="shared" si="0"/>
        <v>0</v>
      </c>
      <c r="F19" s="85">
        <v>0</v>
      </c>
      <c r="G19" s="86">
        <f t="shared" si="0"/>
        <v>0</v>
      </c>
      <c r="H19" s="69">
        <f>LARGE((C19,E19,G19),1)</f>
        <v>0</v>
      </c>
      <c r="I19" s="67"/>
    </row>
    <row r="20" spans="1:9">
      <c r="A20" s="112"/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0</v>
      </c>
      <c r="G20" s="86">
        <f>F20/F$15*1000*F$14</f>
        <v>0</v>
      </c>
      <c r="H20" s="69">
        <f>LARGE((C20,E20,G20),1)</f>
        <v>0</v>
      </c>
      <c r="I20" s="67"/>
    </row>
    <row r="21" spans="1:9">
      <c r="A21" s="112"/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0</v>
      </c>
      <c r="G21" s="86">
        <f t="shared" si="0"/>
        <v>0</v>
      </c>
      <c r="H21" s="69">
        <f>LARGE((C21,E21,G21),1)</f>
        <v>0</v>
      </c>
      <c r="I21" s="67"/>
    </row>
    <row r="22" spans="1:9">
      <c r="A22" s="112"/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0</v>
      </c>
      <c r="I22" s="67"/>
    </row>
    <row r="23" spans="1:9">
      <c r="A23" s="112"/>
      <c r="B23" s="84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0</v>
      </c>
      <c r="G23" s="86">
        <f t="shared" si="0"/>
        <v>0</v>
      </c>
      <c r="H23" s="69">
        <f>LARGE((C23,E23,G23),1)</f>
        <v>0</v>
      </c>
      <c r="I23" s="67"/>
    </row>
    <row r="24" spans="1:9">
      <c r="A24" s="112"/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0</v>
      </c>
      <c r="G24" s="86">
        <f>F24/F$15*1000*F$14</f>
        <v>0</v>
      </c>
      <c r="H24" s="69">
        <f>LARGE((C24,E24,G24),1)</f>
        <v>0</v>
      </c>
      <c r="I24" s="67"/>
    </row>
    <row r="25" spans="1:9">
      <c r="A25" s="112"/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0</v>
      </c>
      <c r="G25" s="86">
        <f t="shared" si="0"/>
        <v>0</v>
      </c>
      <c r="H25" s="69">
        <f>LARGE((C25,E25,G25),1)</f>
        <v>0</v>
      </c>
      <c r="I25" s="67"/>
    </row>
    <row r="26" spans="1:9">
      <c r="A26" s="112"/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0</v>
      </c>
      <c r="G26" s="86">
        <f t="shared" si="0"/>
        <v>0</v>
      </c>
      <c r="H26" s="69">
        <f>LARGE((C26,E26,G26),1)</f>
        <v>0</v>
      </c>
      <c r="I26" s="67"/>
    </row>
    <row r="27" spans="1:9">
      <c r="A27" s="112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>
      <c r="A28" s="112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>
      <c r="A29" s="112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>
      <c r="A30" s="112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>
      <c r="A31" s="112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>
      <c r="A32" s="112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>
      <c r="A33" s="112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>
      <c r="A34" s="11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>
      <c r="A35" s="11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  <row r="36" spans="1:9">
      <c r="A36" s="112"/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0</v>
      </c>
      <c r="G36" s="86">
        <f t="shared" si="0"/>
        <v>0</v>
      </c>
      <c r="H36" s="69">
        <f>LARGE((C36,E36,G36),1)</f>
        <v>0</v>
      </c>
      <c r="I36" s="67"/>
    </row>
    <row r="37" spans="1:9">
      <c r="A37" s="112"/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0</v>
      </c>
      <c r="G37" s="86">
        <f t="shared" si="0"/>
        <v>0</v>
      </c>
      <c r="H37" s="69">
        <f>LARGE((C37,E37,G37),1)</f>
        <v>0</v>
      </c>
      <c r="I37" s="67"/>
    </row>
    <row r="38" spans="1:9">
      <c r="A38" s="112"/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0</v>
      </c>
      <c r="G38" s="86">
        <f t="shared" si="0"/>
        <v>0</v>
      </c>
      <c r="H38" s="69">
        <f>LARGE((C38,E38,G38),1)</f>
        <v>0</v>
      </c>
      <c r="I38" s="67"/>
    </row>
    <row r="39" spans="1:9">
      <c r="A39" s="112"/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0</v>
      </c>
      <c r="G39" s="86">
        <f t="shared" si="0"/>
        <v>0</v>
      </c>
      <c r="H39" s="69">
        <f>LARGE((C39,E39,G39),1)</f>
        <v>0</v>
      </c>
      <c r="I39" s="67"/>
    </row>
    <row r="40" spans="1:9">
      <c r="A40" s="112"/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0</v>
      </c>
      <c r="G40" s="86">
        <f t="shared" si="0"/>
        <v>0</v>
      </c>
      <c r="H40" s="69">
        <f>LARGE((C40,E40,G40),1)</f>
        <v>0</v>
      </c>
      <c r="I40" s="67"/>
    </row>
    <row r="41" spans="1:9">
      <c r="A41" s="112"/>
      <c r="B41" s="84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0</v>
      </c>
      <c r="G41" s="86">
        <f t="shared" si="0"/>
        <v>0</v>
      </c>
      <c r="H41" s="69">
        <f>LARGE((C41,E41,G41),1)</f>
        <v>0</v>
      </c>
      <c r="I41" s="67"/>
    </row>
    <row r="42" spans="1:9">
      <c r="A42" s="112"/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0</v>
      </c>
      <c r="G42" s="86">
        <f t="shared" si="0"/>
        <v>0</v>
      </c>
      <c r="H42" s="69">
        <f>LARGE((C42,E42,G42),1)</f>
        <v>0</v>
      </c>
      <c r="I42" s="67"/>
    </row>
    <row r="43" spans="1:9">
      <c r="A43" s="112"/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0</v>
      </c>
      <c r="G43" s="86">
        <f t="shared" si="0"/>
        <v>0</v>
      </c>
      <c r="H43" s="69">
        <f>LARGE((C43,E43,G43),1)</f>
        <v>0</v>
      </c>
      <c r="I43" s="67"/>
    </row>
    <row r="44" spans="1:9">
      <c r="A44" s="112"/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0</v>
      </c>
      <c r="G44" s="86">
        <f t="shared" si="0"/>
        <v>0</v>
      </c>
      <c r="H44" s="69">
        <f>LARGE((C44,E44,G44),1)</f>
        <v>0</v>
      </c>
      <c r="I44" s="67"/>
    </row>
    <row r="45" spans="1:9">
      <c r="A45" s="112"/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0</v>
      </c>
      <c r="G45" s="86">
        <f t="shared" si="0"/>
        <v>0</v>
      </c>
      <c r="H45" s="69">
        <f>LARGE((C45,E45,G45),1)</f>
        <v>0</v>
      </c>
      <c r="I45" s="67"/>
    </row>
    <row r="46" spans="1:9">
      <c r="A46" s="112"/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0</v>
      </c>
      <c r="G46" s="86">
        <f t="shared" si="0"/>
        <v>0</v>
      </c>
      <c r="H46" s="69">
        <f>LARGE((C46,E46,G46),1)</f>
        <v>0</v>
      </c>
      <c r="I46" s="67"/>
    </row>
    <row r="47" spans="1:9">
      <c r="A47" s="112"/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0</v>
      </c>
      <c r="G47" s="86">
        <f t="shared" si="0"/>
        <v>0</v>
      </c>
      <c r="H47" s="69">
        <f>LARGE((C47,E47,G47),1)</f>
        <v>0</v>
      </c>
      <c r="I47" s="67"/>
    </row>
    <row r="48" spans="1:9">
      <c r="A48" s="112"/>
      <c r="B48" s="146">
        <v>0</v>
      </c>
      <c r="C48" s="147">
        <f t="shared" si="0"/>
        <v>0</v>
      </c>
      <c r="D48" s="85">
        <v>0</v>
      </c>
      <c r="E48" s="86">
        <f t="shared" si="0"/>
        <v>0</v>
      </c>
      <c r="F48" s="85">
        <v>0</v>
      </c>
      <c r="G48" s="86">
        <f t="shared" si="0"/>
        <v>0</v>
      </c>
      <c r="H48" s="69">
        <f>LARGE((C48,E48,G48),1)</f>
        <v>0</v>
      </c>
      <c r="I48" s="67"/>
    </row>
    <row r="49" spans="1:9">
      <c r="A49" s="112"/>
      <c r="B49" s="148">
        <v>0</v>
      </c>
      <c r="C49" s="149">
        <f t="shared" si="0"/>
        <v>0</v>
      </c>
      <c r="D49" s="85">
        <v>0</v>
      </c>
      <c r="E49" s="86">
        <f t="shared" si="0"/>
        <v>0</v>
      </c>
      <c r="F49" s="85">
        <v>0</v>
      </c>
      <c r="G49" s="86">
        <f t="shared" si="0"/>
        <v>0</v>
      </c>
      <c r="H49" s="69">
        <f>LARGE((C49,E49,G49),1)</f>
        <v>0</v>
      </c>
      <c r="I49" s="67"/>
    </row>
    <row r="50" spans="1:9">
      <c r="A50" s="112"/>
      <c r="B50" s="151">
        <v>0</v>
      </c>
      <c r="C50" s="152">
        <f t="shared" si="0"/>
        <v>0</v>
      </c>
      <c r="D50" s="133">
        <v>0</v>
      </c>
      <c r="E50" s="134">
        <f t="shared" si="0"/>
        <v>0</v>
      </c>
      <c r="F50" s="171">
        <v>0</v>
      </c>
      <c r="G50" s="134">
        <f t="shared" si="0"/>
        <v>0</v>
      </c>
      <c r="H50" s="135">
        <f>LARGE((C50,E50,G50),1)</f>
        <v>0</v>
      </c>
      <c r="I50" s="67"/>
    </row>
  </sheetData>
  <mergeCells count="5">
    <mergeCell ref="A1:A7"/>
    <mergeCell ref="B2:F2"/>
    <mergeCell ref="B4:F4"/>
    <mergeCell ref="B6:C6"/>
    <mergeCell ref="B10:C10"/>
  </mergeCells>
  <conditionalFormatting sqref="A19">
    <cfRule type="duplicateValues" dxfId="23" priority="8"/>
  </conditionalFormatting>
  <conditionalFormatting sqref="A27">
    <cfRule type="duplicateValues" dxfId="22" priority="7"/>
  </conditionalFormatting>
  <conditionalFormatting sqref="A17">
    <cfRule type="duplicateValues" dxfId="21" priority="1"/>
  </conditionalFormatting>
  <conditionalFormatting sqref="A17">
    <cfRule type="duplicateValues" dxfId="20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19" sqref="H19"/>
    </sheetView>
  </sheetViews>
  <sheetFormatPr baseColWidth="10" defaultColWidth="8.7109375" defaultRowHeight="13" x14ac:dyDescent="0"/>
  <cols>
    <col min="1" max="1" width="17" customWidth="1"/>
  </cols>
  <sheetData>
    <row r="1" spans="1:9">
      <c r="A1" s="179"/>
      <c r="B1" s="168"/>
      <c r="C1" s="168"/>
      <c r="D1" s="168"/>
      <c r="E1" s="168"/>
      <c r="F1" s="168"/>
      <c r="G1" s="168"/>
      <c r="H1" s="168"/>
      <c r="I1" s="45"/>
    </row>
    <row r="2" spans="1:9">
      <c r="A2" s="179"/>
      <c r="B2" s="181" t="s">
        <v>40</v>
      </c>
      <c r="C2" s="181"/>
      <c r="D2" s="181"/>
      <c r="E2" s="181"/>
      <c r="F2" s="181"/>
      <c r="G2" s="168"/>
      <c r="H2" s="168"/>
      <c r="I2" s="45"/>
    </row>
    <row r="3" spans="1:9">
      <c r="A3" s="179"/>
      <c r="B3" s="168"/>
      <c r="C3" s="168"/>
      <c r="D3" s="168"/>
      <c r="E3" s="168"/>
      <c r="F3" s="168"/>
      <c r="G3" s="168"/>
      <c r="H3" s="168"/>
      <c r="I3" s="45"/>
    </row>
    <row r="4" spans="1:9">
      <c r="A4" s="179"/>
      <c r="B4" s="181" t="s">
        <v>34</v>
      </c>
      <c r="C4" s="181"/>
      <c r="D4" s="181"/>
      <c r="E4" s="181"/>
      <c r="F4" s="181"/>
      <c r="G4" s="168"/>
      <c r="H4" s="168"/>
      <c r="I4" s="45"/>
    </row>
    <row r="5" spans="1:9">
      <c r="A5" s="179"/>
      <c r="B5" s="168"/>
      <c r="C5" s="168"/>
      <c r="D5" s="168"/>
      <c r="E5" s="168"/>
      <c r="F5" s="168"/>
      <c r="G5" s="168"/>
      <c r="H5" s="168"/>
      <c r="I5" s="45"/>
    </row>
    <row r="6" spans="1:9">
      <c r="A6" s="179"/>
      <c r="B6" s="180"/>
      <c r="C6" s="180"/>
      <c r="D6" s="168"/>
      <c r="E6" s="168"/>
      <c r="F6" s="168"/>
      <c r="G6" s="168"/>
      <c r="H6" s="168"/>
      <c r="I6" s="45"/>
    </row>
    <row r="7" spans="1:9">
      <c r="A7" s="179"/>
      <c r="B7" s="168"/>
      <c r="C7" s="168"/>
      <c r="D7" s="168"/>
      <c r="E7" s="168"/>
      <c r="F7" s="168"/>
      <c r="G7" s="168"/>
      <c r="H7" s="168"/>
      <c r="I7" s="45"/>
    </row>
    <row r="8" spans="1:9">
      <c r="A8" s="46" t="s">
        <v>11</v>
      </c>
      <c r="B8" s="39" t="s">
        <v>150</v>
      </c>
      <c r="C8" s="47"/>
      <c r="D8" s="47"/>
      <c r="E8" s="47"/>
      <c r="F8" s="167"/>
      <c r="G8" s="167"/>
      <c r="H8" s="167"/>
      <c r="I8" s="45"/>
    </row>
    <row r="9" spans="1:9">
      <c r="A9" s="46" t="s">
        <v>0</v>
      </c>
      <c r="B9" s="47" t="s">
        <v>151</v>
      </c>
      <c r="C9" s="47"/>
      <c r="D9" s="47"/>
      <c r="E9" s="47"/>
      <c r="F9" s="167"/>
      <c r="G9" s="167"/>
      <c r="H9" s="167"/>
      <c r="I9" s="45"/>
    </row>
    <row r="10" spans="1:9">
      <c r="A10" s="46" t="s">
        <v>13</v>
      </c>
      <c r="B10" s="182" t="s">
        <v>149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81</v>
      </c>
      <c r="C11" s="48"/>
      <c r="D11" s="168"/>
      <c r="E11" s="168"/>
      <c r="F11" s="168"/>
      <c r="G11" s="168"/>
      <c r="H11" s="168"/>
      <c r="I11" s="45"/>
    </row>
    <row r="12" spans="1:9">
      <c r="A12" s="46" t="s">
        <v>16</v>
      </c>
      <c r="B12" s="167" t="s">
        <v>72</v>
      </c>
      <c r="C12" s="168"/>
      <c r="D12" s="168"/>
      <c r="E12" s="168"/>
      <c r="F12" s="168"/>
      <c r="G12" s="168"/>
      <c r="H12" s="168"/>
      <c r="I12" s="45"/>
    </row>
    <row r="13" spans="1:9">
      <c r="A13" s="16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67" t="s">
        <v>15</v>
      </c>
      <c r="B14" s="55">
        <v>0</v>
      </c>
      <c r="C14" s="56"/>
      <c r="D14" s="57">
        <v>0</v>
      </c>
      <c r="E14" s="56"/>
      <c r="F14" s="126">
        <v>1.2749999999999999</v>
      </c>
      <c r="G14" s="56"/>
      <c r="H14" s="58" t="s">
        <v>18</v>
      </c>
      <c r="I14" s="59" t="s">
        <v>25</v>
      </c>
    </row>
    <row r="15" spans="1:9">
      <c r="A15" s="167" t="s">
        <v>14</v>
      </c>
      <c r="B15" s="60">
        <v>1</v>
      </c>
      <c r="C15" s="61"/>
      <c r="D15" s="62">
        <v>1</v>
      </c>
      <c r="E15" s="61"/>
      <c r="F15" s="62">
        <v>30</v>
      </c>
      <c r="G15" s="61"/>
      <c r="H15" s="58" t="s">
        <v>19</v>
      </c>
      <c r="I15" s="59" t="s">
        <v>26</v>
      </c>
    </row>
    <row r="16" spans="1:9">
      <c r="A16" s="16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56</v>
      </c>
    </row>
    <row r="17" spans="1:9">
      <c r="A17" s="172" t="s">
        <v>46</v>
      </c>
      <c r="B17" s="170">
        <v>0</v>
      </c>
      <c r="C17" s="134">
        <f>B17/B$15*1000*B$14</f>
        <v>0</v>
      </c>
      <c r="D17" s="133">
        <v>0</v>
      </c>
      <c r="E17" s="134">
        <f>D17/D$15*1000*D$14</f>
        <v>0</v>
      </c>
      <c r="F17" s="133">
        <v>2</v>
      </c>
      <c r="G17" s="134">
        <f>F17/F$15*1000*F$14</f>
        <v>85</v>
      </c>
      <c r="H17" s="135">
        <f>LARGE((C17,E17,G17),1)</f>
        <v>85</v>
      </c>
      <c r="I17" s="67">
        <v>42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19" priority="1"/>
  </conditionalFormatting>
  <conditionalFormatting sqref="A17">
    <cfRule type="duplicateValues" dxfId="18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B30" sqref="B30"/>
    </sheetView>
  </sheetViews>
  <sheetFormatPr baseColWidth="10" defaultColWidth="8.7109375" defaultRowHeight="13" x14ac:dyDescent="0"/>
  <cols>
    <col min="1" max="1" width="17" customWidth="1"/>
  </cols>
  <sheetData>
    <row r="1" spans="1:9">
      <c r="A1" s="179"/>
      <c r="B1" s="174"/>
      <c r="C1" s="174"/>
      <c r="D1" s="174"/>
      <c r="E1" s="174"/>
      <c r="F1" s="174"/>
      <c r="G1" s="174"/>
      <c r="H1" s="174"/>
      <c r="I1" s="45"/>
    </row>
    <row r="2" spans="1:9">
      <c r="A2" s="179"/>
      <c r="B2" s="181" t="s">
        <v>40</v>
      </c>
      <c r="C2" s="181"/>
      <c r="D2" s="181"/>
      <c r="E2" s="181"/>
      <c r="F2" s="181"/>
      <c r="G2" s="174"/>
      <c r="H2" s="174"/>
      <c r="I2" s="45"/>
    </row>
    <row r="3" spans="1:9">
      <c r="A3" s="179"/>
      <c r="B3" s="174"/>
      <c r="C3" s="174"/>
      <c r="D3" s="174"/>
      <c r="E3" s="174"/>
      <c r="F3" s="174"/>
      <c r="G3" s="174"/>
      <c r="H3" s="174"/>
      <c r="I3" s="45"/>
    </row>
    <row r="4" spans="1:9">
      <c r="A4" s="179"/>
      <c r="B4" s="181" t="s">
        <v>34</v>
      </c>
      <c r="C4" s="181"/>
      <c r="D4" s="181"/>
      <c r="E4" s="181"/>
      <c r="F4" s="181"/>
      <c r="G4" s="174"/>
      <c r="H4" s="174"/>
      <c r="I4" s="45"/>
    </row>
    <row r="5" spans="1:9">
      <c r="A5" s="179"/>
      <c r="B5" s="174"/>
      <c r="C5" s="174"/>
      <c r="D5" s="174"/>
      <c r="E5" s="174"/>
      <c r="F5" s="174"/>
      <c r="G5" s="174"/>
      <c r="H5" s="174"/>
      <c r="I5" s="45"/>
    </row>
    <row r="6" spans="1:9">
      <c r="A6" s="179"/>
      <c r="B6" s="180"/>
      <c r="C6" s="180"/>
      <c r="D6" s="174"/>
      <c r="E6" s="174"/>
      <c r="F6" s="174"/>
      <c r="G6" s="174"/>
      <c r="H6" s="174"/>
      <c r="I6" s="45"/>
    </row>
    <row r="7" spans="1:9">
      <c r="A7" s="179"/>
      <c r="B7" s="174"/>
      <c r="C7" s="174"/>
      <c r="D7" s="174"/>
      <c r="E7" s="174"/>
      <c r="F7" s="174"/>
      <c r="G7" s="174"/>
      <c r="H7" s="174"/>
      <c r="I7" s="45"/>
    </row>
    <row r="8" spans="1:9">
      <c r="A8" s="46" t="s">
        <v>11</v>
      </c>
      <c r="B8" s="39" t="s">
        <v>154</v>
      </c>
      <c r="C8" s="47"/>
      <c r="D8" s="47"/>
      <c r="E8" s="47"/>
      <c r="F8" s="173"/>
      <c r="G8" s="173"/>
      <c r="H8" s="173"/>
      <c r="I8" s="45"/>
    </row>
    <row r="9" spans="1:9">
      <c r="A9" s="46" t="s">
        <v>0</v>
      </c>
      <c r="B9" s="47" t="s">
        <v>155</v>
      </c>
      <c r="C9" s="47"/>
      <c r="D9" s="47"/>
      <c r="E9" s="47"/>
      <c r="F9" s="173"/>
      <c r="G9" s="173"/>
      <c r="H9" s="173"/>
      <c r="I9" s="45"/>
    </row>
    <row r="10" spans="1:9">
      <c r="A10" s="46" t="s">
        <v>13</v>
      </c>
      <c r="B10" s="182" t="s">
        <v>156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74"/>
      <c r="E11" s="174"/>
      <c r="F11" s="174"/>
      <c r="G11" s="174"/>
      <c r="H11" s="174"/>
      <c r="I11" s="45"/>
    </row>
    <row r="12" spans="1:9">
      <c r="A12" s="46" t="s">
        <v>16</v>
      </c>
      <c r="B12" s="173" t="s">
        <v>72</v>
      </c>
      <c r="C12" s="174"/>
      <c r="D12" s="174"/>
      <c r="E12" s="174"/>
      <c r="F12" s="174"/>
      <c r="G12" s="174"/>
      <c r="H12" s="174"/>
      <c r="I12" s="45"/>
    </row>
    <row r="13" spans="1:9">
      <c r="A13" s="173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73" t="s">
        <v>15</v>
      </c>
      <c r="B14" s="55">
        <v>0</v>
      </c>
      <c r="C14" s="56"/>
      <c r="D14" s="57">
        <v>0</v>
      </c>
      <c r="E14" s="56"/>
      <c r="F14" s="126">
        <v>0.75</v>
      </c>
      <c r="G14" s="56"/>
      <c r="H14" s="58" t="s">
        <v>18</v>
      </c>
      <c r="I14" s="59" t="s">
        <v>25</v>
      </c>
    </row>
    <row r="15" spans="1:9">
      <c r="A15" s="173" t="s">
        <v>14</v>
      </c>
      <c r="B15" s="60">
        <v>1</v>
      </c>
      <c r="C15" s="61"/>
      <c r="D15" s="62">
        <v>1</v>
      </c>
      <c r="E15" s="61"/>
      <c r="F15" s="62">
        <v>78.94</v>
      </c>
      <c r="G15" s="61"/>
      <c r="H15" s="58" t="s">
        <v>19</v>
      </c>
      <c r="I15" s="59" t="s">
        <v>26</v>
      </c>
    </row>
    <row r="16" spans="1:9">
      <c r="A16" s="173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67</v>
      </c>
    </row>
    <row r="17" spans="1:9">
      <c r="A17" s="104" t="s">
        <v>47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70.14</v>
      </c>
      <c r="G17" s="86">
        <f>F17/F$15*1000*F$14</f>
        <v>666.39219660501658</v>
      </c>
      <c r="H17" s="69">
        <f>LARGE((C17,E17,G17),1)</f>
        <v>666.39219660501658</v>
      </c>
      <c r="I17" s="67">
        <v>12</v>
      </c>
    </row>
    <row r="18" spans="1:9">
      <c r="A18" s="110" t="s">
        <v>48</v>
      </c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60.01</v>
      </c>
      <c r="G18" s="86">
        <f>F18/F$15*1000*F$14</f>
        <v>570.14821383329104</v>
      </c>
      <c r="H18" s="69">
        <f>LARGE((C18,E18,G18),1)</f>
        <v>570.14821383329104</v>
      </c>
      <c r="I18" s="67">
        <v>27</v>
      </c>
    </row>
    <row r="19" spans="1:9">
      <c r="A19" s="112" t="s">
        <v>92</v>
      </c>
      <c r="B19" s="84">
        <v>0</v>
      </c>
      <c r="C19" s="86">
        <f t="shared" ref="C19:G27" si="0">B19/B$15*1000*B$14</f>
        <v>0</v>
      </c>
      <c r="D19" s="85">
        <v>0</v>
      </c>
      <c r="E19" s="86">
        <f t="shared" si="0"/>
        <v>0</v>
      </c>
      <c r="F19" s="85">
        <v>56.79</v>
      </c>
      <c r="G19" s="86">
        <f t="shared" si="0"/>
        <v>539.55535850012666</v>
      </c>
      <c r="H19" s="69">
        <f>LARGE((C19,E19,G19),1)</f>
        <v>539.55535850012666</v>
      </c>
      <c r="I19" s="67">
        <v>34</v>
      </c>
    </row>
    <row r="20" spans="1:9">
      <c r="A20" s="112" t="s">
        <v>63</v>
      </c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53.95</v>
      </c>
      <c r="G20" s="86">
        <f>F20/F$15*1000*F$14</f>
        <v>512.57284013174569</v>
      </c>
      <c r="H20" s="69">
        <f>LARGE((C20,E20,G20),1)</f>
        <v>512.57284013174569</v>
      </c>
      <c r="I20" s="67">
        <v>36</v>
      </c>
    </row>
    <row r="21" spans="1:9">
      <c r="A21" s="112" t="s">
        <v>67</v>
      </c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45.18</v>
      </c>
      <c r="G21" s="86">
        <f t="shared" si="0"/>
        <v>429.250063339245</v>
      </c>
      <c r="H21" s="69">
        <f>LARGE((C21,E21,G21),1)</f>
        <v>429.250063339245</v>
      </c>
      <c r="I21" s="67">
        <v>46</v>
      </c>
    </row>
    <row r="22" spans="1:9">
      <c r="A22" s="112" t="s">
        <v>90</v>
      </c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36.619999999999997</v>
      </c>
      <c r="G22" s="86">
        <f>F22/F$15*1000*F$14</f>
        <v>347.92247276412462</v>
      </c>
      <c r="H22" s="69">
        <f>LARGE((C22,E22,G22),1)</f>
        <v>347.92247276412462</v>
      </c>
      <c r="I22" s="67">
        <v>58</v>
      </c>
    </row>
    <row r="23" spans="1:9">
      <c r="A23" s="112" t="s">
        <v>94</v>
      </c>
      <c r="B23" s="84">
        <v>0</v>
      </c>
      <c r="C23" s="86">
        <f>B23/B$15*1000*B$14</f>
        <v>0</v>
      </c>
      <c r="D23" s="85">
        <v>0</v>
      </c>
      <c r="E23" s="86">
        <f>D23/D$15*1000*D$14</f>
        <v>0</v>
      </c>
      <c r="F23" s="85">
        <v>34.47</v>
      </c>
      <c r="G23" s="86">
        <f>F23/F$15*1000*F$14</f>
        <v>327.49556625285027</v>
      </c>
      <c r="H23" s="69">
        <f>LARGE((C23,E23,G23),1)</f>
        <v>327.49556625285027</v>
      </c>
      <c r="I23" s="67">
        <v>59</v>
      </c>
    </row>
    <row r="24" spans="1:9">
      <c r="A24" s="112" t="s">
        <v>59</v>
      </c>
      <c r="B24" s="84">
        <v>0</v>
      </c>
      <c r="C24" s="86">
        <f>B24/B$15*1000*B$14</f>
        <v>0</v>
      </c>
      <c r="D24" s="85">
        <v>0</v>
      </c>
      <c r="E24" s="86">
        <f>D24/D$15*1000*D$14</f>
        <v>0</v>
      </c>
      <c r="F24" s="85">
        <v>34.1</v>
      </c>
      <c r="G24" s="86">
        <f>F24/F$15*1000*F$14</f>
        <v>323.98023815556121</v>
      </c>
      <c r="H24" s="69">
        <f>LARGE((C24,E24,G24),1)</f>
        <v>323.98023815556121</v>
      </c>
      <c r="I24" s="67">
        <v>62</v>
      </c>
    </row>
    <row r="25" spans="1:9">
      <c r="A25" s="112" t="s">
        <v>61</v>
      </c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29.06</v>
      </c>
      <c r="G25" s="86">
        <f>F25/F$15*1000*F$14</f>
        <v>276.09576893843428</v>
      </c>
      <c r="H25" s="69">
        <f>LARGE((C25,E25,G25),1)</f>
        <v>276.09576893843428</v>
      </c>
      <c r="I25" s="67">
        <v>63</v>
      </c>
    </row>
    <row r="26" spans="1:9" ht="12.75" customHeight="1">
      <c r="A26" s="112" t="s">
        <v>69</v>
      </c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28.01</v>
      </c>
      <c r="G26" s="86">
        <f>F26/F$15*1000*F$14</f>
        <v>266.11983785153279</v>
      </c>
      <c r="H26" s="69">
        <f>LARGE((C26,E26,G26),1)</f>
        <v>266.11983785153279</v>
      </c>
      <c r="I26" s="67">
        <v>65</v>
      </c>
    </row>
    <row r="27" spans="1:9">
      <c r="A27" s="112" t="s">
        <v>98</v>
      </c>
      <c r="B27" s="170">
        <v>0</v>
      </c>
      <c r="C27" s="134">
        <f t="shared" si="0"/>
        <v>0</v>
      </c>
      <c r="D27" s="133">
        <v>0</v>
      </c>
      <c r="E27" s="134">
        <f t="shared" si="0"/>
        <v>0</v>
      </c>
      <c r="F27" s="133">
        <v>25.93</v>
      </c>
      <c r="G27" s="134">
        <f t="shared" si="0"/>
        <v>246.35799341271854</v>
      </c>
      <c r="H27" s="135">
        <f>LARGE((C27,E27,G27),1)</f>
        <v>246.35799341271854</v>
      </c>
      <c r="I27" s="67">
        <v>66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17" priority="5"/>
  </conditionalFormatting>
  <conditionalFormatting sqref="A17">
    <cfRule type="duplicateValues" dxfId="16" priority="6"/>
  </conditionalFormatting>
  <conditionalFormatting sqref="A18">
    <cfRule type="duplicateValues" dxfId="15" priority="3"/>
  </conditionalFormatting>
  <conditionalFormatting sqref="A18">
    <cfRule type="duplicateValues" dxfId="14" priority="4"/>
  </conditionalFormatting>
  <conditionalFormatting sqref="A19">
    <cfRule type="duplicateValues" dxfId="13" priority="2"/>
  </conditionalFormatting>
  <conditionalFormatting sqref="A25">
    <cfRule type="duplicateValues" dxfId="12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5" workbookViewId="0">
      <selection activeCell="I18" sqref="I18"/>
    </sheetView>
  </sheetViews>
  <sheetFormatPr baseColWidth="10" defaultColWidth="8.7109375" defaultRowHeight="13" x14ac:dyDescent="0"/>
  <cols>
    <col min="1" max="1" width="18.42578125" customWidth="1"/>
  </cols>
  <sheetData>
    <row r="1" spans="1:9">
      <c r="A1" s="179"/>
      <c r="B1" s="176"/>
      <c r="C1" s="176"/>
      <c r="D1" s="176"/>
      <c r="E1" s="176"/>
      <c r="F1" s="176"/>
      <c r="G1" s="176"/>
      <c r="H1" s="176"/>
      <c r="I1" s="45"/>
    </row>
    <row r="2" spans="1:9">
      <c r="A2" s="179"/>
      <c r="B2" s="181" t="s">
        <v>40</v>
      </c>
      <c r="C2" s="181"/>
      <c r="D2" s="181"/>
      <c r="E2" s="181"/>
      <c r="F2" s="181"/>
      <c r="G2" s="176"/>
      <c r="H2" s="176"/>
      <c r="I2" s="45"/>
    </row>
    <row r="3" spans="1:9">
      <c r="A3" s="179"/>
      <c r="B3" s="176"/>
      <c r="C3" s="176"/>
      <c r="D3" s="176"/>
      <c r="E3" s="176"/>
      <c r="F3" s="176"/>
      <c r="G3" s="176"/>
      <c r="H3" s="176"/>
      <c r="I3" s="45"/>
    </row>
    <row r="4" spans="1:9">
      <c r="A4" s="179"/>
      <c r="B4" s="181" t="s">
        <v>34</v>
      </c>
      <c r="C4" s="181"/>
      <c r="D4" s="181"/>
      <c r="E4" s="181"/>
      <c r="F4" s="181"/>
      <c r="G4" s="176"/>
      <c r="H4" s="176"/>
      <c r="I4" s="45"/>
    </row>
    <row r="5" spans="1:9">
      <c r="A5" s="179"/>
      <c r="B5" s="176"/>
      <c r="C5" s="176"/>
      <c r="D5" s="176"/>
      <c r="E5" s="176"/>
      <c r="F5" s="176"/>
      <c r="G5" s="176"/>
      <c r="H5" s="176"/>
      <c r="I5" s="45"/>
    </row>
    <row r="6" spans="1:9">
      <c r="A6" s="179"/>
      <c r="B6" s="180"/>
      <c r="C6" s="180"/>
      <c r="D6" s="176"/>
      <c r="E6" s="176"/>
      <c r="F6" s="176"/>
      <c r="G6" s="176"/>
      <c r="H6" s="176"/>
      <c r="I6" s="45"/>
    </row>
    <row r="7" spans="1:9">
      <c r="A7" s="179"/>
      <c r="B7" s="176"/>
      <c r="C7" s="176"/>
      <c r="D7" s="176"/>
      <c r="E7" s="176"/>
      <c r="F7" s="176"/>
      <c r="G7" s="176"/>
      <c r="H7" s="176"/>
      <c r="I7" s="45"/>
    </row>
    <row r="8" spans="1:9">
      <c r="A8" s="46" t="s">
        <v>11</v>
      </c>
      <c r="B8" s="39" t="s">
        <v>160</v>
      </c>
      <c r="C8" s="47"/>
      <c r="D8" s="47"/>
      <c r="E8" s="47"/>
      <c r="F8" s="175"/>
      <c r="G8" s="175"/>
      <c r="H8" s="175"/>
      <c r="I8" s="45"/>
    </row>
    <row r="9" spans="1:9">
      <c r="A9" s="46" t="s">
        <v>0</v>
      </c>
      <c r="B9" s="47" t="s">
        <v>159</v>
      </c>
      <c r="C9" s="47"/>
      <c r="D9" s="47"/>
      <c r="E9" s="47"/>
      <c r="F9" s="175"/>
      <c r="G9" s="175"/>
      <c r="H9" s="175"/>
      <c r="I9" s="45"/>
    </row>
    <row r="10" spans="1:9">
      <c r="A10" s="46" t="s">
        <v>13</v>
      </c>
      <c r="B10" s="182" t="s">
        <v>161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76"/>
      <c r="E11" s="176"/>
      <c r="F11" s="176"/>
      <c r="G11" s="176"/>
      <c r="H11" s="176"/>
      <c r="I11" s="45"/>
    </row>
    <row r="12" spans="1:9">
      <c r="A12" s="46" t="s">
        <v>16</v>
      </c>
      <c r="B12" s="175" t="s">
        <v>72</v>
      </c>
      <c r="C12" s="176"/>
      <c r="D12" s="176"/>
      <c r="E12" s="176"/>
      <c r="F12" s="176"/>
      <c r="G12" s="176"/>
      <c r="H12" s="176"/>
      <c r="I12" s="45"/>
    </row>
    <row r="13" spans="1:9">
      <c r="A13" s="175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75" t="s">
        <v>15</v>
      </c>
      <c r="B14" s="55">
        <v>1.25</v>
      </c>
      <c r="C14" s="56"/>
      <c r="D14" s="57">
        <v>0</v>
      </c>
      <c r="E14" s="56"/>
      <c r="F14" s="126">
        <v>1.2749999999999999</v>
      </c>
      <c r="G14" s="56"/>
      <c r="H14" s="58" t="s">
        <v>18</v>
      </c>
      <c r="I14" s="59" t="s">
        <v>25</v>
      </c>
    </row>
    <row r="15" spans="1:9">
      <c r="A15" s="175" t="s">
        <v>14</v>
      </c>
      <c r="B15" s="60">
        <v>1</v>
      </c>
      <c r="C15" s="61"/>
      <c r="D15" s="62">
        <v>1</v>
      </c>
      <c r="E15" s="61"/>
      <c r="F15" s="62">
        <v>93.16</v>
      </c>
      <c r="G15" s="61"/>
      <c r="H15" s="58" t="s">
        <v>19</v>
      </c>
      <c r="I15" s="59" t="s">
        <v>26</v>
      </c>
    </row>
    <row r="16" spans="1:9">
      <c r="A16" s="175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34</v>
      </c>
    </row>
    <row r="17" spans="1:9">
      <c r="A17" s="136" t="s">
        <v>46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63.65</v>
      </c>
      <c r="G17" s="86">
        <f>F17/F$15*1000*F$14</f>
        <v>871.12226277372258</v>
      </c>
      <c r="H17" s="69">
        <f>LARGE((C17,E17,G17),1)</f>
        <v>871.12226277372258</v>
      </c>
      <c r="I17" s="67">
        <v>31</v>
      </c>
    </row>
    <row r="18" spans="1:9">
      <c r="A18" s="110"/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0</v>
      </c>
      <c r="G18" s="86">
        <f>F18/F$15*1000*F$14</f>
        <v>0</v>
      </c>
      <c r="H18" s="69">
        <f>LARGE((C18,E18,G18),1)</f>
        <v>0</v>
      </c>
      <c r="I18" s="67"/>
    </row>
    <row r="19" spans="1:9">
      <c r="A19" s="112"/>
      <c r="B19" s="84">
        <v>0</v>
      </c>
      <c r="C19" s="86">
        <f t="shared" ref="C19:G35" si="0">B19/B$15*1000*B$14</f>
        <v>0</v>
      </c>
      <c r="D19" s="85">
        <v>0</v>
      </c>
      <c r="E19" s="86">
        <f t="shared" si="0"/>
        <v>0</v>
      </c>
      <c r="F19" s="85">
        <v>0</v>
      </c>
      <c r="G19" s="86">
        <f t="shared" si="0"/>
        <v>0</v>
      </c>
      <c r="H19" s="69">
        <f>LARGE((C19,E19,G19),1)</f>
        <v>0</v>
      </c>
      <c r="I19" s="67"/>
    </row>
    <row r="20" spans="1:9">
      <c r="A20" s="112"/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0</v>
      </c>
      <c r="G20" s="86">
        <f>F20/F$15*1000*F$14</f>
        <v>0</v>
      </c>
      <c r="H20" s="69">
        <f>LARGE((C20,E20,G20),1)</f>
        <v>0</v>
      </c>
      <c r="I20" s="67"/>
    </row>
    <row r="21" spans="1:9">
      <c r="A21" s="112"/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0</v>
      </c>
      <c r="G21" s="86">
        <f t="shared" si="0"/>
        <v>0</v>
      </c>
      <c r="H21" s="69">
        <f>LARGE((C21,E21,G21),1)</f>
        <v>0</v>
      </c>
      <c r="I21" s="67"/>
    </row>
    <row r="22" spans="1:9">
      <c r="A22" s="112"/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0</v>
      </c>
      <c r="I22" s="67"/>
    </row>
    <row r="23" spans="1:9">
      <c r="A23" s="112"/>
      <c r="B23" s="84">
        <v>0</v>
      </c>
      <c r="C23" s="86">
        <f>B23/B$15*1000*B$14</f>
        <v>0</v>
      </c>
      <c r="D23" s="85">
        <v>0</v>
      </c>
      <c r="E23" s="86">
        <f>D23/D$15*1000*D$14</f>
        <v>0</v>
      </c>
      <c r="F23" s="85">
        <v>0</v>
      </c>
      <c r="G23" s="86">
        <f>F23/F$15*1000*F$14</f>
        <v>0</v>
      </c>
      <c r="H23" s="69">
        <f>LARGE((C23,E23,G23),1)</f>
        <v>0</v>
      </c>
      <c r="I23" s="67"/>
    </row>
    <row r="24" spans="1:9">
      <c r="A24" s="112"/>
      <c r="B24" s="84">
        <v>0</v>
      </c>
      <c r="C24" s="86">
        <f>B24/B$15*1000*B$14</f>
        <v>0</v>
      </c>
      <c r="D24" s="85">
        <v>0</v>
      </c>
      <c r="E24" s="86">
        <f>D24/D$15*1000*D$14</f>
        <v>0</v>
      </c>
      <c r="F24" s="85">
        <v>0</v>
      </c>
      <c r="G24" s="86">
        <f>F24/F$15*1000*F$14</f>
        <v>0</v>
      </c>
      <c r="H24" s="69">
        <f>LARGE((C24,E24,G24),1)</f>
        <v>0</v>
      </c>
      <c r="I24" s="67"/>
    </row>
    <row r="25" spans="1:9">
      <c r="A25" s="112"/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0</v>
      </c>
      <c r="G25" s="86">
        <f>F25/F$15*1000*F$14</f>
        <v>0</v>
      </c>
      <c r="H25" s="69">
        <f>LARGE((C25,E25,G25),1)</f>
        <v>0</v>
      </c>
      <c r="I25" s="67"/>
    </row>
    <row r="26" spans="1:9">
      <c r="A26" s="112"/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0</v>
      </c>
      <c r="G26" s="86">
        <f>F26/F$15*1000*F$14</f>
        <v>0</v>
      </c>
      <c r="H26" s="69">
        <f>LARGE((C26,E26,G26),1)</f>
        <v>0</v>
      </c>
      <c r="I26" s="67"/>
    </row>
    <row r="27" spans="1:9">
      <c r="A27" s="112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>
      <c r="A28" s="112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>
      <c r="A29" s="112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>
      <c r="A30" s="112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>
      <c r="A31" s="112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>
      <c r="A32" s="112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>
      <c r="A33" s="112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>
      <c r="A34" s="11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>
      <c r="A35" s="11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1" priority="5"/>
  </conditionalFormatting>
  <conditionalFormatting sqref="A18">
    <cfRule type="duplicateValues" dxfId="10" priority="6"/>
  </conditionalFormatting>
  <conditionalFormatting sqref="A19">
    <cfRule type="duplicateValues" dxfId="9" priority="4"/>
  </conditionalFormatting>
  <conditionalFormatting sqref="A25">
    <cfRule type="duplicateValues" dxfId="8" priority="3"/>
  </conditionalFormatting>
  <conditionalFormatting sqref="A17">
    <cfRule type="duplicateValues" dxfId="7" priority="1"/>
  </conditionalFormatting>
  <conditionalFormatting sqref="A17">
    <cfRule type="duplicateValues" dxfId="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workbookViewId="0">
      <selection activeCell="H3" sqref="H3"/>
    </sheetView>
  </sheetViews>
  <sheetFormatPr baseColWidth="10" defaultColWidth="10.5703125" defaultRowHeight="11" x14ac:dyDescent="0"/>
  <cols>
    <col min="1" max="2" width="10.5703125" style="1" customWidth="1"/>
    <col min="3" max="3" width="18.140625" style="1" customWidth="1"/>
    <col min="4" max="4" width="5.42578125" style="1" customWidth="1"/>
    <col min="5" max="23" width="4.85546875" style="39" customWidth="1"/>
    <col min="24" max="16384" width="10.5703125" style="39"/>
  </cols>
  <sheetData>
    <row r="1" spans="1:22" s="30" customFormat="1" ht="33.75" customHeight="1">
      <c r="A1" s="29"/>
      <c r="B1" s="29"/>
      <c r="C1" s="29"/>
      <c r="D1" s="29"/>
      <c r="E1" s="125">
        <v>2018</v>
      </c>
      <c r="F1" s="128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s="30" customFormat="1" ht="38" customHeight="1">
      <c r="A2" s="31"/>
      <c r="B2" s="31"/>
      <c r="C2" s="32"/>
      <c r="D2" s="32"/>
      <c r="E2" s="121" t="s">
        <v>49</v>
      </c>
      <c r="F2" s="121" t="s">
        <v>49</v>
      </c>
      <c r="G2" s="121" t="s">
        <v>73</v>
      </c>
      <c r="H2" s="121" t="s">
        <v>73</v>
      </c>
      <c r="I2" s="121" t="s">
        <v>77</v>
      </c>
      <c r="J2" s="121" t="s">
        <v>77</v>
      </c>
      <c r="K2" s="121" t="s">
        <v>86</v>
      </c>
      <c r="L2" s="121" t="s">
        <v>86</v>
      </c>
      <c r="M2" s="121" t="s">
        <v>137</v>
      </c>
      <c r="N2" s="121" t="s">
        <v>138</v>
      </c>
      <c r="O2" s="121" t="s">
        <v>144</v>
      </c>
      <c r="P2" s="121" t="s">
        <v>148</v>
      </c>
      <c r="Q2" s="121" t="s">
        <v>148</v>
      </c>
      <c r="R2" s="121" t="s">
        <v>138</v>
      </c>
      <c r="S2" s="121" t="s">
        <v>138</v>
      </c>
      <c r="T2" s="121" t="s">
        <v>157</v>
      </c>
      <c r="U2" s="121" t="s">
        <v>162</v>
      </c>
      <c r="V2" s="121" t="s">
        <v>162</v>
      </c>
    </row>
    <row r="3" spans="1:22" s="35" customFormat="1" ht="30.75" customHeight="1">
      <c r="A3" s="33"/>
      <c r="B3" s="34"/>
      <c r="C3" s="34" t="s">
        <v>22</v>
      </c>
      <c r="D3" s="34"/>
      <c r="E3" s="121" t="s">
        <v>44</v>
      </c>
      <c r="F3" s="121" t="s">
        <v>44</v>
      </c>
      <c r="G3" s="122" t="s">
        <v>57</v>
      </c>
      <c r="H3" s="122" t="s">
        <v>57</v>
      </c>
      <c r="I3" s="122" t="s">
        <v>76</v>
      </c>
      <c r="J3" s="122" t="s">
        <v>76</v>
      </c>
      <c r="K3" s="122" t="s">
        <v>87</v>
      </c>
      <c r="L3" s="122" t="s">
        <v>87</v>
      </c>
      <c r="M3" s="122" t="s">
        <v>87</v>
      </c>
      <c r="N3" s="122" t="s">
        <v>139</v>
      </c>
      <c r="O3" s="121" t="s">
        <v>143</v>
      </c>
      <c r="P3" s="121" t="s">
        <v>147</v>
      </c>
      <c r="Q3" s="121" t="s">
        <v>147</v>
      </c>
      <c r="R3" s="121" t="s">
        <v>151</v>
      </c>
      <c r="S3" s="121" t="s">
        <v>151</v>
      </c>
      <c r="T3" s="121" t="s">
        <v>44</v>
      </c>
      <c r="U3" s="121" t="s">
        <v>159</v>
      </c>
      <c r="V3" s="121" t="s">
        <v>159</v>
      </c>
    </row>
    <row r="4" spans="1:22">
      <c r="A4" s="36"/>
      <c r="B4" s="37"/>
      <c r="C4" s="38"/>
      <c r="D4" s="106"/>
      <c r="E4" s="123">
        <v>41623</v>
      </c>
      <c r="F4" s="123">
        <v>41624</v>
      </c>
      <c r="G4" s="124" t="s">
        <v>78</v>
      </c>
      <c r="H4" s="124" t="s">
        <v>84</v>
      </c>
      <c r="I4" s="124" t="s">
        <v>79</v>
      </c>
      <c r="J4" s="124" t="s">
        <v>82</v>
      </c>
      <c r="K4" s="124" t="s">
        <v>89</v>
      </c>
      <c r="L4" s="124" t="s">
        <v>124</v>
      </c>
      <c r="M4" s="124" t="s">
        <v>136</v>
      </c>
      <c r="N4" s="124" t="s">
        <v>124</v>
      </c>
      <c r="O4" s="123">
        <v>41690</v>
      </c>
      <c r="P4" s="123">
        <v>41692</v>
      </c>
      <c r="Q4" s="123">
        <v>41693</v>
      </c>
      <c r="R4" s="123">
        <v>41700</v>
      </c>
      <c r="S4" s="123">
        <v>41701</v>
      </c>
      <c r="T4" s="123">
        <v>41706</v>
      </c>
      <c r="U4" s="123">
        <v>41721</v>
      </c>
      <c r="V4" s="123">
        <v>41722</v>
      </c>
    </row>
    <row r="5" spans="1:22">
      <c r="A5" s="36"/>
      <c r="B5" s="37"/>
      <c r="C5" s="38"/>
      <c r="D5" s="106"/>
      <c r="E5" s="124" t="s">
        <v>50</v>
      </c>
      <c r="F5" s="124" t="s">
        <v>50</v>
      </c>
      <c r="G5" s="124" t="s">
        <v>50</v>
      </c>
      <c r="H5" s="124" t="s">
        <v>50</v>
      </c>
      <c r="I5" s="124" t="s">
        <v>50</v>
      </c>
      <c r="J5" s="124" t="s">
        <v>83</v>
      </c>
      <c r="K5" s="124" t="s">
        <v>50</v>
      </c>
      <c r="L5" s="124" t="s">
        <v>50</v>
      </c>
      <c r="M5" s="124" t="s">
        <v>50</v>
      </c>
      <c r="N5" s="124" t="s">
        <v>83</v>
      </c>
      <c r="O5" s="124" t="s">
        <v>50</v>
      </c>
      <c r="P5" s="124" t="s">
        <v>50</v>
      </c>
      <c r="Q5" s="124" t="s">
        <v>83</v>
      </c>
      <c r="R5" s="124" t="s">
        <v>50</v>
      </c>
      <c r="S5" s="124" t="s">
        <v>83</v>
      </c>
      <c r="T5" s="124" t="s">
        <v>50</v>
      </c>
      <c r="U5" s="124" t="s">
        <v>50</v>
      </c>
      <c r="V5" s="124" t="s">
        <v>83</v>
      </c>
    </row>
    <row r="6" spans="1:22">
      <c r="A6" s="36"/>
      <c r="B6" s="37"/>
      <c r="C6" s="38"/>
      <c r="D6" s="43"/>
      <c r="E6" s="129" t="s">
        <v>23</v>
      </c>
      <c r="F6" s="129" t="s">
        <v>23</v>
      </c>
      <c r="G6" s="129" t="s">
        <v>23</v>
      </c>
      <c r="H6" s="129" t="s">
        <v>23</v>
      </c>
      <c r="I6" s="129" t="s">
        <v>23</v>
      </c>
      <c r="J6" s="129" t="s">
        <v>23</v>
      </c>
      <c r="K6" s="129" t="s">
        <v>23</v>
      </c>
      <c r="L6" s="129" t="s">
        <v>23</v>
      </c>
      <c r="M6" s="129" t="s">
        <v>23</v>
      </c>
      <c r="N6" s="129" t="s">
        <v>23</v>
      </c>
      <c r="O6" s="129" t="s">
        <v>23</v>
      </c>
      <c r="P6" s="129" t="s">
        <v>23</v>
      </c>
      <c r="Q6" s="129" t="s">
        <v>23</v>
      </c>
      <c r="R6" s="129" t="s">
        <v>23</v>
      </c>
      <c r="S6" s="129" t="s">
        <v>23</v>
      </c>
      <c r="T6" s="129" t="s">
        <v>23</v>
      </c>
      <c r="U6" s="129" t="s">
        <v>23</v>
      </c>
      <c r="V6" s="129" t="s">
        <v>23</v>
      </c>
    </row>
    <row r="7" spans="1:22" s="44" customFormat="1">
      <c r="A7" s="41" t="s">
        <v>37</v>
      </c>
      <c r="B7" s="42" t="s">
        <v>36</v>
      </c>
      <c r="C7" s="40" t="s">
        <v>10</v>
      </c>
      <c r="D7" s="43" t="s">
        <v>28</v>
      </c>
      <c r="E7" s="130">
        <f>'Apex Cdn Selections Dec 16'!I16</f>
        <v>43</v>
      </c>
      <c r="F7" s="130">
        <f>'Apex Cdn Selections Dec 17'!I16</f>
        <v>42</v>
      </c>
      <c r="G7" s="130">
        <f>'Calabogie CDN Cup M Jan 14'!I16</f>
        <v>55</v>
      </c>
      <c r="H7" s="130">
        <f>'Calabogie CDN Cup Jan 13'!I16</f>
        <v>55</v>
      </c>
      <c r="I7" s="130">
        <f>'NorAm Val St-Come - MO'!I16</f>
        <v>49</v>
      </c>
      <c r="J7" s="130">
        <f>'NorAm Val St-Come - DM'!I16</f>
        <v>49</v>
      </c>
      <c r="K7" s="130">
        <f>'North Bay TT Day 1'!I16</f>
        <v>34</v>
      </c>
      <c r="L7" s="130">
        <f>'North Bay TT Day 2'!I16</f>
        <v>34</v>
      </c>
      <c r="M7" s="130">
        <f>'Caledon TT'!I16</f>
        <v>34</v>
      </c>
      <c r="N7" s="130">
        <f>'Killington Nor AM'!I16</f>
        <v>56</v>
      </c>
      <c r="O7" s="130">
        <f>'Canada Cup Red Deer'!I16</f>
        <v>43</v>
      </c>
      <c r="P7" s="130">
        <f>'Provincials MO'!I16</f>
        <v>0</v>
      </c>
      <c r="Q7" s="130">
        <f>'Provincials DM'!I16</f>
        <v>34</v>
      </c>
      <c r="R7" s="130">
        <f>'Park City NorAm MO'!I16</f>
        <v>57</v>
      </c>
      <c r="S7" s="130">
        <f>'Park City NorAm DM'!I16</f>
        <v>56</v>
      </c>
      <c r="T7" s="130">
        <f>'Junior Nats MO'!I16</f>
        <v>67</v>
      </c>
      <c r="U7" s="130">
        <f>'Canadian Champs MO'!I16</f>
        <v>34</v>
      </c>
      <c r="V7" s="130">
        <f>'Canadian Champs DM'!I16</f>
        <v>36</v>
      </c>
    </row>
    <row r="8" spans="1:22" ht="15" customHeight="1">
      <c r="A8" s="88" t="s">
        <v>51</v>
      </c>
      <c r="B8" s="88" t="s">
        <v>74</v>
      </c>
      <c r="C8" s="103" t="s">
        <v>46</v>
      </c>
      <c r="D8" s="91">
        <f>IF(ISNA(VLOOKUP($C8,'RPA Caclulations'!$C$6:$K$91,3,FALSE))=TRUE,"0",VLOOKUP($C8,'RPA Caclulations'!$C$6:$K$91,3,FALSE))</f>
        <v>1</v>
      </c>
      <c r="E8" s="22">
        <f>IF(ISNA(VLOOKUP($C8,'Apex Cdn Selections Dec 16'!$A$17:$I$37,9,FALSE))=TRUE,"0",VLOOKUP($C8,'Apex Cdn Selections Dec 16'!$A$17:$I$37,9,FALSE))</f>
        <v>14</v>
      </c>
      <c r="F8" s="22">
        <f>IF(ISNA(VLOOKUP($C8,'Apex Cdn Selections Dec 17'!$A$17:$I$31,9,FALSE))=TRUE,"0",VLOOKUP($C8,'Apex Cdn Selections Dec 17'!$A$17:$I$31,9,FALSE))</f>
        <v>10</v>
      </c>
      <c r="G8" s="23">
        <f>IF(ISNA(VLOOKUP($C8,'Calabogie CDN Cup M Jan 14'!$A$17:$I$32,9,FALSE))=TRUE,0,VLOOKUP($C8,'Calabogie CDN Cup M Jan 14'!$A$17:$I$32,9,FALSE))</f>
        <v>9</v>
      </c>
      <c r="H8" s="23">
        <f>IF(ISNA(VLOOKUP($C8,'Calabogie CDN Cup Jan 13'!$A$17:$I$32,9,FALSE))=TRUE,0,VLOOKUP($C8,'Calabogie CDN Cup Jan 13'!$A$17:$I$32,9,FALSE))</f>
        <v>7</v>
      </c>
      <c r="I8" s="23">
        <f>IF(ISNA(VLOOKUP($C8,'NorAm Val St-Come - MO'!$A$17:$I$32,9,FALSE))=TRUE,0,VLOOKUP($C8,'NorAm Val St-Come - MO'!$A$17:$I$32,9,FALSE))</f>
        <v>39</v>
      </c>
      <c r="J8" s="23" t="str">
        <f>IF(ISNA(VLOOKUP($C8,'NorAm Val St-Come - DM'!$A$17:$I$32,9,FALSE))=TRUE,0,VLOOKUP($C8,'NorAm Val St-Come - DM'!$A$17:$I$32,9,FALSE))</f>
        <v>DNF</v>
      </c>
      <c r="K8" s="23">
        <f>IF(ISNA(VLOOKUP($C8,'North Bay TT Day 1'!$A$17:$I$100,9,FALSE))=TRUE,0,VLOOKUP($C8,'North Bay TT Day 1'!$A$17:$I$100,9,FALSE))</f>
        <v>0</v>
      </c>
      <c r="L8" s="23">
        <f>IF(ISNA(VLOOKUP($C8,'North Bay TT Day 2'!$A$17:$I$100,9,FALSE))=TRUE,0,VLOOKUP($C8,'North Bay TT Day 2'!$A$17:$I$100,9,FALSE))</f>
        <v>0</v>
      </c>
      <c r="M8" s="23">
        <f>IF(ISNA(VLOOKUP($C8,'Caledon TT'!$A$17:$I$101,9,FALSE))=TRUE,0,VLOOKUP($C8,'Caledon TT'!$A$17:$I$101,9,FALSE))</f>
        <v>0</v>
      </c>
      <c r="N8" s="23">
        <f>IF(ISNA(VLOOKUP($C8,'Killington Nor AM'!$A$17:$I$101,9,FALSE))=TRUE,0,VLOOKUP($C8,'Killington Nor AM'!$A$17:$I$101,9,FALSE))</f>
        <v>0</v>
      </c>
      <c r="O8" s="23">
        <f>IF(ISNA(VLOOKUP($C8,'Canada Cup Red Deer'!$A$17:$I$101,9,FALSE))=TRUE,0,VLOOKUP($C8,'Canada Cup Red Deer'!$A$17:$I$101,9,FALSE))</f>
        <v>8</v>
      </c>
      <c r="P8" s="23">
        <f>IF(ISNA(VLOOKUP($C8,'Provincials MO'!$A$17:$I$101,9,FALSE))=TRUE,0,VLOOKUP($C8,'Provincials MO'!$A$17:$I$101,9,FALSE))</f>
        <v>0</v>
      </c>
      <c r="Q8" s="23">
        <f>IF(ISNA(VLOOKUP($C8,'Provincials DM'!$A$17:$I$101,9,FALSE))=TRUE,0,VLOOKUP($C8,'Provincials DM'!$A$17:$I$101,9,FALSE))</f>
        <v>0</v>
      </c>
      <c r="R8" s="23">
        <f>IF(ISNA(VLOOKUP($C8,'Park City NorAm MO'!$A$17:$I$101,9,FALSE))=TRUE,0,VLOOKUP($C8,'Park City NorAm MO'!$A$17:$I$101,9,FALSE))</f>
        <v>33</v>
      </c>
      <c r="S8" s="23">
        <f>IF(ISNA(VLOOKUP($C8,'Park City NorAm DM'!$A$17:$I$101,9,FALSE))=TRUE,0,VLOOKUP($C8,'Park City NorAm DM'!$A$17:$I$101,9,FALSE))</f>
        <v>42</v>
      </c>
      <c r="T8" s="23">
        <f>IF(ISNA(VLOOKUP($C8,'Junior Nats MO'!$A$17:$I$101,9,FALSE))=TRUE,0,VLOOKUP($C8,'Junior Nats MO'!$A$17:$I$101,9,FALSE))</f>
        <v>0</v>
      </c>
      <c r="U8" s="23">
        <f>IF(ISNA(VLOOKUP($C8,'Canadian Champs MO'!$A$17:$I$101,9,FALSE))=TRUE,0,VLOOKUP($C8,'Canadian Champs MO'!$A$17:$I$101,9,FALSE))</f>
        <v>31</v>
      </c>
      <c r="V8" s="23">
        <f>IF(ISNA(VLOOKUP($C8,'Canadian Champs DM'!$A$17:$I$101,9,FALSE))=TRUE,0,VLOOKUP($C8,'Canadian Champs DM'!$A$17:$I$101,9,FALSE))</f>
        <v>31</v>
      </c>
    </row>
    <row r="9" spans="1:22" ht="15" customHeight="1">
      <c r="A9" s="88" t="s">
        <v>51</v>
      </c>
      <c r="B9" s="88" t="s">
        <v>52</v>
      </c>
      <c r="C9" s="104" t="s">
        <v>47</v>
      </c>
      <c r="D9" s="91">
        <f>IF(ISNA(VLOOKUP($C9,'RPA Caclulations'!$C$6:$K$91,3,FALSE))=TRUE,"0",VLOOKUP($C9,'RPA Caclulations'!$C$6:$K$91,3,FALSE))</f>
        <v>2</v>
      </c>
      <c r="E9" s="22">
        <f>IF(ISNA(VLOOKUP($C9,'Apex Cdn Selections Dec 16'!$A$17:$I$37,9,FALSE))=TRUE,"0",VLOOKUP($C9,'Apex Cdn Selections Dec 16'!$A$17:$I$37,9,FALSE))</f>
        <v>18</v>
      </c>
      <c r="F9" s="22">
        <f>IF(ISNA(VLOOKUP($C9,'Apex Cdn Selections Dec 17'!$A$17:$I$31,9,FALSE))=TRUE,"0",VLOOKUP($C9,'Apex Cdn Selections Dec 17'!$A$17:$I$31,9,FALSE))</f>
        <v>24</v>
      </c>
      <c r="G9" s="23">
        <f>IF(ISNA(VLOOKUP($C9,'Calabogie CDN Cup M Jan 14'!$A$17:$I$32,9,FALSE))=TRUE,0,VLOOKUP($C9,'Calabogie CDN Cup M Jan 14'!$A$17:$I$32,9,FALSE))</f>
        <v>5</v>
      </c>
      <c r="H9" s="23">
        <f>IF(ISNA(VLOOKUP($C9,'Calabogie CDN Cup Jan 13'!$A$17:$I$32,9,FALSE))=TRUE,0,VLOOKUP($C9,'Calabogie CDN Cup Jan 13'!$A$17:$I$32,9,FALSE))</f>
        <v>8</v>
      </c>
      <c r="I9" s="23">
        <f>IF(ISNA(VLOOKUP($C9,'NorAm Val St-Come - MO'!$A$17:$I$32,9,FALSE))=TRUE,0,VLOOKUP($C9,'NorAm Val St-Come - MO'!$A$17:$I$32,9,FALSE))</f>
        <v>38</v>
      </c>
      <c r="J9" s="23">
        <f>IF(ISNA(VLOOKUP($C9,'NorAm Val St-Come - DM'!$A$17:$I$32,9,FALSE))=TRUE,0,VLOOKUP($C9,'NorAm Val St-Come - DM'!$A$17:$I$32,9,FALSE))</f>
        <v>16</v>
      </c>
      <c r="K9" s="23">
        <f>IF(ISNA(VLOOKUP($C9,'North Bay TT Day 1'!$A$17:$I$100,9,FALSE))=TRUE,0,VLOOKUP($C9,'North Bay TT Day 1'!$A$17:$I$100,9,FALSE))</f>
        <v>0</v>
      </c>
      <c r="L9" s="23">
        <f>IF(ISNA(VLOOKUP($C9,'North Bay TT Day 2'!$A$17:$I$100,9,FALSE))=TRUE,0,VLOOKUP($C9,'North Bay TT Day 2'!$A$17:$I$100,9,FALSE))</f>
        <v>0</v>
      </c>
      <c r="M9" s="23">
        <f>IF(ISNA(VLOOKUP($C9,'Caledon TT'!$A$17:$I$101,9,FALSE))=TRUE,0,VLOOKUP($C9,'Caledon TT'!$A$17:$I$101,9,FALSE))</f>
        <v>0</v>
      </c>
      <c r="N9" s="23">
        <f>IF(ISNA(VLOOKUP($C9,'Killington Nor AM'!$A$17:$I$101,9,FALSE))=TRUE,0,VLOOKUP($C9,'Killington Nor AM'!$A$17:$I$101,9,FALSE))</f>
        <v>19</v>
      </c>
      <c r="O9" s="23">
        <f>IF(ISNA(VLOOKUP($C9,'Canada Cup Red Deer'!$A$17:$I$101,9,FALSE))=TRUE,0,VLOOKUP($C9,'Canada Cup Red Deer'!$A$17:$I$101,9,FALSE))</f>
        <v>1</v>
      </c>
      <c r="P9" s="23">
        <f>IF(ISNA(VLOOKUP($C9,'Provincials MO'!$A$17:$I$101,9,FALSE))=TRUE,0,VLOOKUP($C9,'Provincials MO'!$A$17:$I$101,9,FALSE))</f>
        <v>0</v>
      </c>
      <c r="Q9" s="23">
        <f>IF(ISNA(VLOOKUP($C9,'Provincials DM'!$A$17:$I$101,9,FALSE))=TRUE,0,VLOOKUP($C9,'Provincials DM'!$A$17:$I$101,9,FALSE))</f>
        <v>0</v>
      </c>
      <c r="R9" s="23">
        <f>IF(ISNA(VLOOKUP($C9,'Park City NorAm MO'!$A$17:$I$101,9,FALSE))=TRUE,0,VLOOKUP($C9,'Park City NorAm MO'!$A$17:$I$101,9,FALSE))</f>
        <v>0</v>
      </c>
      <c r="S9" s="23">
        <f>IF(ISNA(VLOOKUP($C9,'Park City NorAm DM'!$A$17:$I$101,9,FALSE))=TRUE,0,VLOOKUP($C9,'Park City NorAm DM'!$A$17:$I$101,9,FALSE))</f>
        <v>0</v>
      </c>
      <c r="T9" s="23">
        <f>IF(ISNA(VLOOKUP($C9,'Junior Nats MO'!$A$17:$I$101,9,FALSE))=TRUE,0,VLOOKUP($C9,'Junior Nats MO'!$A$17:$I$101,9,FALSE))</f>
        <v>12</v>
      </c>
      <c r="U9" s="23">
        <f>IF(ISNA(VLOOKUP($C9,'Canadian Champs MO'!$A$17:$I$101,9,FALSE))=TRUE,0,VLOOKUP($C9,'Canadian Champs MO'!$A$17:$I$101,9,FALSE))</f>
        <v>0</v>
      </c>
      <c r="V9" s="23">
        <f>IF(ISNA(VLOOKUP($C9,'Canadian Champs MO'!$A$17:$I$101,9,FALSE))=TRUE,0,VLOOKUP($C9,'Canadian Champs MO'!$A$17:$I$101,9,FALSE))</f>
        <v>0</v>
      </c>
    </row>
    <row r="10" spans="1:22" ht="15" customHeight="1">
      <c r="A10" s="109" t="s">
        <v>51</v>
      </c>
      <c r="B10" s="109" t="s">
        <v>53</v>
      </c>
      <c r="C10" s="110" t="s">
        <v>48</v>
      </c>
      <c r="D10" s="91">
        <f>IF(ISNA(VLOOKUP($C10,'RPA Caclulations'!$C$6:$K$91,3,FALSE))=TRUE,"0",VLOOKUP($C10,'RPA Caclulations'!$C$6:$K$91,3,FALSE))</f>
        <v>3</v>
      </c>
      <c r="E10" s="22">
        <f>IF(ISNA(VLOOKUP($C10,'Apex Cdn Selections Dec 16'!$A$17:$I$37,9,FALSE))=TRUE,"0",VLOOKUP($C10,'Apex Cdn Selections Dec 16'!$A$17:$I$37,9,FALSE))</f>
        <v>38</v>
      </c>
      <c r="F10" s="22">
        <f>IF(ISNA(VLOOKUP($C10,'Apex Cdn Selections Dec 17'!$A$17:$I$31,9,FALSE))=TRUE,"0",VLOOKUP($C10,'Apex Cdn Selections Dec 17'!$A$17:$I$31,9,FALSE))</f>
        <v>39</v>
      </c>
      <c r="G10" s="23">
        <f>IF(ISNA(VLOOKUP($C10,'Calabogie CDN Cup M Jan 14'!$A$17:$I$32,9,FALSE))=TRUE,0,VLOOKUP($C10,'Calabogie CDN Cup M Jan 14'!$A$17:$I$32,9,FALSE))</f>
        <v>20</v>
      </c>
      <c r="H10" s="23">
        <f>IF(ISNA(VLOOKUP($C10,'Calabogie CDN Cup Jan 13'!$A$17:$I$32,9,FALSE))=TRUE,0,VLOOKUP($C10,'Calabogie CDN Cup Jan 13'!$A$17:$I$32,9,FALSE))</f>
        <v>15</v>
      </c>
      <c r="I10" s="23" t="str">
        <f>IF(ISNA(VLOOKUP($C10,'NorAm Val St-Come - MO'!$A$17:$I$32,9,FALSE))=TRUE,0,VLOOKUP($C10,'NorAm Val St-Come - MO'!$A$17:$I$32,9,FALSE))</f>
        <v>DNF</v>
      </c>
      <c r="J10" s="23">
        <f>IF(ISNA(VLOOKUP($C10,'NorAm Val St-Come - DM'!$A$17:$I$32,9,FALSE))=TRUE,0,VLOOKUP($C10,'NorAm Val St-Come - DM'!$A$17:$I$32,9,FALSE))</f>
        <v>0</v>
      </c>
      <c r="K10" s="23">
        <f>IF(ISNA(VLOOKUP($C10,'North Bay TT Day 1'!$A$17:$I$100,9,FALSE))=TRUE,0,VLOOKUP($C10,'North Bay TT Day 1'!$A$17:$I$100,9,FALSE))</f>
        <v>0</v>
      </c>
      <c r="L10" s="23">
        <f>IF(ISNA(VLOOKUP($C10,'North Bay TT Day 2'!$A$17:$I$100,9,FALSE))=TRUE,0,VLOOKUP($C10,'North Bay TT Day 2'!$A$17:$I$100,9,FALSE))</f>
        <v>0</v>
      </c>
      <c r="M10" s="23">
        <f>IF(ISNA(VLOOKUP($C10,'Caledon TT'!$A$17:$I$101,9,FALSE))=TRUE,0,VLOOKUP($C10,'Caledon TT'!$A$17:$I$101,9,FALSE))</f>
        <v>0</v>
      </c>
      <c r="N10" s="23">
        <f>IF(ISNA(VLOOKUP($C10,'Killington Nor AM'!$A$17:$I$101,9,FALSE))=TRUE,0,VLOOKUP($C10,'Killington Nor AM'!$A$17:$I$101,9,FALSE))</f>
        <v>0</v>
      </c>
      <c r="O10" s="23">
        <f>IF(ISNA(VLOOKUP($C10,'Canada Cup Red Deer'!$A$17:$I$101,9,FALSE))=TRUE,0,VLOOKUP($C10,'Canada Cup Red Deer'!$A$17:$I$101,9,FALSE))</f>
        <v>22</v>
      </c>
      <c r="P10" s="23">
        <f>IF(ISNA(VLOOKUP($C10,'Provincials MO'!$A$17:$I$101,9,FALSE))=TRUE,0,VLOOKUP($C10,'Provincials MO'!$A$17:$I$101,9,FALSE))</f>
        <v>0</v>
      </c>
      <c r="Q10" s="23">
        <f>IF(ISNA(VLOOKUP($C10,'Provincials DM'!$A$17:$I$101,9,FALSE))=TRUE,0,VLOOKUP($C10,'Provincials DM'!$A$17:$I$101,9,FALSE))</f>
        <v>0</v>
      </c>
      <c r="R10" s="23">
        <f>IF(ISNA(VLOOKUP($C10,'Park City NorAm MO'!$A$17:$I$101,9,FALSE))=TRUE,0,VLOOKUP($C10,'Park City NorAm MO'!$A$17:$I$101,9,FALSE))</f>
        <v>0</v>
      </c>
      <c r="S10" s="23">
        <f>IF(ISNA(VLOOKUP($C10,'Park City NorAm DM'!$A$17:$I$101,9,FALSE))=TRUE,0,VLOOKUP($C10,'Park City NorAm DM'!$A$17:$I$101,9,FALSE))</f>
        <v>0</v>
      </c>
      <c r="T10" s="23">
        <f>IF(ISNA(VLOOKUP($C10,'Junior Nats MO'!$A$17:$I$101,9,FALSE))=TRUE,0,VLOOKUP($C10,'Junior Nats MO'!$A$17:$I$101,9,FALSE))</f>
        <v>27</v>
      </c>
      <c r="U10" s="23">
        <f>IF(ISNA(VLOOKUP($C10,'Canadian Champs MO'!$A$17:$I$101,9,FALSE))=TRUE,0,VLOOKUP($C10,'Canadian Champs MO'!$A$17:$I$101,9,FALSE))</f>
        <v>0</v>
      </c>
      <c r="V10" s="23">
        <f>IF(ISNA(VLOOKUP($C10,'Canadian Champs MO'!$A$17:$I$101,9,FALSE))=TRUE,0,VLOOKUP($C10,'Canadian Champs MO'!$A$17:$I$101,9,FALSE))</f>
        <v>0</v>
      </c>
    </row>
    <row r="11" spans="1:22" ht="15" customHeight="1">
      <c r="A11" s="112" t="s">
        <v>64</v>
      </c>
      <c r="B11" s="112" t="s">
        <v>52</v>
      </c>
      <c r="C11" s="112" t="s">
        <v>63</v>
      </c>
      <c r="D11" s="91">
        <f>IF(ISNA(VLOOKUP($C11,'RPA Caclulations'!$C$6:$K$91,3,FALSE))=TRUE,"0",VLOOKUP($C11,'RPA Caclulations'!$C$6:$K$91,3,FALSE))</f>
        <v>4</v>
      </c>
      <c r="E11" s="22" t="str">
        <f>IF(ISNA(VLOOKUP($C11,'Apex Cdn Selections Dec 16'!$A$17:$I$37,9,FALSE))=TRUE,"0",VLOOKUP($C11,'Apex Cdn Selections Dec 16'!$A$17:$I$37,9,FALSE))</f>
        <v>0</v>
      </c>
      <c r="F11" s="22" t="str">
        <f>IF(ISNA(VLOOKUP($C11,'Apex Cdn Selections Dec 17'!$A$17:$I$31,9,FALSE))=TRUE,"0",VLOOKUP($C11,'Apex Cdn Selections Dec 17'!$A$17:$I$31,9,FALSE))</f>
        <v>0</v>
      </c>
      <c r="G11" s="23">
        <f>IF(ISNA(VLOOKUP($C11,'Calabogie CDN Cup M Jan 14'!$A$17:$I$32,9,FALSE))=TRUE,0,VLOOKUP($C11,'Calabogie CDN Cup M Jan 14'!$A$17:$I$32,9,FALSE))</f>
        <v>40</v>
      </c>
      <c r="H11" s="23">
        <f>IF(ISNA(VLOOKUP($C11,'Calabogie CDN Cup Jan 13'!$A$17:$I$32,9,FALSE))=TRUE,0,VLOOKUP($C11,'Calabogie CDN Cup Jan 13'!$A$17:$I$32,9,FALSE))</f>
        <v>35</v>
      </c>
      <c r="I11" s="23">
        <f>IF(ISNA(VLOOKUP($C11,'NorAm Val St-Come - MO'!$A$17:$I$32,9,FALSE))=TRUE,0,VLOOKUP($C11,'NorAm Val St-Come - MO'!$A$17:$I$32,9,FALSE))</f>
        <v>0</v>
      </c>
      <c r="J11" s="23">
        <f>IF(ISNA(VLOOKUP($C11,'NorAm Val St-Come - DM'!$A$17:$I$32,9,FALSE))=TRUE,0,VLOOKUP($C11,'NorAm Val St-Come - DM'!$A$17:$I$32,9,FALSE))</f>
        <v>0</v>
      </c>
      <c r="K11" s="23">
        <f>IF(ISNA(VLOOKUP($C11,'North Bay TT Day 1'!$A$17:$I$100,9,FALSE))=TRUE,0,VLOOKUP($C11,'North Bay TT Day 1'!$A$17:$I$100,9,FALSE))</f>
        <v>4</v>
      </c>
      <c r="L11" s="23">
        <f>IF(ISNA(VLOOKUP($C11,'North Bay TT Day 2'!$A$17:$I$100,9,FALSE))=TRUE,0,VLOOKUP($C11,'North Bay TT Day 2'!$A$17:$I$100,9,FALSE))</f>
        <v>24</v>
      </c>
      <c r="M11" s="23">
        <f>IF(ISNA(VLOOKUP($C11,'Caledon TT'!$A$17:$I$101,9,FALSE))=TRUE,0,VLOOKUP($C11,'Caledon TT'!$A$17:$I$101,9,FALSE))</f>
        <v>2</v>
      </c>
      <c r="N11" s="23">
        <f>IF(ISNA(VLOOKUP($C11,'Killington Nor AM'!$A$17:$I$101,9,FALSE))=TRUE,0,VLOOKUP($C11,'Killington Nor AM'!$A$17:$I$101,9,FALSE))</f>
        <v>0</v>
      </c>
      <c r="O11" s="23">
        <f>IF(ISNA(VLOOKUP($C11,'Canada Cup Red Deer'!$A$17:$I$101,9,FALSE))=TRUE,0,VLOOKUP($C11,'Canada Cup Red Deer'!$A$17:$I$101,9,FALSE))</f>
        <v>0</v>
      </c>
      <c r="P11" s="23">
        <f>IF(ISNA(VLOOKUP($C11,'Provincials MO'!$A$17:$I$101,9,FALSE))=TRUE,0,VLOOKUP($C11,'Provincials MO'!$A$17:$I$101,9,FALSE))</f>
        <v>5</v>
      </c>
      <c r="Q11" s="23">
        <f>IF(ISNA(VLOOKUP($C11,'Provincials DM'!$A$17:$I$101,9,FALSE))=TRUE,0,VLOOKUP($C11,'Provincials DM'!$A$17:$I$101,9,FALSE))</f>
        <v>2</v>
      </c>
      <c r="R11" s="23">
        <f>IF(ISNA(VLOOKUP($C11,'Park City NorAm MO'!$A$17:$I$101,9,FALSE))=TRUE,0,VLOOKUP($C11,'Park City NorAm MO'!$A$17:$I$101,9,FALSE))</f>
        <v>0</v>
      </c>
      <c r="S11" s="23">
        <f>IF(ISNA(VLOOKUP($C11,'Park City NorAm DM'!$A$17:$I$101,9,FALSE))=TRUE,0,VLOOKUP($C11,'Park City NorAm DM'!$A$17:$I$101,9,FALSE))</f>
        <v>0</v>
      </c>
      <c r="T11" s="23">
        <f>IF(ISNA(VLOOKUP($C11,'Junior Nats MO'!$A$17:$I$101,9,FALSE))=TRUE,0,VLOOKUP($C11,'Junior Nats MO'!$A$17:$I$101,9,FALSE))</f>
        <v>36</v>
      </c>
      <c r="U11" s="23">
        <f>IF(ISNA(VLOOKUP($C11,'Canadian Champs MO'!$A$17:$I$101,9,FALSE))=TRUE,0,VLOOKUP($C11,'Canadian Champs MO'!$A$17:$I$101,9,FALSE))</f>
        <v>0</v>
      </c>
      <c r="V11" s="23">
        <f>IF(ISNA(VLOOKUP($C11,'Canadian Champs MO'!$A$17:$I$101,9,FALSE))=TRUE,0,VLOOKUP($C11,'Canadian Champs MO'!$A$17:$I$101,9,FALSE))</f>
        <v>0</v>
      </c>
    </row>
    <row r="12" spans="1:22" ht="15" customHeight="1">
      <c r="A12" s="112" t="s">
        <v>64</v>
      </c>
      <c r="B12" s="112" t="s">
        <v>52</v>
      </c>
      <c r="C12" s="112" t="s">
        <v>69</v>
      </c>
      <c r="D12" s="91">
        <f>IF(ISNA(VLOOKUP($C12,'RPA Caclulations'!$C$6:$K$91,3,FALSE))=TRUE,"0",VLOOKUP($C12,'RPA Caclulations'!$C$6:$K$91,3,FALSE))</f>
        <v>5</v>
      </c>
      <c r="E12" s="22" t="str">
        <f>IF(ISNA(VLOOKUP($C12,'Apex Cdn Selections Dec 16'!$A$17:$I$37,9,FALSE))=TRUE,"0",VLOOKUP($C12,'Apex Cdn Selections Dec 16'!$A$17:$I$37,9,FALSE))</f>
        <v>0</v>
      </c>
      <c r="F12" s="22" t="str">
        <f>IF(ISNA(VLOOKUP($C12,'Apex Cdn Selections Dec 17'!$A$17:$I$31,9,FALSE))=TRUE,"0",VLOOKUP($C12,'Apex Cdn Selections Dec 17'!$A$17:$I$31,9,FALSE))</f>
        <v>0</v>
      </c>
      <c r="G12" s="23">
        <f>IF(ISNA(VLOOKUP($C12,'Calabogie CDN Cup M Jan 14'!$A$17:$I$32,9,FALSE))=TRUE,0,VLOOKUP($C12,'Calabogie CDN Cup M Jan 14'!$A$17:$I$32,9,FALSE))</f>
        <v>53</v>
      </c>
      <c r="H12" s="23">
        <f>IF(ISNA(VLOOKUP($C12,'Calabogie CDN Cup Jan 13'!$A$17:$I$32,9,FALSE))=TRUE,0,VLOOKUP($C12,'Calabogie CDN Cup Jan 13'!$A$17:$I$32,9,FALSE))</f>
        <v>39</v>
      </c>
      <c r="I12" s="23">
        <f>IF(ISNA(VLOOKUP($C12,'NorAm Val St-Come - MO'!$A$17:$I$32,9,FALSE))=TRUE,0,VLOOKUP($C12,'NorAm Val St-Come - MO'!$A$17:$I$32,9,FALSE))</f>
        <v>0</v>
      </c>
      <c r="J12" s="23">
        <f>IF(ISNA(VLOOKUP($C12,'NorAm Val St-Come - DM'!$A$17:$I$32,9,FALSE))=TRUE,0,VLOOKUP($C12,'NorAm Val St-Come - DM'!$A$17:$I$32,9,FALSE))</f>
        <v>0</v>
      </c>
      <c r="K12" s="23">
        <f>IF(ISNA(VLOOKUP($C12,'North Bay TT Day 1'!$A$17:$I$100,9,FALSE))=TRUE,0,VLOOKUP($C12,'North Bay TT Day 1'!$A$17:$I$100,9,FALSE))</f>
        <v>8</v>
      </c>
      <c r="L12" s="23">
        <f>IF(ISNA(VLOOKUP($C12,'North Bay TT Day 2'!$A$17:$I$100,9,FALSE))=TRUE,0,VLOOKUP($C12,'North Bay TT Day 2'!$A$17:$I$100,9,FALSE))</f>
        <v>2</v>
      </c>
      <c r="M12" s="23">
        <f>IF(ISNA(VLOOKUP($C12,'Caledon TT'!$A$17:$I$101,9,FALSE))=TRUE,0,VLOOKUP($C12,'Caledon TT'!$A$17:$I$101,9,FALSE))</f>
        <v>4</v>
      </c>
      <c r="N12" s="23">
        <f>IF(ISNA(VLOOKUP($C12,'Killington Nor AM'!$A$17:$I$101,9,FALSE))=TRUE,0,VLOOKUP($C12,'Killington Nor AM'!$A$17:$I$101,9,FALSE))</f>
        <v>0</v>
      </c>
      <c r="O12" s="23">
        <f>IF(ISNA(VLOOKUP($C12,'Canada Cup Red Deer'!$A$17:$I$101,9,FALSE))=TRUE,0,VLOOKUP($C12,'Canada Cup Red Deer'!$A$17:$I$101,9,FALSE))</f>
        <v>0</v>
      </c>
      <c r="P12" s="23">
        <f>IF(ISNA(VLOOKUP($C12,'Provincials MO'!$A$17:$I$101,9,FALSE))=TRUE,0,VLOOKUP($C12,'Provincials MO'!$A$17:$I$101,9,FALSE))</f>
        <v>1</v>
      </c>
      <c r="Q12" s="23">
        <f>IF(ISNA(VLOOKUP($C12,'Provincials DM'!$A$17:$I$101,9,FALSE))=TRUE,0,VLOOKUP($C12,'Provincials DM'!$A$17:$I$101,9,FALSE))</f>
        <v>3</v>
      </c>
      <c r="R12" s="23">
        <f>IF(ISNA(VLOOKUP($C12,'Park City NorAm MO'!$A$17:$I$101,9,FALSE))=TRUE,0,VLOOKUP($C12,'Park City NorAm MO'!$A$17:$I$101,9,FALSE))</f>
        <v>0</v>
      </c>
      <c r="S12" s="23">
        <f>IF(ISNA(VLOOKUP($C12,'Park City NorAm DM'!$A$17:$I$101,9,FALSE))=TRUE,0,VLOOKUP($C12,'Park City NorAm DM'!$A$17:$I$101,9,FALSE))</f>
        <v>0</v>
      </c>
      <c r="T12" s="23">
        <f>IF(ISNA(VLOOKUP($C12,'Junior Nats MO'!$A$17:$I$101,9,FALSE))=TRUE,0,VLOOKUP($C12,'Junior Nats MO'!$A$17:$I$101,9,FALSE))</f>
        <v>65</v>
      </c>
      <c r="U12" s="23">
        <f>IF(ISNA(VLOOKUP($C12,'Canadian Champs MO'!$A$17:$I$101,9,FALSE))=TRUE,0,VLOOKUP($C12,'Canadian Champs MO'!$A$17:$I$101,9,FALSE))</f>
        <v>0</v>
      </c>
      <c r="V12" s="23">
        <f>IF(ISNA(VLOOKUP($C12,'Canadian Champs MO'!$A$17:$I$101,9,FALSE))=TRUE,0,VLOOKUP($C12,'Canadian Champs MO'!$A$17:$I$101,9,FALSE))</f>
        <v>0</v>
      </c>
    </row>
    <row r="13" spans="1:22" ht="15" customHeight="1">
      <c r="A13" s="114" t="s">
        <v>57</v>
      </c>
      <c r="B13" s="114" t="s">
        <v>60</v>
      </c>
      <c r="C13" s="112" t="s">
        <v>59</v>
      </c>
      <c r="D13" s="91">
        <f>IF(ISNA(VLOOKUP($C13,'RPA Caclulations'!$C$6:$K$91,3,FALSE))=TRUE,"0",VLOOKUP($C13,'RPA Caclulations'!$C$6:$K$91,3,FALSE))</f>
        <v>6</v>
      </c>
      <c r="E13" s="22" t="str">
        <f>IF(ISNA(VLOOKUP($C13,'Apex Cdn Selections Dec 16'!$A$17:$I$37,9,FALSE))=TRUE,"0",VLOOKUP($C13,'Apex Cdn Selections Dec 16'!$A$17:$I$37,9,FALSE))</f>
        <v>0</v>
      </c>
      <c r="F13" s="22" t="str">
        <f>IF(ISNA(VLOOKUP($C13,'Apex Cdn Selections Dec 17'!$A$17:$I$31,9,FALSE))=TRUE,"0",VLOOKUP($C13,'Apex Cdn Selections Dec 17'!$A$17:$I$31,9,FALSE))</f>
        <v>0</v>
      </c>
      <c r="G13" s="23">
        <f>IF(ISNA(VLOOKUP($C13,'Calabogie CDN Cup M Jan 14'!$A$17:$I$32,9,FALSE))=TRUE,0,VLOOKUP($C13,'Calabogie CDN Cup M Jan 14'!$A$17:$I$32,9,FALSE))</f>
        <v>27</v>
      </c>
      <c r="H13" s="23">
        <f>IF(ISNA(VLOOKUP($C13,'Calabogie CDN Cup Jan 13'!$A$17:$I$32,9,FALSE))=TRUE,0,VLOOKUP($C13,'Calabogie CDN Cup Jan 13'!$A$17:$I$32,9,FALSE))</f>
        <v>42</v>
      </c>
      <c r="I13" s="23">
        <f>IF(ISNA(VLOOKUP($C13,'NorAm Val St-Come - MO'!$A$17:$I$32,9,FALSE))=TRUE,0,VLOOKUP($C13,'NorAm Val St-Come - MO'!$A$17:$I$32,9,FALSE))</f>
        <v>0</v>
      </c>
      <c r="J13" s="23">
        <f>IF(ISNA(VLOOKUP($C13,'NorAm Val St-Come - DM'!$A$17:$I$32,9,FALSE))=TRUE,0,VLOOKUP($C13,'NorAm Val St-Come - DM'!$A$17:$I$32,9,FALSE))</f>
        <v>0</v>
      </c>
      <c r="K13" s="23">
        <f>IF(ISNA(VLOOKUP($C13,'North Bay TT Day 1'!$A$17:$I$100,9,FALSE))=TRUE,0,VLOOKUP($C13,'North Bay TT Day 1'!$A$17:$I$100,9,FALSE))</f>
        <v>17</v>
      </c>
      <c r="L13" s="23">
        <f>IF(ISNA(VLOOKUP($C13,'North Bay TT Day 2'!$A$17:$I$100,9,FALSE))=TRUE,0,VLOOKUP($C13,'North Bay TT Day 2'!$A$17:$I$100,9,FALSE))</f>
        <v>4</v>
      </c>
      <c r="M13" s="23">
        <f>IF(ISNA(VLOOKUP($C13,'Caledon TT'!$A$17:$I$101,9,FALSE))=TRUE,0,VLOOKUP($C13,'Caledon TT'!$A$17:$I$101,9,FALSE))</f>
        <v>6</v>
      </c>
      <c r="N13" s="23">
        <f>IF(ISNA(VLOOKUP($C13,'Killington Nor AM'!$A$17:$I$101,9,FALSE))=TRUE,0,VLOOKUP($C13,'Killington Nor AM'!$A$17:$I$101,9,FALSE))</f>
        <v>0</v>
      </c>
      <c r="O13" s="23">
        <f>IF(ISNA(VLOOKUP($C13,'Canada Cup Red Deer'!$A$17:$I$101,9,FALSE))=TRUE,0,VLOOKUP($C13,'Canada Cup Red Deer'!$A$17:$I$101,9,FALSE))</f>
        <v>0</v>
      </c>
      <c r="P13" s="23">
        <f>IF(ISNA(VLOOKUP($C13,'Provincials MO'!$A$17:$I$101,9,FALSE))=TRUE,0,VLOOKUP($C13,'Provincials MO'!$A$17:$I$101,9,FALSE))</f>
        <v>3</v>
      </c>
      <c r="Q13" s="23">
        <f>IF(ISNA(VLOOKUP($C13,'Provincials DM'!$A$17:$I$101,9,FALSE))=TRUE,0,VLOOKUP($C13,'Provincials DM'!$A$17:$I$101,9,FALSE))</f>
        <v>4</v>
      </c>
      <c r="R13" s="23">
        <f>IF(ISNA(VLOOKUP($C13,'Park City NorAm MO'!$A$17:$I$101,9,FALSE))=TRUE,0,VLOOKUP($C13,'Park City NorAm MO'!$A$17:$I$101,9,FALSE))</f>
        <v>0</v>
      </c>
      <c r="S13" s="23">
        <f>IF(ISNA(VLOOKUP($C13,'Park City NorAm DM'!$A$17:$I$101,9,FALSE))=TRUE,0,VLOOKUP($C13,'Park City NorAm DM'!$A$17:$I$101,9,FALSE))</f>
        <v>0</v>
      </c>
      <c r="T13" s="23">
        <f>IF(ISNA(VLOOKUP($C13,'Junior Nats MO'!$A$17:$I$101,9,FALSE))=TRUE,0,VLOOKUP($C13,'Junior Nats MO'!$A$17:$I$101,9,FALSE))</f>
        <v>62</v>
      </c>
      <c r="U13" s="23">
        <f>IF(ISNA(VLOOKUP($C13,'Canadian Champs MO'!$A$17:$I$101,9,FALSE))=TRUE,0,VLOOKUP($C13,'Canadian Champs MO'!$A$17:$I$101,9,FALSE))</f>
        <v>0</v>
      </c>
      <c r="V13" s="23">
        <f>IF(ISNA(VLOOKUP($C13,'Canadian Champs MO'!$A$17:$I$101,9,FALSE))=TRUE,0,VLOOKUP($C13,'Canadian Champs MO'!$A$17:$I$101,9,FALSE))</f>
        <v>0</v>
      </c>
    </row>
    <row r="14" spans="1:22" ht="15" customHeight="1">
      <c r="A14" s="114" t="s">
        <v>62</v>
      </c>
      <c r="B14" s="114" t="s">
        <v>53</v>
      </c>
      <c r="C14" s="112" t="s">
        <v>61</v>
      </c>
      <c r="D14" s="91">
        <f>IF(ISNA(VLOOKUP($C14,'RPA Caclulations'!$C$6:$K$91,3,FALSE))=TRUE,"0",VLOOKUP($C14,'RPA Caclulations'!$C$6:$K$91,3,FALSE))</f>
        <v>7</v>
      </c>
      <c r="E14" s="22" t="str">
        <f>IF(ISNA(VLOOKUP($C14,'Apex Cdn Selections Dec 16'!$A$17:$I$37,9,FALSE))=TRUE,"0",VLOOKUP($C14,'Apex Cdn Selections Dec 16'!$A$17:$I$37,9,FALSE))</f>
        <v>0</v>
      </c>
      <c r="F14" s="22" t="str">
        <f>IF(ISNA(VLOOKUP($C14,'Apex Cdn Selections Dec 17'!$A$17:$I$31,9,FALSE))=TRUE,"0",VLOOKUP($C14,'Apex Cdn Selections Dec 17'!$A$17:$I$31,9,FALSE))</f>
        <v>0</v>
      </c>
      <c r="G14" s="23">
        <f>IF(ISNA(VLOOKUP($C14,'Calabogie CDN Cup M Jan 14'!$A$17:$I$32,9,FALSE))=TRUE,0,VLOOKUP($C14,'Calabogie CDN Cup M Jan 14'!$A$17:$I$32,9,FALSE))</f>
        <v>29</v>
      </c>
      <c r="H14" s="23">
        <f>IF(ISNA(VLOOKUP($C14,'Calabogie CDN Cup Jan 13'!$A$17:$I$32,9,FALSE))=TRUE,0,VLOOKUP($C14,'Calabogie CDN Cup Jan 13'!$A$17:$I$32,9,FALSE))</f>
        <v>44</v>
      </c>
      <c r="I14" s="23">
        <f>IF(ISNA(VLOOKUP($C14,'NorAm Val St-Come - MO'!$A$17:$I$32,9,FALSE))=TRUE,0,VLOOKUP($C14,'NorAm Val St-Come - MO'!$A$17:$I$32,9,FALSE))</f>
        <v>0</v>
      </c>
      <c r="J14" s="23">
        <f>IF(ISNA(VLOOKUP($C14,'NorAm Val St-Come - DM'!$A$17:$I$32,9,FALSE))=TRUE,0,VLOOKUP($C14,'NorAm Val St-Come - DM'!$A$17:$I$32,9,FALSE))</f>
        <v>0</v>
      </c>
      <c r="K14" s="23">
        <f>IF(ISNA(VLOOKUP($C14,'North Bay TT Day 1'!$A$17:$I$100,9,FALSE))=TRUE,0,VLOOKUP($C14,'North Bay TT Day 1'!$A$17:$I$100,9,FALSE))</f>
        <v>1</v>
      </c>
      <c r="L14" s="23">
        <f>IF(ISNA(VLOOKUP($C14,'North Bay TT Day 2'!$A$17:$I$100,9,FALSE))=TRUE,0,VLOOKUP($C14,'North Bay TT Day 2'!$A$17:$I$100,9,FALSE))</f>
        <v>3</v>
      </c>
      <c r="M14" s="23">
        <f>IF(ISNA(VLOOKUP($C14,'Caledon TT'!$A$17:$I$101,9,FALSE))=TRUE,0,VLOOKUP($C14,'Caledon TT'!$A$17:$I$101,9,FALSE))</f>
        <v>1</v>
      </c>
      <c r="N14" s="23">
        <f>IF(ISNA(VLOOKUP($C14,'Killington Nor AM'!$A$17:$I$101,9,FALSE))=TRUE,0,VLOOKUP($C14,'Killington Nor AM'!$A$17:$I$101,9,FALSE))</f>
        <v>0</v>
      </c>
      <c r="O14" s="23">
        <f>IF(ISNA(VLOOKUP($C14,'Canada Cup Red Deer'!$A$17:$I$101,9,FALSE))=TRUE,0,VLOOKUP($C14,'Canada Cup Red Deer'!$A$17:$I$101,9,FALSE))</f>
        <v>0</v>
      </c>
      <c r="P14" s="23">
        <f>IF(ISNA(VLOOKUP($C14,'Provincials MO'!$A$17:$I$101,9,FALSE))=TRUE,0,VLOOKUP($C14,'Provincials MO'!$A$17:$I$101,9,FALSE))</f>
        <v>4</v>
      </c>
      <c r="Q14" s="23">
        <f>IF(ISNA(VLOOKUP($C14,'Provincials DM'!$A$17:$I$101,9,FALSE))=TRUE,0,VLOOKUP($C14,'Provincials DM'!$A$17:$I$101,9,FALSE))</f>
        <v>8</v>
      </c>
      <c r="R14" s="23">
        <f>IF(ISNA(VLOOKUP($C14,'Park City NorAm MO'!$A$17:$I$101,9,FALSE))=TRUE,0,VLOOKUP($C14,'Park City NorAm MO'!$A$17:$I$101,9,FALSE))</f>
        <v>0</v>
      </c>
      <c r="S14" s="23">
        <f>IF(ISNA(VLOOKUP($C14,'Park City NorAm DM'!$A$17:$I$101,9,FALSE))=TRUE,0,VLOOKUP($C14,'Park City NorAm DM'!$A$17:$I$101,9,FALSE))</f>
        <v>0</v>
      </c>
      <c r="T14" s="23">
        <f>IF(ISNA(VLOOKUP($C14,'Junior Nats MO'!$A$17:$I$101,9,FALSE))=TRUE,0,VLOOKUP($C14,'Junior Nats MO'!$A$17:$I$101,9,FALSE))</f>
        <v>63</v>
      </c>
      <c r="U14" s="23">
        <f>IF(ISNA(VLOOKUP($C14,'Canadian Champs MO'!$A$17:$I$101,9,FALSE))=TRUE,0,VLOOKUP($C14,'Canadian Champs MO'!$A$17:$I$101,9,FALSE))</f>
        <v>0</v>
      </c>
      <c r="V14" s="23">
        <f>IF(ISNA(VLOOKUP($C14,'Canadian Champs MO'!$A$17:$I$101,9,FALSE))=TRUE,0,VLOOKUP($C14,'Canadian Champs MO'!$A$17:$I$101,9,FALSE))</f>
        <v>0</v>
      </c>
    </row>
    <row r="15" spans="1:22" ht="15" customHeight="1">
      <c r="A15" s="112" t="s">
        <v>87</v>
      </c>
      <c r="B15" s="137" t="s">
        <v>93</v>
      </c>
      <c r="C15" s="112" t="s">
        <v>88</v>
      </c>
      <c r="D15" s="91">
        <f>IF(ISNA(VLOOKUP($C15,'RPA Caclulations'!$C$6:$K$91,3,FALSE))=TRUE,"0",VLOOKUP($C15,'RPA Caclulations'!$C$6:$K$91,3,FALSE))</f>
        <v>8</v>
      </c>
      <c r="E15" s="22" t="str">
        <f>IF(ISNA(VLOOKUP($C15,'Apex Cdn Selections Dec 16'!$A$17:$I$37,9,FALSE))=TRUE,"0",VLOOKUP($C15,'Apex Cdn Selections Dec 16'!$A$17:$I$37,9,FALSE))</f>
        <v>0</v>
      </c>
      <c r="F15" s="22" t="str">
        <f>IF(ISNA(VLOOKUP($C15,'Apex Cdn Selections Dec 17'!$A$17:$I$31,9,FALSE))=TRUE,"0",VLOOKUP($C15,'Apex Cdn Selections Dec 17'!$A$17:$I$31,9,FALSE))</f>
        <v>0</v>
      </c>
      <c r="G15" s="23">
        <f>IF(ISNA(VLOOKUP($C15,'Calabogie CDN Cup M Jan 14'!$A$17:$I$32,9,FALSE))=TRUE,0,VLOOKUP($C15,'Calabogie CDN Cup M Jan 14'!$A$17:$I$32,9,FALSE))</f>
        <v>0</v>
      </c>
      <c r="H15" s="23">
        <f>IF(ISNA(VLOOKUP($C15,'Calabogie CDN Cup Jan 13'!$A$17:$I$32,9,FALSE))=TRUE,0,VLOOKUP($C15,'Calabogie CDN Cup Jan 13'!$A$17:$I$32,9,FALSE))</f>
        <v>0</v>
      </c>
      <c r="I15" s="23">
        <f>IF(ISNA(VLOOKUP($C15,'NorAm Val St-Come - MO'!$A$17:$I$32,9,FALSE))=TRUE,0,VLOOKUP($C15,'NorAm Val St-Come - MO'!$A$17:$I$32,9,FALSE))</f>
        <v>0</v>
      </c>
      <c r="J15" s="23">
        <f>IF(ISNA(VLOOKUP($C15,'NorAm Val St-Come - DM'!$A$17:$I$32,9,FALSE))=TRUE,0,VLOOKUP($C15,'NorAm Val St-Come - DM'!$A$17:$I$32,9,FALSE))</f>
        <v>0</v>
      </c>
      <c r="K15" s="23">
        <f>IF(ISNA(VLOOKUP($C15,'North Bay TT Day 1'!$A$17:$I$100,9,FALSE))=TRUE,0,VLOOKUP($C15,'North Bay TT Day 1'!$A$17:$I$100,9,FALSE))</f>
        <v>2</v>
      </c>
      <c r="L15" s="23">
        <f>IF(ISNA(VLOOKUP($C15,'North Bay TT Day 2'!$A$17:$I$100,9,FALSE))=TRUE,0,VLOOKUP($C15,'North Bay TT Day 2'!$A$17:$I$100,9,FALSE))</f>
        <v>1</v>
      </c>
      <c r="M15" s="23">
        <f>IF(ISNA(VLOOKUP($C15,'Caledon TT'!$A$17:$I$101,9,FALSE))=TRUE,0,VLOOKUP($C15,'Caledon TT'!$A$17:$I$101,9,FALSE))</f>
        <v>3</v>
      </c>
      <c r="N15" s="23">
        <f>IF(ISNA(VLOOKUP($C15,'Killington Nor AM'!$A$17:$I$101,9,FALSE))=TRUE,0,VLOOKUP($C15,'Killington Nor AM'!$A$17:$I$101,9,FALSE))</f>
        <v>0</v>
      </c>
      <c r="O15" s="23">
        <f>IF(ISNA(VLOOKUP($C15,'Canada Cup Red Deer'!$A$17:$I$101,9,FALSE))=TRUE,0,VLOOKUP($C15,'Canada Cup Red Deer'!$A$17:$I$101,9,FALSE))</f>
        <v>0</v>
      </c>
      <c r="P15" s="23">
        <f>IF(ISNA(VLOOKUP($C15,'Provincials MO'!$A$17:$I$101,9,FALSE))=TRUE,0,VLOOKUP($C15,'Provincials MO'!$A$17:$I$101,9,FALSE))</f>
        <v>2</v>
      </c>
      <c r="Q15" s="23">
        <f>IF(ISNA(VLOOKUP($C15,'Provincials DM'!$A$17:$I$101,9,FALSE))=TRUE,0,VLOOKUP($C15,'Provincials DM'!$A$17:$I$101,9,FALSE))</f>
        <v>1</v>
      </c>
      <c r="R15" s="23">
        <f>IF(ISNA(VLOOKUP($C15,'Park City NorAm MO'!$A$17:$I$101,9,FALSE))=TRUE,0,VLOOKUP($C15,'Park City NorAm MO'!$A$17:$I$101,9,FALSE))</f>
        <v>0</v>
      </c>
      <c r="S15" s="23">
        <f>IF(ISNA(VLOOKUP($C15,'Park City NorAm DM'!$A$17:$I$101,9,FALSE))=TRUE,0,VLOOKUP($C15,'Park City NorAm DM'!$A$17:$I$101,9,FALSE))</f>
        <v>0</v>
      </c>
      <c r="T15" s="23">
        <f>IF(ISNA(VLOOKUP($C15,'Junior Nats MO'!$A$17:$I$101,9,FALSE))=TRUE,0,VLOOKUP($C15,'Junior Nats MO'!$A$17:$I$101,9,FALSE))</f>
        <v>0</v>
      </c>
      <c r="U15" s="23">
        <f>IF(ISNA(VLOOKUP($C15,'Canadian Champs MO'!$A$17:$I$101,9,FALSE))=TRUE,0,VLOOKUP($C15,'Canadian Champs MO'!$A$17:$I$101,9,FALSE))</f>
        <v>0</v>
      </c>
      <c r="V15" s="23">
        <f>IF(ISNA(VLOOKUP($C15,'Canadian Champs MO'!$A$17:$I$101,9,FALSE))=TRUE,0,VLOOKUP($C15,'Canadian Champs MO'!$A$17:$I$101,9,FALSE))</f>
        <v>0</v>
      </c>
    </row>
    <row r="16" spans="1:22" ht="15" customHeight="1">
      <c r="A16" s="112" t="s">
        <v>64</v>
      </c>
      <c r="B16" s="112" t="s">
        <v>93</v>
      </c>
      <c r="C16" s="112" t="s">
        <v>92</v>
      </c>
      <c r="D16" s="91">
        <f>IF(ISNA(VLOOKUP($C16,'RPA Caclulations'!$C$6:$K$91,3,FALSE))=TRUE,"0",VLOOKUP($C16,'RPA Caclulations'!$C$6:$K$91,3,FALSE))</f>
        <v>9</v>
      </c>
      <c r="E16" s="22" t="str">
        <f>IF(ISNA(VLOOKUP($C16,'Apex Cdn Selections Dec 16'!$A$17:$I$37,9,FALSE))=TRUE,"0",VLOOKUP($C16,'Apex Cdn Selections Dec 16'!$A$17:$I$37,9,FALSE))</f>
        <v>0</v>
      </c>
      <c r="F16" s="22" t="str">
        <f>IF(ISNA(VLOOKUP($C16,'Apex Cdn Selections Dec 17'!$A$17:$I$31,9,FALSE))=TRUE,"0",VLOOKUP($C16,'Apex Cdn Selections Dec 17'!$A$17:$I$31,9,FALSE))</f>
        <v>0</v>
      </c>
      <c r="G16" s="23">
        <f>IF(ISNA(VLOOKUP($C16,'Calabogie CDN Cup M Jan 14'!$A$17:$I$32,9,FALSE))=TRUE,0,VLOOKUP($C16,'Calabogie CDN Cup M Jan 14'!$A$17:$I$32,9,FALSE))</f>
        <v>0</v>
      </c>
      <c r="H16" s="23">
        <f>IF(ISNA(VLOOKUP($C16,'Calabogie CDN Cup Jan 13'!$A$17:$I$32,9,FALSE))=TRUE,0,VLOOKUP($C16,'Calabogie CDN Cup Jan 13'!$A$17:$I$32,9,FALSE))</f>
        <v>0</v>
      </c>
      <c r="I16" s="23">
        <f>IF(ISNA(VLOOKUP($C16,'NorAm Val St-Come - MO'!$A$17:$I$32,9,FALSE))=TRUE,0,VLOOKUP($C16,'NorAm Val St-Come - MO'!$A$17:$I$32,9,FALSE))</f>
        <v>0</v>
      </c>
      <c r="J16" s="23">
        <f>IF(ISNA(VLOOKUP($C16,'NorAm Val St-Come - DM'!$A$17:$I$32,9,FALSE))=TRUE,0,VLOOKUP($C16,'NorAm Val St-Come - DM'!$A$17:$I$32,9,FALSE))</f>
        <v>0</v>
      </c>
      <c r="K16" s="23">
        <f>IF(ISNA(VLOOKUP($C16,'North Bay TT Day 1'!$A$17:$I$100,9,FALSE))=TRUE,0,VLOOKUP($C16,'North Bay TT Day 1'!$A$17:$I$100,9,FALSE))</f>
        <v>6</v>
      </c>
      <c r="L16" s="23">
        <f>IF(ISNA(VLOOKUP($C16,'North Bay TT Day 2'!$A$17:$I$100,9,FALSE))=TRUE,0,VLOOKUP($C16,'North Bay TT Day 2'!$A$17:$I$100,9,FALSE))</f>
        <v>8</v>
      </c>
      <c r="M16" s="23">
        <f>IF(ISNA(VLOOKUP($C16,'Caledon TT'!$A$17:$I$101,9,FALSE))=TRUE,0,VLOOKUP($C16,'Caledon TT'!$A$17:$I$101,9,FALSE))</f>
        <v>5</v>
      </c>
      <c r="N16" s="23">
        <f>IF(ISNA(VLOOKUP($C16,'Killington Nor AM'!$A$17:$I$101,9,FALSE))=TRUE,0,VLOOKUP($C16,'Killington Nor AM'!$A$17:$I$101,9,FALSE))</f>
        <v>0</v>
      </c>
      <c r="O16" s="23">
        <f>IF(ISNA(VLOOKUP($C16,'Canada Cup Red Deer'!$A$17:$I$101,9,FALSE))=TRUE,0,VLOOKUP($C16,'Canada Cup Red Deer'!$A$17:$I$101,9,FALSE))</f>
        <v>0</v>
      </c>
      <c r="P16" s="23">
        <f>IF(ISNA(VLOOKUP($C16,'Provincials MO'!$A$17:$I$101,9,FALSE))=TRUE,0,VLOOKUP($C16,'Provincials MO'!$A$17:$I$101,9,FALSE))</f>
        <v>6</v>
      </c>
      <c r="Q16" s="23">
        <f>IF(ISNA(VLOOKUP($C16,'Provincials DM'!$A$17:$I$101,9,FALSE))=TRUE,0,VLOOKUP($C16,'Provincials DM'!$A$17:$I$101,9,FALSE))</f>
        <v>5</v>
      </c>
      <c r="R16" s="23">
        <f>IF(ISNA(VLOOKUP($C16,'Park City NorAm MO'!$A$17:$I$101,9,FALSE))=TRUE,0,VLOOKUP($C16,'Park City NorAm MO'!$A$17:$I$101,9,FALSE))</f>
        <v>0</v>
      </c>
      <c r="S16" s="23">
        <f>IF(ISNA(VLOOKUP($C16,'Park City NorAm DM'!$A$17:$I$101,9,FALSE))=TRUE,0,VLOOKUP($C16,'Park City NorAm DM'!$A$17:$I$101,9,FALSE))</f>
        <v>0</v>
      </c>
      <c r="T16" s="23">
        <f>IF(ISNA(VLOOKUP($C16,'Junior Nats MO'!$A$17:$I$101,9,FALSE))=TRUE,0,VLOOKUP($C16,'Junior Nats MO'!$A$17:$I$101,9,FALSE))</f>
        <v>34</v>
      </c>
      <c r="U16" s="23">
        <f>IF(ISNA(VLOOKUP($C16,'Canadian Champs MO'!$A$17:$I$101,9,FALSE))=TRUE,0,VLOOKUP($C16,'Canadian Champs MO'!$A$17:$I$101,9,FALSE))</f>
        <v>0</v>
      </c>
      <c r="V16" s="23">
        <f>IF(ISNA(VLOOKUP($C16,'Canadian Champs MO'!$A$17:$I$101,9,FALSE))=TRUE,0,VLOOKUP($C16,'Canadian Champs MO'!$A$17:$I$101,9,FALSE))</f>
        <v>0</v>
      </c>
    </row>
    <row r="17" spans="1:22" ht="15" customHeight="1">
      <c r="A17" s="112" t="s">
        <v>91</v>
      </c>
      <c r="B17" s="112" t="s">
        <v>66</v>
      </c>
      <c r="C17" s="112" t="s">
        <v>103</v>
      </c>
      <c r="D17" s="91">
        <f>IF(ISNA(VLOOKUP($C17,'RPA Caclulations'!$C$6:$K$91,3,FALSE))=TRUE,"0",VLOOKUP($C17,'RPA Caclulations'!$C$6:$K$91,3,FALSE))</f>
        <v>10</v>
      </c>
      <c r="E17" s="22" t="str">
        <f>IF(ISNA(VLOOKUP($C17,'Apex Cdn Selections Dec 16'!$A$17:$I$37,9,FALSE))=TRUE,"0",VLOOKUP($C17,'Apex Cdn Selections Dec 16'!$A$17:$I$37,9,FALSE))</f>
        <v>0</v>
      </c>
      <c r="F17" s="22" t="str">
        <f>IF(ISNA(VLOOKUP($C17,'Apex Cdn Selections Dec 17'!$A$17:$I$31,9,FALSE))=TRUE,"0",VLOOKUP($C17,'Apex Cdn Selections Dec 17'!$A$17:$I$31,9,FALSE))</f>
        <v>0</v>
      </c>
      <c r="G17" s="23">
        <f>IF(ISNA(VLOOKUP($C17,'Calabogie CDN Cup M Jan 14'!$A$17:$I$32,9,FALSE))=TRUE,0,VLOOKUP($C17,'Calabogie CDN Cup M Jan 14'!$A$17:$I$32,9,FALSE))</f>
        <v>0</v>
      </c>
      <c r="H17" s="23">
        <f>IF(ISNA(VLOOKUP($C17,'Calabogie CDN Cup Jan 13'!$A$17:$I$32,9,FALSE))=TRUE,0,VLOOKUP($C17,'Calabogie CDN Cup Jan 13'!$A$17:$I$32,9,FALSE))</f>
        <v>0</v>
      </c>
      <c r="I17" s="23">
        <f>IF(ISNA(VLOOKUP($C17,'NorAm Val St-Come - MO'!$A$17:$I$32,9,FALSE))=TRUE,0,VLOOKUP($C17,'NorAm Val St-Come - MO'!$A$17:$I$32,9,FALSE))</f>
        <v>0</v>
      </c>
      <c r="J17" s="23">
        <f>IF(ISNA(VLOOKUP($C17,'NorAm Val St-Come - DM'!$A$17:$I$32,9,FALSE))=TRUE,0,VLOOKUP($C17,'NorAm Val St-Come - DM'!$A$17:$I$32,9,FALSE))</f>
        <v>0</v>
      </c>
      <c r="K17" s="23">
        <f>IF(ISNA(VLOOKUP($C17,'North Bay TT Day 1'!$A$17:$I$100,9,FALSE))=TRUE,0,VLOOKUP($C17,'North Bay TT Day 1'!$A$17:$I$100,9,FALSE))</f>
        <v>16</v>
      </c>
      <c r="L17" s="23">
        <f>IF(ISNA(VLOOKUP($C17,'North Bay TT Day 2'!$A$17:$I$100,9,FALSE))=TRUE,0,VLOOKUP($C17,'North Bay TT Day 2'!$A$17:$I$100,9,FALSE))</f>
        <v>9</v>
      </c>
      <c r="M17" s="23">
        <f>IF(ISNA(VLOOKUP($C17,'Caledon TT'!$A$17:$I$101,9,FALSE))=TRUE,0,VLOOKUP($C17,'Caledon TT'!$A$17:$I$101,9,FALSE))</f>
        <v>8</v>
      </c>
      <c r="N17" s="23">
        <f>IF(ISNA(VLOOKUP($C17,'Killington Nor AM'!$A$17:$I$101,9,FALSE))=TRUE,0,VLOOKUP($C17,'Killington Nor AM'!$A$17:$I$101,9,FALSE))</f>
        <v>0</v>
      </c>
      <c r="O17" s="23">
        <f>IF(ISNA(VLOOKUP($C17,'Canada Cup Red Deer'!$A$17:$I$101,9,FALSE))=TRUE,0,VLOOKUP($C17,'Canada Cup Red Deer'!$A$17:$I$101,9,FALSE))</f>
        <v>0</v>
      </c>
      <c r="P17" s="23">
        <f>IF(ISNA(VLOOKUP($C17,'Provincials MO'!$A$17:$I$101,9,FALSE))=TRUE,0,VLOOKUP($C17,'Provincials MO'!$A$17:$I$101,9,FALSE))</f>
        <v>7</v>
      </c>
      <c r="Q17" s="23">
        <f>IF(ISNA(VLOOKUP($C17,'Provincials DM'!$A$17:$I$101,9,FALSE))=TRUE,0,VLOOKUP($C17,'Provincials DM'!$A$17:$I$101,9,FALSE))</f>
        <v>7</v>
      </c>
      <c r="R17" s="23">
        <f>IF(ISNA(VLOOKUP($C17,'Park City NorAm MO'!$A$17:$I$101,9,FALSE))=TRUE,0,VLOOKUP($C17,'Park City NorAm MO'!$A$17:$I$101,9,FALSE))</f>
        <v>0</v>
      </c>
      <c r="S17" s="23">
        <f>IF(ISNA(VLOOKUP($C17,'Park City NorAm DM'!$A$17:$I$101,9,FALSE))=TRUE,0,VLOOKUP($C17,'Park City NorAm DM'!$A$17:$I$101,9,FALSE))</f>
        <v>0</v>
      </c>
      <c r="T17" s="23">
        <f>IF(ISNA(VLOOKUP($C17,'Junior Nats MO'!$A$17:$I$101,9,FALSE))=TRUE,0,VLOOKUP($C17,'Junior Nats MO'!$A$17:$I$101,9,FALSE))</f>
        <v>0</v>
      </c>
      <c r="U17" s="23">
        <f>IF(ISNA(VLOOKUP($C17,'Canadian Champs MO'!$A$17:$I$101,9,FALSE))=TRUE,0,VLOOKUP($C17,'Canadian Champs MO'!$A$17:$I$101,9,FALSE))</f>
        <v>0</v>
      </c>
      <c r="V17" s="23">
        <f>IF(ISNA(VLOOKUP($C17,'Canadian Champs MO'!$A$17:$I$101,9,FALSE))=TRUE,0,VLOOKUP($C17,'Canadian Champs MO'!$A$17:$I$101,9,FALSE))</f>
        <v>0</v>
      </c>
    </row>
    <row r="18" spans="1:22" ht="15" customHeight="1">
      <c r="A18" s="112" t="s">
        <v>87</v>
      </c>
      <c r="B18" s="112" t="s">
        <v>53</v>
      </c>
      <c r="C18" s="112" t="s">
        <v>96</v>
      </c>
      <c r="D18" s="91">
        <f>IF(ISNA(VLOOKUP($C18,'RPA Caclulations'!$C$6:$K$91,3,FALSE))=TRUE,"0",VLOOKUP($C18,'RPA Caclulations'!$C$6:$K$91,3,FALSE))</f>
        <v>11</v>
      </c>
      <c r="E18" s="22" t="str">
        <f>IF(ISNA(VLOOKUP($C18,'Apex Cdn Selections Dec 16'!$A$17:$I$37,9,FALSE))=TRUE,"0",VLOOKUP($C18,'Apex Cdn Selections Dec 16'!$A$17:$I$37,9,FALSE))</f>
        <v>0</v>
      </c>
      <c r="F18" s="22" t="str">
        <f>IF(ISNA(VLOOKUP($C18,'Apex Cdn Selections Dec 17'!$A$17:$I$31,9,FALSE))=TRUE,"0",VLOOKUP($C18,'Apex Cdn Selections Dec 17'!$A$17:$I$31,9,FALSE))</f>
        <v>0</v>
      </c>
      <c r="G18" s="23">
        <f>IF(ISNA(VLOOKUP($C18,'Calabogie CDN Cup M Jan 14'!$A$17:$I$32,9,FALSE))=TRUE,0,VLOOKUP($C18,'Calabogie CDN Cup M Jan 14'!$A$17:$I$32,9,FALSE))</f>
        <v>0</v>
      </c>
      <c r="H18" s="23">
        <f>IF(ISNA(VLOOKUP($C18,'Calabogie CDN Cup Jan 13'!$A$17:$I$32,9,FALSE))=TRUE,0,VLOOKUP($C18,'Calabogie CDN Cup Jan 13'!$A$17:$I$32,9,FALSE))</f>
        <v>0</v>
      </c>
      <c r="I18" s="23">
        <f>IF(ISNA(VLOOKUP($C18,'NorAm Val St-Come - MO'!$A$17:$I$32,9,FALSE))=TRUE,0,VLOOKUP($C18,'NorAm Val St-Come - MO'!$A$17:$I$32,9,FALSE))</f>
        <v>0</v>
      </c>
      <c r="J18" s="23">
        <f>IF(ISNA(VLOOKUP($C18,'NorAm Val St-Come - DM'!$A$17:$I$32,9,FALSE))=TRUE,0,VLOOKUP($C18,'NorAm Val St-Come - DM'!$A$17:$I$32,9,FALSE))</f>
        <v>0</v>
      </c>
      <c r="K18" s="23">
        <f>IF(ISNA(VLOOKUP($C18,'North Bay TT Day 1'!$A$17:$I$100,9,FALSE))=TRUE,0,VLOOKUP($C18,'North Bay TT Day 1'!$A$17:$I$100,9,FALSE))</f>
        <v>11</v>
      </c>
      <c r="L18" s="23">
        <f>IF(ISNA(VLOOKUP($C18,'North Bay TT Day 2'!$A$17:$I$100,9,FALSE))=TRUE,0,VLOOKUP($C18,'North Bay TT Day 2'!$A$17:$I$100,9,FALSE))</f>
        <v>7</v>
      </c>
      <c r="M18" s="23">
        <f>IF(ISNA(VLOOKUP($C18,'Caledon TT'!$A$17:$I$101,9,FALSE))=TRUE,0,VLOOKUP($C18,'Caledon TT'!$A$17:$I$101,9,FALSE))</f>
        <v>11</v>
      </c>
      <c r="N18" s="23">
        <f>IF(ISNA(VLOOKUP($C18,'Killington Nor AM'!$A$17:$I$101,9,FALSE))=TRUE,0,VLOOKUP($C18,'Killington Nor AM'!$A$17:$I$101,9,FALSE))</f>
        <v>0</v>
      </c>
      <c r="O18" s="23">
        <f>IF(ISNA(VLOOKUP($C18,'Canada Cup Red Deer'!$A$17:$I$101,9,FALSE))=TRUE,0,VLOOKUP($C18,'Canada Cup Red Deer'!$A$17:$I$101,9,FALSE))</f>
        <v>0</v>
      </c>
      <c r="P18" s="23">
        <f>IF(ISNA(VLOOKUP($C18,'Provincials MO'!$A$17:$I$101,9,FALSE))=TRUE,0,VLOOKUP($C18,'Provincials MO'!$A$17:$I$101,9,FALSE))</f>
        <v>8</v>
      </c>
      <c r="Q18" s="23">
        <f>IF(ISNA(VLOOKUP($C18,'Provincials DM'!$A$17:$I$101,9,FALSE))=TRUE,0,VLOOKUP($C18,'Provincials DM'!$A$17:$I$101,9,FALSE))</f>
        <v>6</v>
      </c>
      <c r="R18" s="23">
        <f>IF(ISNA(VLOOKUP($C18,'Park City NorAm MO'!$A$17:$I$101,9,FALSE))=TRUE,0,VLOOKUP($C18,'Park City NorAm MO'!$A$17:$I$101,9,FALSE))</f>
        <v>0</v>
      </c>
      <c r="S18" s="23">
        <f>IF(ISNA(VLOOKUP($C18,'Park City NorAm DM'!$A$17:$I$101,9,FALSE))=TRUE,0,VLOOKUP($C18,'Park City NorAm DM'!$A$17:$I$101,9,FALSE))</f>
        <v>0</v>
      </c>
      <c r="T18" s="23">
        <f>IF(ISNA(VLOOKUP($C18,'Junior Nats MO'!$A$17:$I$101,9,FALSE))=TRUE,0,VLOOKUP($C18,'Junior Nats MO'!$A$17:$I$101,9,FALSE))</f>
        <v>0</v>
      </c>
      <c r="U18" s="23">
        <f>IF(ISNA(VLOOKUP($C18,'Canadian Champs MO'!$A$17:$I$101,9,FALSE))=TRUE,0,VLOOKUP($C18,'Canadian Champs MO'!$A$17:$I$101,9,FALSE))</f>
        <v>0</v>
      </c>
      <c r="V18" s="23">
        <f>IF(ISNA(VLOOKUP($C18,'Canadian Champs MO'!$A$17:$I$101,9,FALSE))=TRUE,0,VLOOKUP($C18,'Canadian Champs MO'!$A$17:$I$101,9,FALSE))</f>
        <v>0</v>
      </c>
    </row>
    <row r="19" spans="1:22" ht="15" customHeight="1">
      <c r="A19" s="112" t="s">
        <v>57</v>
      </c>
      <c r="B19" s="112" t="s">
        <v>53</v>
      </c>
      <c r="C19" s="112" t="s">
        <v>67</v>
      </c>
      <c r="D19" s="91">
        <f>IF(ISNA(VLOOKUP($C19,'RPA Caclulations'!$C$6:$K$91,3,FALSE))=TRUE,"0",VLOOKUP($C19,'RPA Caclulations'!$C$6:$K$91,3,FALSE))</f>
        <v>12</v>
      </c>
      <c r="E19" s="22" t="str">
        <f>IF(ISNA(VLOOKUP($C19,'Apex Cdn Selections Dec 16'!$A$17:$I$37,9,FALSE))=TRUE,"0",VLOOKUP($C19,'Apex Cdn Selections Dec 16'!$A$17:$I$37,9,FALSE))</f>
        <v>0</v>
      </c>
      <c r="F19" s="22" t="str">
        <f>IF(ISNA(VLOOKUP($C19,'Apex Cdn Selections Dec 17'!$A$17:$I$31,9,FALSE))=TRUE,"0",VLOOKUP($C19,'Apex Cdn Selections Dec 17'!$A$17:$I$31,9,FALSE))</f>
        <v>0</v>
      </c>
      <c r="G19" s="23">
        <f>IF(ISNA(VLOOKUP($C19,'Calabogie CDN Cup M Jan 14'!$A$17:$I$32,9,FALSE))=TRUE,0,VLOOKUP($C19,'Calabogie CDN Cup M Jan 14'!$A$17:$I$32,9,FALSE))</f>
        <v>47</v>
      </c>
      <c r="H19" s="23">
        <f>IF(ISNA(VLOOKUP($C19,'Calabogie CDN Cup Jan 13'!$A$17:$I$32,9,FALSE))=TRUE,0,VLOOKUP($C19,'Calabogie CDN Cup Jan 13'!$A$17:$I$32,9,FALSE))</f>
        <v>49</v>
      </c>
      <c r="I19" s="23">
        <f>IF(ISNA(VLOOKUP($C19,'NorAm Val St-Come - MO'!$A$17:$I$32,9,FALSE))=TRUE,0,VLOOKUP($C19,'NorAm Val St-Come - MO'!$A$17:$I$32,9,FALSE))</f>
        <v>0</v>
      </c>
      <c r="J19" s="23">
        <f>IF(ISNA(VLOOKUP($C19,'NorAm Val St-Come - DM'!$A$17:$I$32,9,FALSE))=TRUE,0,VLOOKUP($C19,'NorAm Val St-Come - DM'!$A$17:$I$32,9,FALSE))</f>
        <v>0</v>
      </c>
      <c r="K19" s="23">
        <f>IF(ISNA(VLOOKUP($C19,'North Bay TT Day 1'!$A$17:$I$100,9,FALSE))=TRUE,0,VLOOKUP($C19,'North Bay TT Day 1'!$A$17:$I$100,9,FALSE))</f>
        <v>3</v>
      </c>
      <c r="L19" s="23">
        <f>IF(ISNA(VLOOKUP($C19,'North Bay TT Day 2'!$A$17:$I$100,9,FALSE))=TRUE,0,VLOOKUP($C19,'North Bay TT Day 2'!$A$17:$I$100,9,FALSE))</f>
        <v>6</v>
      </c>
      <c r="M19" s="23">
        <f>IF(ISNA(VLOOKUP($C19,'Caledon TT'!$A$17:$I$101,9,FALSE))=TRUE,0,VLOOKUP($C19,'Caledon TT'!$A$17:$I$101,9,FALSE))</f>
        <v>7</v>
      </c>
      <c r="N19" s="23">
        <f>IF(ISNA(VLOOKUP($C19,'Killington Nor AM'!$A$17:$I$101,9,FALSE))=TRUE,0,VLOOKUP($C19,'Killington Nor AM'!$A$17:$I$101,9,FALSE))</f>
        <v>0</v>
      </c>
      <c r="O19" s="23">
        <f>IF(ISNA(VLOOKUP($C19,'Canada Cup Red Deer'!$A$17:$I$101,9,FALSE))=TRUE,0,VLOOKUP($C19,'Canada Cup Red Deer'!$A$17:$I$101,9,FALSE))</f>
        <v>0</v>
      </c>
      <c r="P19" s="23">
        <f>IF(ISNA(VLOOKUP($C19,'Provincials MO'!$A$17:$I$101,9,FALSE))=TRUE,0,VLOOKUP($C19,'Provincials MO'!$A$17:$I$101,9,FALSE))</f>
        <v>10</v>
      </c>
      <c r="Q19" s="23">
        <f>IF(ISNA(VLOOKUP($C19,'Provincials DM'!$A$17:$I$101,9,FALSE))=TRUE,0,VLOOKUP($C19,'Provincials DM'!$A$17:$I$101,9,FALSE))</f>
        <v>11</v>
      </c>
      <c r="R19" s="23">
        <f>IF(ISNA(VLOOKUP($C19,'Park City NorAm MO'!$A$17:$I$101,9,FALSE))=TRUE,0,VLOOKUP($C19,'Park City NorAm MO'!$A$17:$I$101,9,FALSE))</f>
        <v>0</v>
      </c>
      <c r="S19" s="23">
        <f>IF(ISNA(VLOOKUP($C19,'Park City NorAm DM'!$A$17:$I$101,9,FALSE))=TRUE,0,VLOOKUP($C19,'Park City NorAm DM'!$A$17:$I$101,9,FALSE))</f>
        <v>0</v>
      </c>
      <c r="T19" s="23">
        <f>IF(ISNA(VLOOKUP($C19,'Junior Nats MO'!$A$17:$I$101,9,FALSE))=TRUE,0,VLOOKUP($C19,'Junior Nats MO'!$A$17:$I$101,9,FALSE))</f>
        <v>46</v>
      </c>
      <c r="U19" s="23">
        <f>IF(ISNA(VLOOKUP($C19,'Canadian Champs MO'!$A$17:$I$101,9,FALSE))=TRUE,0,VLOOKUP($C19,'Canadian Champs MO'!$A$17:$I$101,9,FALSE))</f>
        <v>0</v>
      </c>
      <c r="V19" s="23">
        <f>IF(ISNA(VLOOKUP($C19,'Canadian Champs MO'!$A$17:$I$101,9,FALSE))=TRUE,0,VLOOKUP($C19,'Canadian Champs MO'!$A$17:$I$101,9,FALSE))</f>
        <v>0</v>
      </c>
    </row>
    <row r="20" spans="1:22" ht="15" customHeight="1">
      <c r="A20" s="112" t="s">
        <v>91</v>
      </c>
      <c r="B20" s="112" t="s">
        <v>66</v>
      </c>
      <c r="C20" s="112" t="s">
        <v>90</v>
      </c>
      <c r="D20" s="91">
        <f>IF(ISNA(VLOOKUP($C20,'RPA Caclulations'!$C$6:$K$91,3,FALSE))=TRUE,"0",VLOOKUP($C20,'RPA Caclulations'!$C$6:$K$91,3,FALSE))</f>
        <v>13</v>
      </c>
      <c r="E20" s="22" t="str">
        <f>IF(ISNA(VLOOKUP($C20,'Apex Cdn Selections Dec 16'!$A$17:$I$37,9,FALSE))=TRUE,"0",VLOOKUP($C20,'Apex Cdn Selections Dec 16'!$A$17:$I$37,9,FALSE))</f>
        <v>0</v>
      </c>
      <c r="F20" s="22" t="str">
        <f>IF(ISNA(VLOOKUP($C20,'Apex Cdn Selections Dec 17'!$A$17:$I$31,9,FALSE))=TRUE,"0",VLOOKUP($C20,'Apex Cdn Selections Dec 17'!$A$17:$I$31,9,FALSE))</f>
        <v>0</v>
      </c>
      <c r="G20" s="23">
        <f>IF(ISNA(VLOOKUP($C20,'Calabogie CDN Cup M Jan 14'!$A$17:$I$32,9,FALSE))=TRUE,0,VLOOKUP($C20,'Calabogie CDN Cup M Jan 14'!$A$17:$I$32,9,FALSE))</f>
        <v>0</v>
      </c>
      <c r="H20" s="23">
        <f>IF(ISNA(VLOOKUP($C20,'Calabogie CDN Cup Jan 13'!$A$17:$I$32,9,FALSE))=TRUE,0,VLOOKUP($C20,'Calabogie CDN Cup Jan 13'!$A$17:$I$32,9,FALSE))</f>
        <v>0</v>
      </c>
      <c r="I20" s="23">
        <f>IF(ISNA(VLOOKUP($C20,'NorAm Val St-Come - MO'!$A$17:$I$32,9,FALSE))=TRUE,0,VLOOKUP($C20,'NorAm Val St-Come - MO'!$A$17:$I$32,9,FALSE))</f>
        <v>0</v>
      </c>
      <c r="J20" s="23">
        <f>IF(ISNA(VLOOKUP($C20,'NorAm Val St-Come - DM'!$A$17:$I$32,9,FALSE))=TRUE,0,VLOOKUP($C20,'NorAm Val St-Come - DM'!$A$17:$I$32,9,FALSE))</f>
        <v>0</v>
      </c>
      <c r="K20" s="23">
        <f>IF(ISNA(VLOOKUP($C20,'North Bay TT Day 1'!$A$17:$I$100,9,FALSE))=TRUE,0,VLOOKUP($C20,'North Bay TT Day 1'!$A$17:$I$100,9,FALSE))</f>
        <v>5</v>
      </c>
      <c r="L20" s="23">
        <f>IF(ISNA(VLOOKUP($C20,'North Bay TT Day 2'!$A$17:$I$100,9,FALSE))=TRUE,0,VLOOKUP($C20,'North Bay TT Day 2'!$A$17:$I$100,9,FALSE))</f>
        <v>5</v>
      </c>
      <c r="M20" s="23">
        <f>IF(ISNA(VLOOKUP($C20,'Caledon TT'!$A$17:$I$101,9,FALSE))=TRUE,0,VLOOKUP($C20,'Caledon TT'!$A$17:$I$101,9,FALSE))</f>
        <v>14</v>
      </c>
      <c r="N20" s="23">
        <f>IF(ISNA(VLOOKUP($C20,'Killington Nor AM'!$A$17:$I$101,9,FALSE))=TRUE,0,VLOOKUP($C20,'Killington Nor AM'!$A$17:$I$101,9,FALSE))</f>
        <v>0</v>
      </c>
      <c r="O20" s="23">
        <f>IF(ISNA(VLOOKUP($C20,'Canada Cup Red Deer'!$A$17:$I$101,9,FALSE))=TRUE,0,VLOOKUP($C20,'Canada Cup Red Deer'!$A$17:$I$101,9,FALSE))</f>
        <v>0</v>
      </c>
      <c r="P20" s="23">
        <f>IF(ISNA(VLOOKUP($C20,'Provincials MO'!$A$17:$I$101,9,FALSE))=TRUE,0,VLOOKUP($C20,'Provincials MO'!$A$17:$I$101,9,FALSE))</f>
        <v>9</v>
      </c>
      <c r="Q20" s="23">
        <f>IF(ISNA(VLOOKUP($C20,'Provincials DM'!$A$17:$I$101,9,FALSE))=TRUE,0,VLOOKUP($C20,'Provincials DM'!$A$17:$I$101,9,FALSE))</f>
        <v>0</v>
      </c>
      <c r="R20" s="23">
        <f>IF(ISNA(VLOOKUP($C20,'Park City NorAm MO'!$A$17:$I$101,9,FALSE))=TRUE,0,VLOOKUP($C20,'Park City NorAm MO'!$A$17:$I$101,9,FALSE))</f>
        <v>0</v>
      </c>
      <c r="S20" s="23">
        <f>IF(ISNA(VLOOKUP($C20,'Park City NorAm DM'!$A$17:$I$101,9,FALSE))=TRUE,0,VLOOKUP($C20,'Park City NorAm DM'!$A$17:$I$101,9,FALSE))</f>
        <v>0</v>
      </c>
      <c r="T20" s="23">
        <f>IF(ISNA(VLOOKUP($C20,'Junior Nats MO'!$A$17:$I$101,9,FALSE))=TRUE,0,VLOOKUP($C20,'Junior Nats MO'!$A$17:$I$101,9,FALSE))</f>
        <v>58</v>
      </c>
      <c r="U20" s="23">
        <f>IF(ISNA(VLOOKUP($C20,'Canadian Champs MO'!$A$17:$I$101,9,FALSE))=TRUE,0,VLOOKUP($C20,'Canadian Champs MO'!$A$17:$I$101,9,FALSE))</f>
        <v>0</v>
      </c>
      <c r="V20" s="23">
        <f>IF(ISNA(VLOOKUP($C20,'Canadian Champs MO'!$A$17:$I$101,9,FALSE))=TRUE,0,VLOOKUP($C20,'Canadian Champs MO'!$A$17:$I$101,9,FALSE))</f>
        <v>0</v>
      </c>
    </row>
    <row r="21" spans="1:22" ht="15" customHeight="1">
      <c r="A21" s="112" t="s">
        <v>87</v>
      </c>
      <c r="B21" s="112" t="s">
        <v>66</v>
      </c>
      <c r="C21" s="112" t="s">
        <v>68</v>
      </c>
      <c r="D21" s="91">
        <f>IF(ISNA(VLOOKUP($C21,'RPA Caclulations'!$C$6:$K$91,3,FALSE))=TRUE,"0",VLOOKUP($C21,'RPA Caclulations'!$C$6:$K$91,3,FALSE))</f>
        <v>14</v>
      </c>
      <c r="E21" s="22" t="str">
        <f>IF(ISNA(VLOOKUP($C21,'Apex Cdn Selections Dec 16'!$A$17:$I$37,9,FALSE))=TRUE,"0",VLOOKUP($C21,'Apex Cdn Selections Dec 16'!$A$17:$I$37,9,FALSE))</f>
        <v>0</v>
      </c>
      <c r="F21" s="22" t="str">
        <f>IF(ISNA(VLOOKUP($C21,'Apex Cdn Selections Dec 17'!$A$17:$I$31,9,FALSE))=TRUE,"0",VLOOKUP($C21,'Apex Cdn Selections Dec 17'!$A$17:$I$31,9,FALSE))</f>
        <v>0</v>
      </c>
      <c r="G21" s="23">
        <f>IF(ISNA(VLOOKUP($C21,'Calabogie CDN Cup M Jan 14'!$A$17:$I$32,9,FALSE))=TRUE,0,VLOOKUP($C21,'Calabogie CDN Cup M Jan 14'!$A$17:$I$32,9,FALSE))</f>
        <v>48</v>
      </c>
      <c r="H21" s="23">
        <f>IF(ISNA(VLOOKUP($C21,'Calabogie CDN Cup Jan 13'!$A$17:$I$32,9,FALSE))=TRUE,0,VLOOKUP($C21,'Calabogie CDN Cup Jan 13'!$A$17:$I$32,9,FALSE))</f>
        <v>54</v>
      </c>
      <c r="I21" s="23">
        <f>IF(ISNA(VLOOKUP($C21,'NorAm Val St-Come - MO'!$A$17:$I$32,9,FALSE))=TRUE,0,VLOOKUP($C21,'NorAm Val St-Come - MO'!$A$17:$I$32,9,FALSE))</f>
        <v>0</v>
      </c>
      <c r="J21" s="23">
        <f>IF(ISNA(VLOOKUP($C21,'NorAm Val St-Come - DM'!$A$17:$I$32,9,FALSE))=TRUE,0,VLOOKUP($C21,'NorAm Val St-Come - DM'!$A$17:$I$32,9,FALSE))</f>
        <v>0</v>
      </c>
      <c r="K21" s="23">
        <f>IF(ISNA(VLOOKUP($C21,'North Bay TT Day 1'!$A$17:$I$100,9,FALSE))=TRUE,0,VLOOKUP($C21,'North Bay TT Day 1'!$A$17:$I$100,9,FALSE))</f>
        <v>7</v>
      </c>
      <c r="L21" s="23">
        <f>IF(ISNA(VLOOKUP($C21,'North Bay TT Day 2'!$A$17:$I$100,9,FALSE))=TRUE,0,VLOOKUP($C21,'North Bay TT Day 2'!$A$17:$I$100,9,FALSE))</f>
        <v>11</v>
      </c>
      <c r="M21" s="23">
        <f>IF(ISNA(VLOOKUP($C21,'Caledon TT'!$A$17:$I$101,9,FALSE))=TRUE,0,VLOOKUP($C21,'Caledon TT'!$A$17:$I$101,9,FALSE))</f>
        <v>9</v>
      </c>
      <c r="N21" s="23">
        <f>IF(ISNA(VLOOKUP($C21,'Killington Nor AM'!$A$17:$I$101,9,FALSE))=TRUE,0,VLOOKUP($C21,'Killington Nor AM'!$A$17:$I$101,9,FALSE))</f>
        <v>0</v>
      </c>
      <c r="O21" s="23">
        <f>IF(ISNA(VLOOKUP($C21,'Canada Cup Red Deer'!$A$17:$I$101,9,FALSE))=TRUE,0,VLOOKUP($C21,'Canada Cup Red Deer'!$A$17:$I$101,9,FALSE))</f>
        <v>0</v>
      </c>
      <c r="P21" s="23">
        <f>IF(ISNA(VLOOKUP($C21,'Provincials MO'!$A$17:$I$101,9,FALSE))=TRUE,0,VLOOKUP($C21,'Provincials MO'!$A$17:$I$101,9,FALSE))</f>
        <v>11</v>
      </c>
      <c r="Q21" s="23">
        <f>IF(ISNA(VLOOKUP($C21,'Provincials DM'!$A$17:$I$101,9,FALSE))=TRUE,0,VLOOKUP($C21,'Provincials DM'!$A$17:$I$101,9,FALSE))</f>
        <v>10</v>
      </c>
      <c r="R21" s="23">
        <f>IF(ISNA(VLOOKUP($C21,'Park City NorAm MO'!$A$17:$I$101,9,FALSE))=TRUE,0,VLOOKUP($C21,'Park City NorAm MO'!$A$17:$I$101,9,FALSE))</f>
        <v>0</v>
      </c>
      <c r="S21" s="23">
        <f>IF(ISNA(VLOOKUP($C21,'Park City NorAm DM'!$A$17:$I$101,9,FALSE))=TRUE,0,VLOOKUP($C21,'Park City NorAm DM'!$A$17:$I$101,9,FALSE))</f>
        <v>0</v>
      </c>
      <c r="T21" s="23">
        <f>IF(ISNA(VLOOKUP($C21,'Junior Nats MO'!$A$17:$I$101,9,FALSE))=TRUE,0,VLOOKUP($C21,'Junior Nats MO'!$A$17:$I$101,9,FALSE))</f>
        <v>0</v>
      </c>
      <c r="U21" s="23">
        <f>IF(ISNA(VLOOKUP($C21,'Canadian Champs MO'!$A$17:$I$101,9,FALSE))=TRUE,0,VLOOKUP($C21,'Canadian Champs MO'!$A$17:$I$101,9,FALSE))</f>
        <v>0</v>
      </c>
      <c r="V21" s="23">
        <f>IF(ISNA(VLOOKUP($C21,'Canadian Champs MO'!$A$17:$I$101,9,FALSE))=TRUE,0,VLOOKUP($C21,'Canadian Champs MO'!$A$17:$I$101,9,FALSE))</f>
        <v>0</v>
      </c>
    </row>
    <row r="22" spans="1:22" ht="15" customHeight="1">
      <c r="A22" s="112" t="s">
        <v>57</v>
      </c>
      <c r="B22" s="112" t="s">
        <v>66</v>
      </c>
      <c r="C22" s="112" t="s">
        <v>94</v>
      </c>
      <c r="D22" s="91">
        <f>IF(ISNA(VLOOKUP($C22,'RPA Caclulations'!$C$6:$K$91,3,FALSE))=TRUE,"0",VLOOKUP($C22,'RPA Caclulations'!$C$6:$K$91,3,FALSE))</f>
        <v>15</v>
      </c>
      <c r="E22" s="22" t="str">
        <f>IF(ISNA(VLOOKUP($C22,'Apex Cdn Selections Dec 16'!$A$17:$I$37,9,FALSE))=TRUE,"0",VLOOKUP($C22,'Apex Cdn Selections Dec 16'!$A$17:$I$37,9,FALSE))</f>
        <v>0</v>
      </c>
      <c r="F22" s="22" t="str">
        <f>IF(ISNA(VLOOKUP($C22,'Apex Cdn Selections Dec 17'!$A$17:$I$31,9,FALSE))=TRUE,"0",VLOOKUP($C22,'Apex Cdn Selections Dec 17'!$A$17:$I$31,9,FALSE))</f>
        <v>0</v>
      </c>
      <c r="G22" s="23">
        <f>IF(ISNA(VLOOKUP($C22,'Calabogie CDN Cup M Jan 14'!$A$17:$I$32,9,FALSE))=TRUE,0,VLOOKUP($C22,'Calabogie CDN Cup M Jan 14'!$A$17:$I$32,9,FALSE))</f>
        <v>0</v>
      </c>
      <c r="H22" s="23">
        <f>IF(ISNA(VLOOKUP($C22,'Calabogie CDN Cup Jan 13'!$A$17:$I$32,9,FALSE))=TRUE,0,VLOOKUP($C22,'Calabogie CDN Cup Jan 13'!$A$17:$I$32,9,FALSE))</f>
        <v>0</v>
      </c>
      <c r="I22" s="23">
        <f>IF(ISNA(VLOOKUP($C22,'NorAm Val St-Come - MO'!$A$17:$I$32,9,FALSE))=TRUE,0,VLOOKUP($C22,'NorAm Val St-Come - MO'!$A$17:$I$32,9,FALSE))</f>
        <v>0</v>
      </c>
      <c r="J22" s="23">
        <f>IF(ISNA(VLOOKUP($C22,'NorAm Val St-Come - DM'!$A$17:$I$32,9,FALSE))=TRUE,0,VLOOKUP($C22,'NorAm Val St-Come - DM'!$A$17:$I$32,9,FALSE))</f>
        <v>0</v>
      </c>
      <c r="K22" s="23">
        <f>IF(ISNA(VLOOKUP($C22,'North Bay TT Day 1'!$A$17:$I$100,9,FALSE))=TRUE,0,VLOOKUP($C22,'North Bay TT Day 1'!$A$17:$I$100,9,FALSE))</f>
        <v>9</v>
      </c>
      <c r="L22" s="23">
        <f>IF(ISNA(VLOOKUP($C22,'North Bay TT Day 2'!$A$17:$I$100,9,FALSE))=TRUE,0,VLOOKUP($C22,'North Bay TT Day 2'!$A$17:$I$100,9,FALSE))</f>
        <v>10</v>
      </c>
      <c r="M22" s="23">
        <f>IF(ISNA(VLOOKUP($C22,'Caledon TT'!$A$17:$I$101,9,FALSE))=TRUE,0,VLOOKUP($C22,'Caledon TT'!$A$17:$I$101,9,FALSE))</f>
        <v>13</v>
      </c>
      <c r="N22" s="23">
        <f>IF(ISNA(VLOOKUP($C22,'Killington Nor AM'!$A$17:$I$101,9,FALSE))=TRUE,0,VLOOKUP($C22,'Killington Nor AM'!$A$17:$I$101,9,FALSE))</f>
        <v>0</v>
      </c>
      <c r="O22" s="23">
        <f>IF(ISNA(VLOOKUP($C22,'Canada Cup Red Deer'!$A$17:$I$101,9,FALSE))=TRUE,0,VLOOKUP($C22,'Canada Cup Red Deer'!$A$17:$I$101,9,FALSE))</f>
        <v>0</v>
      </c>
      <c r="P22" s="23">
        <f>IF(ISNA(VLOOKUP($C22,'Provincials MO'!$A$17:$I$101,9,FALSE))=TRUE,0,VLOOKUP($C22,'Provincials MO'!$A$17:$I$101,9,FALSE))</f>
        <v>15</v>
      </c>
      <c r="Q22" s="23">
        <f>IF(ISNA(VLOOKUP($C22,'Provincials DM'!$A$17:$I$101,9,FALSE))=TRUE,0,VLOOKUP($C22,'Provincials DM'!$A$17:$I$101,9,FALSE))</f>
        <v>12</v>
      </c>
      <c r="R22" s="23">
        <f>IF(ISNA(VLOOKUP($C22,'Park City NorAm MO'!$A$17:$I$101,9,FALSE))=TRUE,0,VLOOKUP($C22,'Park City NorAm MO'!$A$17:$I$101,9,FALSE))</f>
        <v>0</v>
      </c>
      <c r="S22" s="23">
        <f>IF(ISNA(VLOOKUP($C22,'Park City NorAm DM'!$A$17:$I$101,9,FALSE))=TRUE,0,VLOOKUP($C22,'Park City NorAm DM'!$A$17:$I$101,9,FALSE))</f>
        <v>0</v>
      </c>
      <c r="T22" s="23">
        <f>IF(ISNA(VLOOKUP($C22,'Junior Nats MO'!$A$17:$I$101,9,FALSE))=TRUE,0,VLOOKUP($C22,'Junior Nats MO'!$A$17:$I$101,9,FALSE))</f>
        <v>59</v>
      </c>
      <c r="U22" s="23">
        <f>IF(ISNA(VLOOKUP($C22,'Canadian Champs MO'!$A$17:$I$101,9,FALSE))=TRUE,0,VLOOKUP($C22,'Canadian Champs MO'!$A$17:$I$101,9,FALSE))</f>
        <v>0</v>
      </c>
      <c r="V22" s="23">
        <f>IF(ISNA(VLOOKUP($C22,'Canadian Champs MO'!$A$17:$I$101,9,FALSE))=TRUE,0,VLOOKUP($C22,'Canadian Champs MO'!$A$17:$I$101,9,FALSE))</f>
        <v>0</v>
      </c>
    </row>
    <row r="23" spans="1:22" ht="15" customHeight="1">
      <c r="A23" s="112" t="s">
        <v>64</v>
      </c>
      <c r="B23" s="112" t="s">
        <v>66</v>
      </c>
      <c r="C23" s="112" t="s">
        <v>95</v>
      </c>
      <c r="D23" s="91">
        <f>IF(ISNA(VLOOKUP($C23,'RPA Caclulations'!$C$6:$K$91,3,FALSE))=TRUE,"0",VLOOKUP($C23,'RPA Caclulations'!$C$6:$K$91,3,FALSE))</f>
        <v>16</v>
      </c>
      <c r="E23" s="22" t="str">
        <f>IF(ISNA(VLOOKUP($C23,'Apex Cdn Selections Dec 16'!$A$17:$I$37,9,FALSE))=TRUE,"0",VLOOKUP($C23,'Apex Cdn Selections Dec 16'!$A$17:$I$37,9,FALSE))</f>
        <v>0</v>
      </c>
      <c r="F23" s="22" t="str">
        <f>IF(ISNA(VLOOKUP($C23,'Apex Cdn Selections Dec 17'!$A$17:$I$31,9,FALSE))=TRUE,"0",VLOOKUP($C23,'Apex Cdn Selections Dec 17'!$A$17:$I$31,9,FALSE))</f>
        <v>0</v>
      </c>
      <c r="G23" s="23">
        <f>IF(ISNA(VLOOKUP($C23,'Calabogie CDN Cup M Jan 14'!$A$17:$I$32,9,FALSE))=TRUE,0,VLOOKUP($C23,'Calabogie CDN Cup M Jan 14'!$A$17:$I$32,9,FALSE))</f>
        <v>0</v>
      </c>
      <c r="H23" s="23">
        <f>IF(ISNA(VLOOKUP($C23,'Calabogie CDN Cup Jan 13'!$A$17:$I$32,9,FALSE))=TRUE,0,VLOOKUP($C23,'Calabogie CDN Cup Jan 13'!$A$17:$I$32,9,FALSE))</f>
        <v>0</v>
      </c>
      <c r="I23" s="23">
        <f>IF(ISNA(VLOOKUP($C23,'NorAm Val St-Come - MO'!$A$17:$I$32,9,FALSE))=TRUE,0,VLOOKUP($C23,'NorAm Val St-Come - MO'!$A$17:$I$32,9,FALSE))</f>
        <v>0</v>
      </c>
      <c r="J23" s="23">
        <f>IF(ISNA(VLOOKUP($C23,'NorAm Val St-Come - DM'!$A$17:$I$32,9,FALSE))=TRUE,0,VLOOKUP($C23,'NorAm Val St-Come - DM'!$A$17:$I$32,9,FALSE))</f>
        <v>0</v>
      </c>
      <c r="K23" s="23">
        <f>IF(ISNA(VLOOKUP($C23,'North Bay TT Day 1'!$A$17:$I$100,9,FALSE))=TRUE,0,VLOOKUP($C23,'North Bay TT Day 1'!$A$17:$I$100,9,FALSE))</f>
        <v>10</v>
      </c>
      <c r="L23" s="23">
        <f>IF(ISNA(VLOOKUP($C23,'North Bay TT Day 2'!$A$17:$I$100,9,FALSE))=TRUE,0,VLOOKUP($C23,'North Bay TT Day 2'!$A$17:$I$100,9,FALSE))</f>
        <v>15</v>
      </c>
      <c r="M23" s="23">
        <f>IF(ISNA(VLOOKUP($C23,'Caledon TT'!$A$17:$I$101,9,FALSE))=TRUE,0,VLOOKUP($C23,'Caledon TT'!$A$17:$I$101,9,FALSE))</f>
        <v>12</v>
      </c>
      <c r="N23" s="23">
        <f>IF(ISNA(VLOOKUP($C23,'Killington Nor AM'!$A$17:$I$101,9,FALSE))=TRUE,0,VLOOKUP($C23,'Killington Nor AM'!$A$17:$I$101,9,FALSE))</f>
        <v>0</v>
      </c>
      <c r="O23" s="23">
        <f>IF(ISNA(VLOOKUP($C23,'Canada Cup Red Deer'!$A$17:$I$101,9,FALSE))=TRUE,0,VLOOKUP($C23,'Canada Cup Red Deer'!$A$17:$I$101,9,FALSE))</f>
        <v>0</v>
      </c>
      <c r="P23" s="23">
        <f>IF(ISNA(VLOOKUP($C23,'Provincials MO'!$A$17:$I$101,9,FALSE))=TRUE,0,VLOOKUP($C23,'Provincials MO'!$A$17:$I$101,9,FALSE))</f>
        <v>12</v>
      </c>
      <c r="Q23" s="23">
        <f>IF(ISNA(VLOOKUP($C23,'Provincials DM'!$A$17:$I$101,9,FALSE))=TRUE,0,VLOOKUP($C23,'Provincials DM'!$A$17:$I$101,9,FALSE))</f>
        <v>14</v>
      </c>
      <c r="R23" s="23">
        <f>IF(ISNA(VLOOKUP($C23,'Park City NorAm MO'!$A$17:$I$101,9,FALSE))=TRUE,0,VLOOKUP($C23,'Park City NorAm MO'!$A$17:$I$101,9,FALSE))</f>
        <v>0</v>
      </c>
      <c r="S23" s="23">
        <f>IF(ISNA(VLOOKUP($C23,'Park City NorAm DM'!$A$17:$I$101,9,FALSE))=TRUE,0,VLOOKUP($C23,'Park City NorAm DM'!$A$17:$I$101,9,FALSE))</f>
        <v>0</v>
      </c>
      <c r="T23" s="23">
        <f>IF(ISNA(VLOOKUP($C23,'Junior Nats MO'!$A$17:$I$101,9,FALSE))=TRUE,0,VLOOKUP($C23,'Junior Nats MO'!$A$17:$I$101,9,FALSE))</f>
        <v>0</v>
      </c>
      <c r="U23" s="23">
        <f>IF(ISNA(VLOOKUP($C23,'Canadian Champs MO'!$A$17:$I$101,9,FALSE))=TRUE,0,VLOOKUP($C23,'Canadian Champs MO'!$A$17:$I$101,9,FALSE))</f>
        <v>0</v>
      </c>
      <c r="V23" s="23">
        <f>IF(ISNA(VLOOKUP($C23,'Canadian Champs MO'!$A$17:$I$101,9,FALSE))=TRUE,0,VLOOKUP($C23,'Canadian Champs MO'!$A$17:$I$101,9,FALSE))</f>
        <v>0</v>
      </c>
    </row>
    <row r="24" spans="1:22" ht="15" customHeight="1">
      <c r="A24" s="112" t="s">
        <v>64</v>
      </c>
      <c r="B24" s="112" t="s">
        <v>52</v>
      </c>
      <c r="C24" s="112" t="s">
        <v>65</v>
      </c>
      <c r="D24" s="91">
        <f>IF(ISNA(VLOOKUP($C24,'RPA Caclulations'!$C$6:$K$91,3,FALSE))=TRUE,"0",VLOOKUP($C24,'RPA Caclulations'!$C$6:$K$91,3,FALSE))</f>
        <v>17</v>
      </c>
      <c r="E24" s="22" t="str">
        <f>IF(ISNA(VLOOKUP($C24,'Apex Cdn Selections Dec 16'!$A$17:$I$37,9,FALSE))=TRUE,"0",VLOOKUP($C24,'Apex Cdn Selections Dec 16'!$A$17:$I$37,9,FALSE))</f>
        <v>0</v>
      </c>
      <c r="F24" s="22" t="str">
        <f>IF(ISNA(VLOOKUP($C24,'Apex Cdn Selections Dec 17'!$A$17:$I$31,9,FALSE))=TRUE,"0",VLOOKUP($C24,'Apex Cdn Selections Dec 17'!$A$17:$I$31,9,FALSE))</f>
        <v>0</v>
      </c>
      <c r="G24" s="23">
        <f>IF(ISNA(VLOOKUP($C24,'Calabogie CDN Cup M Jan 14'!$A$17:$I$32,9,FALSE))=TRUE,0,VLOOKUP($C24,'Calabogie CDN Cup M Jan 14'!$A$17:$I$32,9,FALSE))</f>
        <v>45</v>
      </c>
      <c r="H24" s="23">
        <f>IF(ISNA(VLOOKUP($C24,'Calabogie CDN Cup Jan 13'!$A$17:$I$32,9,FALSE))=TRUE,0,VLOOKUP($C24,'Calabogie CDN Cup Jan 13'!$A$17:$I$32,9,FALSE))</f>
        <v>53</v>
      </c>
      <c r="I24" s="23">
        <f>IF(ISNA(VLOOKUP($C24,'NorAm Val St-Come - MO'!$A$17:$I$32,9,FALSE))=TRUE,0,VLOOKUP($C24,'NorAm Val St-Come - MO'!$A$17:$I$32,9,FALSE))</f>
        <v>0</v>
      </c>
      <c r="J24" s="23">
        <f>IF(ISNA(VLOOKUP($C24,'NorAm Val St-Come - DM'!$A$17:$I$32,9,FALSE))=TRUE,0,VLOOKUP($C24,'NorAm Val St-Come - DM'!$A$17:$I$32,9,FALSE))</f>
        <v>0</v>
      </c>
      <c r="K24" s="23">
        <f>IF(ISNA(VLOOKUP($C24,'North Bay TT Day 1'!$A$17:$I$100,9,FALSE))=TRUE,0,VLOOKUP($C24,'North Bay TT Day 1'!$A$17:$I$100,9,FALSE))</f>
        <v>0</v>
      </c>
      <c r="L24" s="23">
        <f>IF(ISNA(VLOOKUP($C24,'North Bay TT Day 2'!$A$17:$I$100,9,FALSE))=TRUE,0,VLOOKUP($C24,'North Bay TT Day 2'!$A$17:$I$100,9,FALSE))</f>
        <v>16</v>
      </c>
      <c r="M24" s="23">
        <f>IF(ISNA(VLOOKUP($C24,'Caledon TT'!$A$17:$I$101,9,FALSE))=TRUE,0,VLOOKUP($C24,'Caledon TT'!$A$17:$I$101,9,FALSE))</f>
        <v>15</v>
      </c>
      <c r="N24" s="23">
        <f>IF(ISNA(VLOOKUP($C24,'Killington Nor AM'!$A$17:$I$101,9,FALSE))=TRUE,0,VLOOKUP($C24,'Killington Nor AM'!$A$17:$I$101,9,FALSE))</f>
        <v>0</v>
      </c>
      <c r="O24" s="23">
        <f>IF(ISNA(VLOOKUP($C24,'Canada Cup Red Deer'!$A$17:$I$101,9,FALSE))=TRUE,0,VLOOKUP($C24,'Canada Cup Red Deer'!$A$17:$I$101,9,FALSE))</f>
        <v>0</v>
      </c>
      <c r="P24" s="23">
        <f>IF(ISNA(VLOOKUP($C24,'Provincials MO'!$A$17:$I$101,9,FALSE))=TRUE,0,VLOOKUP($C24,'Provincials MO'!$A$17:$I$101,9,FALSE))</f>
        <v>14</v>
      </c>
      <c r="Q24" s="23">
        <f>IF(ISNA(VLOOKUP($C24,'Provincials DM'!$A$17:$I$101,9,FALSE))=TRUE,0,VLOOKUP($C24,'Provincials DM'!$A$17:$I$101,9,FALSE))</f>
        <v>9</v>
      </c>
      <c r="R24" s="23">
        <f>IF(ISNA(VLOOKUP($C24,'Park City NorAm MO'!$A$17:$I$101,9,FALSE))=TRUE,0,VLOOKUP($C24,'Park City NorAm MO'!$A$17:$I$101,9,FALSE))</f>
        <v>0</v>
      </c>
      <c r="S24" s="23">
        <f>IF(ISNA(VLOOKUP($C24,'Park City NorAm DM'!$A$17:$I$101,9,FALSE))=TRUE,0,VLOOKUP($C24,'Park City NorAm DM'!$A$17:$I$101,9,FALSE))</f>
        <v>0</v>
      </c>
      <c r="T24" s="23">
        <f>IF(ISNA(VLOOKUP($C24,'Junior Nats MO'!$A$17:$I$101,9,FALSE))=TRUE,0,VLOOKUP($C24,'Junior Nats MO'!$A$17:$I$101,9,FALSE))</f>
        <v>0</v>
      </c>
      <c r="U24" s="23">
        <f>IF(ISNA(VLOOKUP($C24,'Canadian Champs MO'!$A$17:$I$101,9,FALSE))=TRUE,0,VLOOKUP($C24,'Canadian Champs MO'!$A$17:$I$101,9,FALSE))</f>
        <v>0</v>
      </c>
      <c r="V24" s="23">
        <f>IF(ISNA(VLOOKUP($C24,'Canadian Champs MO'!$A$17:$I$101,9,FALSE))=TRUE,0,VLOOKUP($C24,'Canadian Champs MO'!$A$17:$I$101,9,FALSE))</f>
        <v>0</v>
      </c>
    </row>
    <row r="25" spans="1:22" ht="15" customHeight="1">
      <c r="A25" s="112" t="s">
        <v>57</v>
      </c>
      <c r="B25" s="112" t="s">
        <v>93</v>
      </c>
      <c r="C25" s="112" t="s">
        <v>97</v>
      </c>
      <c r="D25" s="91">
        <f>IF(ISNA(VLOOKUP($C25,'RPA Caclulations'!$C$6:$K$91,3,FALSE))=TRUE,"0",VLOOKUP($C25,'RPA Caclulations'!$C$6:$K$91,3,FALSE))</f>
        <v>18</v>
      </c>
      <c r="E25" s="22" t="str">
        <f>IF(ISNA(VLOOKUP($C25,'Apex Cdn Selections Dec 16'!$A$17:$I$37,9,FALSE))=TRUE,"0",VLOOKUP($C25,'Apex Cdn Selections Dec 16'!$A$17:$I$37,9,FALSE))</f>
        <v>0</v>
      </c>
      <c r="F25" s="22" t="str">
        <f>IF(ISNA(VLOOKUP($C25,'Apex Cdn Selections Dec 17'!$A$17:$I$31,9,FALSE))=TRUE,"0",VLOOKUP($C25,'Apex Cdn Selections Dec 17'!$A$17:$I$31,9,FALSE))</f>
        <v>0</v>
      </c>
      <c r="G25" s="23">
        <f>IF(ISNA(VLOOKUP($C25,'Calabogie CDN Cup M Jan 14'!$A$17:$I$32,9,FALSE))=TRUE,0,VLOOKUP($C25,'Calabogie CDN Cup M Jan 14'!$A$17:$I$32,9,FALSE))</f>
        <v>0</v>
      </c>
      <c r="H25" s="23">
        <f>IF(ISNA(VLOOKUP($C25,'Calabogie CDN Cup Jan 13'!$A$17:$I$32,9,FALSE))=TRUE,0,VLOOKUP($C25,'Calabogie CDN Cup Jan 13'!$A$17:$I$32,9,FALSE))</f>
        <v>0</v>
      </c>
      <c r="I25" s="23">
        <f>IF(ISNA(VLOOKUP($C25,'NorAm Val St-Come - MO'!$A$17:$I$32,9,FALSE))=TRUE,0,VLOOKUP($C25,'NorAm Val St-Come - MO'!$A$17:$I$32,9,FALSE))</f>
        <v>0</v>
      </c>
      <c r="J25" s="23">
        <f>IF(ISNA(VLOOKUP($C25,'NorAm Val St-Come - DM'!$A$17:$I$32,9,FALSE))=TRUE,0,VLOOKUP($C25,'NorAm Val St-Come - DM'!$A$17:$I$32,9,FALSE))</f>
        <v>0</v>
      </c>
      <c r="K25" s="23">
        <f>IF(ISNA(VLOOKUP($C25,'North Bay TT Day 1'!$A$17:$I$100,9,FALSE))=TRUE,0,VLOOKUP($C25,'North Bay TT Day 1'!$A$17:$I$100,9,FALSE))</f>
        <v>12</v>
      </c>
      <c r="L25" s="23">
        <f>IF(ISNA(VLOOKUP($C25,'North Bay TT Day 2'!$A$17:$I$100,9,FALSE))=TRUE,0,VLOOKUP($C25,'North Bay TT Day 2'!$A$17:$I$100,9,FALSE))</f>
        <v>21</v>
      </c>
      <c r="M25" s="23">
        <f>IF(ISNA(VLOOKUP($C25,'Caledon TT'!$A$17:$I$101,9,FALSE))=TRUE,0,VLOOKUP($C25,'Caledon TT'!$A$17:$I$101,9,FALSE))</f>
        <v>18</v>
      </c>
      <c r="N25" s="23">
        <f>IF(ISNA(VLOOKUP($C25,'Killington Nor AM'!$A$17:$I$101,9,FALSE))=TRUE,0,VLOOKUP($C25,'Killington Nor AM'!$A$17:$I$101,9,FALSE))</f>
        <v>0</v>
      </c>
      <c r="O25" s="23">
        <f>IF(ISNA(VLOOKUP($C25,'Canada Cup Red Deer'!$A$17:$I$101,9,FALSE))=TRUE,0,VLOOKUP($C25,'Canada Cup Red Deer'!$A$17:$I$101,9,FALSE))</f>
        <v>0</v>
      </c>
      <c r="P25" s="23">
        <f>IF(ISNA(VLOOKUP($C25,'Provincials MO'!$A$17:$I$101,9,FALSE))=TRUE,0,VLOOKUP($C25,'Provincials MO'!$A$17:$I$101,9,FALSE))</f>
        <v>18</v>
      </c>
      <c r="Q25" s="23">
        <f>IF(ISNA(VLOOKUP($C25,'Provincials DM'!$A$17:$I$101,9,FALSE))=TRUE,0,VLOOKUP($C25,'Provincials DM'!$A$17:$I$101,9,FALSE))</f>
        <v>13</v>
      </c>
      <c r="R25" s="23">
        <f>IF(ISNA(VLOOKUP($C25,'Park City NorAm MO'!$A$17:$I$101,9,FALSE))=TRUE,0,VLOOKUP($C25,'Park City NorAm MO'!$A$17:$I$101,9,FALSE))</f>
        <v>0</v>
      </c>
      <c r="S25" s="23">
        <f>IF(ISNA(VLOOKUP($C25,'Park City NorAm DM'!$A$17:$I$101,9,FALSE))=TRUE,0,VLOOKUP($C25,'Park City NorAm DM'!$A$17:$I$101,9,FALSE))</f>
        <v>0</v>
      </c>
      <c r="T25" s="23">
        <f>IF(ISNA(VLOOKUP($C25,'Junior Nats MO'!$A$17:$I$101,9,FALSE))=TRUE,0,VLOOKUP($C25,'Junior Nats MO'!$A$17:$I$101,9,FALSE))</f>
        <v>0</v>
      </c>
      <c r="U25" s="23">
        <f>IF(ISNA(VLOOKUP($C25,'Canadian Champs MO'!$A$17:$I$101,9,FALSE))=TRUE,0,VLOOKUP($C25,'Canadian Champs MO'!$A$17:$I$101,9,FALSE))</f>
        <v>0</v>
      </c>
      <c r="V25" s="23">
        <f>IF(ISNA(VLOOKUP($C25,'Canadian Champs MO'!$A$17:$I$101,9,FALSE))=TRUE,0,VLOOKUP($C25,'Canadian Champs MO'!$A$17:$I$101,9,FALSE))</f>
        <v>0</v>
      </c>
    </row>
    <row r="26" spans="1:22" ht="15" customHeight="1">
      <c r="A26" s="112" t="s">
        <v>57</v>
      </c>
      <c r="B26" s="112" t="s">
        <v>66</v>
      </c>
      <c r="C26" s="112" t="s">
        <v>109</v>
      </c>
      <c r="D26" s="91">
        <f>IF(ISNA(VLOOKUP($C26,'RPA Caclulations'!$C$6:$K$91,3,FALSE))=TRUE,"0",VLOOKUP($C26,'RPA Caclulations'!$C$6:$K$91,3,FALSE))</f>
        <v>19</v>
      </c>
      <c r="E26" s="22" t="str">
        <f>IF(ISNA(VLOOKUP($C26,'Apex Cdn Selections Dec 16'!$A$17:$I$37,9,FALSE))=TRUE,"0",VLOOKUP($C26,'Apex Cdn Selections Dec 16'!$A$17:$I$37,9,FALSE))</f>
        <v>0</v>
      </c>
      <c r="F26" s="22" t="str">
        <f>IF(ISNA(VLOOKUP($C26,'Apex Cdn Selections Dec 17'!$A$17:$I$31,9,FALSE))=TRUE,"0",VLOOKUP($C26,'Apex Cdn Selections Dec 17'!$A$17:$I$31,9,FALSE))</f>
        <v>0</v>
      </c>
      <c r="G26" s="23">
        <f>IF(ISNA(VLOOKUP($C26,'Calabogie CDN Cup M Jan 14'!$A$17:$I$32,9,FALSE))=TRUE,0,VLOOKUP($C26,'Calabogie CDN Cup M Jan 14'!$A$17:$I$32,9,FALSE))</f>
        <v>0</v>
      </c>
      <c r="H26" s="23">
        <f>IF(ISNA(VLOOKUP($C26,'Calabogie CDN Cup Jan 13'!$A$17:$I$32,9,FALSE))=TRUE,0,VLOOKUP($C26,'Calabogie CDN Cup Jan 13'!$A$17:$I$32,9,FALSE))</f>
        <v>0</v>
      </c>
      <c r="I26" s="23">
        <f>IF(ISNA(VLOOKUP($C26,'NorAm Val St-Come - MO'!$A$17:$I$32,9,FALSE))=TRUE,0,VLOOKUP($C26,'NorAm Val St-Come - MO'!$A$17:$I$32,9,FALSE))</f>
        <v>0</v>
      </c>
      <c r="J26" s="23">
        <f>IF(ISNA(VLOOKUP($C26,'NorAm Val St-Come - DM'!$A$17:$I$32,9,FALSE))=TRUE,0,VLOOKUP($C26,'NorAm Val St-Come - DM'!$A$17:$I$32,9,FALSE))</f>
        <v>0</v>
      </c>
      <c r="K26" s="23">
        <f>IF(ISNA(VLOOKUP($C26,'North Bay TT Day 1'!$A$17:$I$100,9,FALSE))=TRUE,0,VLOOKUP($C26,'North Bay TT Day 1'!$A$17:$I$100,9,FALSE))</f>
        <v>23</v>
      </c>
      <c r="L26" s="23">
        <f>IF(ISNA(VLOOKUP($C26,'North Bay TT Day 2'!$A$17:$I$100,9,FALSE))=TRUE,0,VLOOKUP($C26,'North Bay TT Day 2'!$A$17:$I$100,9,FALSE))</f>
        <v>13</v>
      </c>
      <c r="M26" s="23">
        <f>IF(ISNA(VLOOKUP($C26,'Caledon TT'!$A$17:$I$101,9,FALSE))=TRUE,0,VLOOKUP($C26,'Caledon TT'!$A$17:$I$101,9,FALSE))</f>
        <v>10</v>
      </c>
      <c r="N26" s="23">
        <f>IF(ISNA(VLOOKUP($C26,'Killington Nor AM'!$A$17:$I$101,9,FALSE))=TRUE,0,VLOOKUP($C26,'Killington Nor AM'!$A$17:$I$101,9,FALSE))</f>
        <v>0</v>
      </c>
      <c r="O26" s="23">
        <f>IF(ISNA(VLOOKUP($C26,'Canada Cup Red Deer'!$A$17:$I$101,9,FALSE))=TRUE,0,VLOOKUP($C26,'Canada Cup Red Deer'!$A$17:$I$101,9,FALSE))</f>
        <v>0</v>
      </c>
      <c r="P26" s="23">
        <f>IF(ISNA(VLOOKUP($C26,'Provincials MO'!$A$17:$I$101,9,FALSE))=TRUE,0,VLOOKUP($C26,'Provincials MO'!$A$17:$I$101,9,FALSE))</f>
        <v>13</v>
      </c>
      <c r="Q26" s="23">
        <f>IF(ISNA(VLOOKUP($C26,'Provincials DM'!$A$17:$I$101,9,FALSE))=TRUE,0,VLOOKUP($C26,'Provincials DM'!$A$17:$I$101,9,FALSE))</f>
        <v>26</v>
      </c>
      <c r="R26" s="23">
        <f>IF(ISNA(VLOOKUP($C26,'Park City NorAm MO'!$A$17:$I$101,9,FALSE))=TRUE,0,VLOOKUP($C26,'Park City NorAm MO'!$A$17:$I$101,9,FALSE))</f>
        <v>0</v>
      </c>
      <c r="S26" s="23">
        <f>IF(ISNA(VLOOKUP($C26,'Park City NorAm DM'!$A$17:$I$101,9,FALSE))=TRUE,0,VLOOKUP($C26,'Park City NorAm DM'!$A$17:$I$101,9,FALSE))</f>
        <v>0</v>
      </c>
      <c r="T26" s="23">
        <f>IF(ISNA(VLOOKUP($C26,'Junior Nats MO'!$A$17:$I$101,9,FALSE))=TRUE,0,VLOOKUP($C26,'Junior Nats MO'!$A$17:$I$101,9,FALSE))</f>
        <v>0</v>
      </c>
      <c r="U26" s="23">
        <f>IF(ISNA(VLOOKUP($C26,'Canadian Champs MO'!$A$17:$I$101,9,FALSE))=TRUE,0,VLOOKUP($C26,'Canadian Champs MO'!$A$17:$I$101,9,FALSE))</f>
        <v>0</v>
      </c>
      <c r="V26" s="23">
        <f>IF(ISNA(VLOOKUP($C26,'Canadian Champs MO'!$A$17:$I$101,9,FALSE))=TRUE,0,VLOOKUP($C26,'Canadian Champs MO'!$A$17:$I$101,9,FALSE))</f>
        <v>0</v>
      </c>
    </row>
    <row r="27" spans="1:22" ht="15" customHeight="1">
      <c r="A27" s="112" t="s">
        <v>91</v>
      </c>
      <c r="B27" s="112" t="s">
        <v>99</v>
      </c>
      <c r="C27" s="112" t="s">
        <v>98</v>
      </c>
      <c r="D27" s="91">
        <f>IF(ISNA(VLOOKUP($C27,'RPA Caclulations'!$C$6:$K$91,3,FALSE))=TRUE,"0",VLOOKUP($C27,'RPA Caclulations'!$C$6:$K$91,3,FALSE))</f>
        <v>20</v>
      </c>
      <c r="E27" s="22" t="str">
        <f>IF(ISNA(VLOOKUP($C27,'Apex Cdn Selections Dec 16'!$A$17:$I$37,9,FALSE))=TRUE,"0",VLOOKUP($C27,'Apex Cdn Selections Dec 16'!$A$17:$I$37,9,FALSE))</f>
        <v>0</v>
      </c>
      <c r="F27" s="22" t="str">
        <f>IF(ISNA(VLOOKUP($C27,'Apex Cdn Selections Dec 17'!$A$17:$I$31,9,FALSE))=TRUE,"0",VLOOKUP($C27,'Apex Cdn Selections Dec 17'!$A$17:$I$31,9,FALSE))</f>
        <v>0</v>
      </c>
      <c r="G27" s="23">
        <f>IF(ISNA(VLOOKUP($C27,'Calabogie CDN Cup M Jan 14'!$A$17:$I$32,9,FALSE))=TRUE,0,VLOOKUP($C27,'Calabogie CDN Cup M Jan 14'!$A$17:$I$32,9,FALSE))</f>
        <v>0</v>
      </c>
      <c r="H27" s="23">
        <f>IF(ISNA(VLOOKUP($C27,'Calabogie CDN Cup Jan 13'!$A$17:$I$32,9,FALSE))=TRUE,0,VLOOKUP($C27,'Calabogie CDN Cup Jan 13'!$A$17:$I$32,9,FALSE))</f>
        <v>0</v>
      </c>
      <c r="I27" s="23">
        <f>IF(ISNA(VLOOKUP($C27,'NorAm Val St-Come - MO'!$A$17:$I$32,9,FALSE))=TRUE,0,VLOOKUP($C27,'NorAm Val St-Come - MO'!$A$17:$I$32,9,FALSE))</f>
        <v>0</v>
      </c>
      <c r="J27" s="23">
        <f>IF(ISNA(VLOOKUP($C27,'NorAm Val St-Come - DM'!$A$17:$I$32,9,FALSE))=TRUE,0,VLOOKUP($C27,'NorAm Val St-Come - DM'!$A$17:$I$32,9,FALSE))</f>
        <v>0</v>
      </c>
      <c r="K27" s="23">
        <f>IF(ISNA(VLOOKUP($C27,'North Bay TT Day 1'!$A$17:$I$100,9,FALSE))=TRUE,0,VLOOKUP($C27,'North Bay TT Day 1'!$A$17:$I$100,9,FALSE))</f>
        <v>13</v>
      </c>
      <c r="L27" s="23">
        <f>IF(ISNA(VLOOKUP($C27,'North Bay TT Day 2'!$A$17:$I$100,9,FALSE))=TRUE,0,VLOOKUP($C27,'North Bay TT Day 2'!$A$17:$I$100,9,FALSE))</f>
        <v>12</v>
      </c>
      <c r="M27" s="23">
        <f>IF(ISNA(VLOOKUP($C27,'Caledon TT'!$A$17:$I$101,9,FALSE))=TRUE,0,VLOOKUP($C27,'Caledon TT'!$A$17:$I$101,9,FALSE))</f>
        <v>16</v>
      </c>
      <c r="N27" s="23">
        <f>IF(ISNA(VLOOKUP($C27,'Killington Nor AM'!$A$17:$I$101,9,FALSE))=TRUE,0,VLOOKUP($C27,'Killington Nor AM'!$A$17:$I$101,9,FALSE))</f>
        <v>0</v>
      </c>
      <c r="O27" s="23">
        <f>IF(ISNA(VLOOKUP($C27,'Canada Cup Red Deer'!$A$17:$I$101,9,FALSE))=TRUE,0,VLOOKUP($C27,'Canada Cup Red Deer'!$A$17:$I$101,9,FALSE))</f>
        <v>0</v>
      </c>
      <c r="P27" s="23">
        <f>IF(ISNA(VLOOKUP($C27,'Provincials MO'!$A$17:$I$101,9,FALSE))=TRUE,0,VLOOKUP($C27,'Provincials MO'!$A$17:$I$101,9,FALSE))</f>
        <v>16</v>
      </c>
      <c r="Q27" s="23">
        <f>IF(ISNA(VLOOKUP($C27,'Provincials DM'!$A$17:$I$101,9,FALSE))=TRUE,0,VLOOKUP($C27,'Provincials DM'!$A$17:$I$101,9,FALSE))</f>
        <v>17</v>
      </c>
      <c r="R27" s="23">
        <f>IF(ISNA(VLOOKUP($C27,'Park City NorAm MO'!$A$17:$I$101,9,FALSE))=TRUE,0,VLOOKUP($C27,'Park City NorAm MO'!$A$17:$I$101,9,FALSE))</f>
        <v>0</v>
      </c>
      <c r="S27" s="23">
        <f>IF(ISNA(VLOOKUP($C27,'Park City NorAm DM'!$A$17:$I$101,9,FALSE))=TRUE,0,VLOOKUP($C27,'Park City NorAm DM'!$A$17:$I$101,9,FALSE))</f>
        <v>0</v>
      </c>
      <c r="T27" s="23">
        <f>IF(ISNA(VLOOKUP($C27,'Junior Nats MO'!$A$17:$I$101,9,FALSE))=TRUE,0,VLOOKUP($C27,'Junior Nats MO'!$A$17:$I$101,9,FALSE))</f>
        <v>66</v>
      </c>
      <c r="U27" s="23">
        <f>IF(ISNA(VLOOKUP($C27,'Canadian Champs MO'!$A$17:$I$101,9,FALSE))=TRUE,0,VLOOKUP($C27,'Canadian Champs MO'!$A$17:$I$101,9,FALSE))</f>
        <v>0</v>
      </c>
      <c r="V27" s="23">
        <f>IF(ISNA(VLOOKUP($C27,'Canadian Champs MO'!$A$17:$I$101,9,FALSE))=TRUE,0,VLOOKUP($C27,'Canadian Champs MO'!$A$17:$I$101,9,FALSE))</f>
        <v>0</v>
      </c>
    </row>
    <row r="28" spans="1:22" ht="15" customHeight="1">
      <c r="A28" s="112" t="s">
        <v>64</v>
      </c>
      <c r="B28" s="112" t="s">
        <v>52</v>
      </c>
      <c r="C28" s="112" t="s">
        <v>127</v>
      </c>
      <c r="D28" s="91">
        <f>IF(ISNA(VLOOKUP($C28,'RPA Caclulations'!$C$6:$K$91,3,FALSE))=TRUE,"0",VLOOKUP($C28,'RPA Caclulations'!$C$6:$K$91,3,FALSE))</f>
        <v>21</v>
      </c>
      <c r="E28" s="22" t="str">
        <f>IF(ISNA(VLOOKUP($C28,'Apex Cdn Selections Dec 16'!$A$17:$I$37,9,FALSE))=TRUE,"0",VLOOKUP($C28,'Apex Cdn Selections Dec 16'!$A$17:$I$37,9,FALSE))</f>
        <v>0</v>
      </c>
      <c r="F28" s="22" t="str">
        <f>IF(ISNA(VLOOKUP($C28,'Apex Cdn Selections Dec 17'!$A$17:$I$31,9,FALSE))=TRUE,"0",VLOOKUP($C28,'Apex Cdn Selections Dec 17'!$A$17:$I$31,9,FALSE))</f>
        <v>0</v>
      </c>
      <c r="G28" s="23">
        <f>IF(ISNA(VLOOKUP($C28,'Calabogie CDN Cup M Jan 14'!$A$17:$I$32,9,FALSE))=TRUE,0,VLOOKUP($C28,'Calabogie CDN Cup M Jan 14'!$A$17:$I$32,9,FALSE))</f>
        <v>0</v>
      </c>
      <c r="H28" s="23">
        <f>IF(ISNA(VLOOKUP($C28,'Calabogie CDN Cup Jan 13'!$A$17:$I$32,9,FALSE))=TRUE,0,VLOOKUP($C28,'Calabogie CDN Cup Jan 13'!$A$17:$I$32,9,FALSE))</f>
        <v>0</v>
      </c>
      <c r="I28" s="23">
        <f>IF(ISNA(VLOOKUP($C28,'NorAm Val St-Come - MO'!$A$17:$I$32,9,FALSE))=TRUE,0,VLOOKUP($C28,'NorAm Val St-Come - MO'!$A$17:$I$32,9,FALSE))</f>
        <v>0</v>
      </c>
      <c r="J28" s="23">
        <f>IF(ISNA(VLOOKUP($C28,'NorAm Val St-Come - DM'!$A$17:$I$32,9,FALSE))=TRUE,0,VLOOKUP($C28,'NorAm Val St-Come - DM'!$A$17:$I$32,9,FALSE))</f>
        <v>0</v>
      </c>
      <c r="K28" s="23">
        <f>IF(ISNA(VLOOKUP($C28,'North Bay TT Day 1'!$A$17:$I$100,9,FALSE))=TRUE,0,VLOOKUP($C28,'North Bay TT Day 1'!$A$17:$I$100,9,FALSE))</f>
        <v>0</v>
      </c>
      <c r="L28" s="23">
        <f>IF(ISNA(VLOOKUP($C28,'North Bay TT Day 2'!$A$17:$I$100,9,FALSE))=TRUE,0,VLOOKUP($C28,'North Bay TT Day 2'!$A$17:$I$100,9,FALSE))</f>
        <v>0</v>
      </c>
      <c r="M28" s="23">
        <f>IF(ISNA(VLOOKUP($C28,'Caledon TT'!$A$17:$I$101,9,FALSE))=TRUE,0,VLOOKUP($C28,'Caledon TT'!$A$17:$I$101,9,FALSE))</f>
        <v>19</v>
      </c>
      <c r="N28" s="23">
        <f>IF(ISNA(VLOOKUP($C28,'Killington Nor AM'!$A$17:$I$101,9,FALSE))=TRUE,0,VLOOKUP($C28,'Killington Nor AM'!$A$17:$I$101,9,FALSE))</f>
        <v>0</v>
      </c>
      <c r="O28" s="23">
        <f>IF(ISNA(VLOOKUP($C28,'Canada Cup Red Deer'!$A$17:$I$101,9,FALSE))=TRUE,0,VLOOKUP($C28,'Canada Cup Red Deer'!$A$17:$I$101,9,FALSE))</f>
        <v>0</v>
      </c>
      <c r="P28" s="23">
        <f>IF(ISNA(VLOOKUP($C28,'Provincials MO'!$A$17:$I$101,9,FALSE))=TRUE,0,VLOOKUP($C28,'Provincials MO'!$A$17:$I$101,9,FALSE))</f>
        <v>20</v>
      </c>
      <c r="Q28" s="23">
        <f>IF(ISNA(VLOOKUP($C28,'Provincials DM'!$A$17:$I$101,9,FALSE))=TRUE,0,VLOOKUP($C28,'Provincials DM'!$A$17:$I$101,9,FALSE))</f>
        <v>15</v>
      </c>
      <c r="R28" s="23">
        <f>IF(ISNA(VLOOKUP($C28,'Park City NorAm MO'!$A$17:$I$101,9,FALSE))=TRUE,0,VLOOKUP($C28,'Park City NorAm MO'!$A$17:$I$101,9,FALSE))</f>
        <v>0</v>
      </c>
      <c r="S28" s="23">
        <f>IF(ISNA(VLOOKUP($C28,'Park City NorAm DM'!$A$17:$I$101,9,FALSE))=TRUE,0,VLOOKUP($C28,'Park City NorAm DM'!$A$17:$I$101,9,FALSE))</f>
        <v>0</v>
      </c>
      <c r="T28" s="23">
        <f>IF(ISNA(VLOOKUP($C28,'Junior Nats MO'!$A$17:$I$101,9,FALSE))=TRUE,0,VLOOKUP($C28,'Junior Nats MO'!$A$17:$I$101,9,FALSE))</f>
        <v>0</v>
      </c>
      <c r="U28" s="23">
        <f>IF(ISNA(VLOOKUP($C28,'Canadian Champs MO'!$A$17:$I$101,9,FALSE))=TRUE,0,VLOOKUP($C28,'Canadian Champs MO'!$A$17:$I$101,9,FALSE))</f>
        <v>0</v>
      </c>
      <c r="V28" s="23">
        <f>IF(ISNA(VLOOKUP($C28,'Canadian Champs MO'!$A$17:$I$101,9,FALSE))=TRUE,0,VLOOKUP($C28,'Canadian Champs MO'!$A$17:$I$101,9,FALSE))</f>
        <v>0</v>
      </c>
    </row>
    <row r="29" spans="1:22" ht="15" customHeight="1">
      <c r="A29" s="112" t="s">
        <v>91</v>
      </c>
      <c r="B29" s="112" t="s">
        <v>102</v>
      </c>
      <c r="C29" s="112" t="s">
        <v>101</v>
      </c>
      <c r="D29" s="91">
        <f>IF(ISNA(VLOOKUP($C29,'RPA Caclulations'!$C$6:$K$91,3,FALSE))=TRUE,"0",VLOOKUP($C29,'RPA Caclulations'!$C$6:$K$91,3,FALSE))</f>
        <v>22</v>
      </c>
      <c r="E29" s="22" t="str">
        <f>IF(ISNA(VLOOKUP($C29,'Apex Cdn Selections Dec 16'!$A$17:$I$37,9,FALSE))=TRUE,"0",VLOOKUP($C29,'Apex Cdn Selections Dec 16'!$A$17:$I$37,9,FALSE))</f>
        <v>0</v>
      </c>
      <c r="F29" s="22" t="str">
        <f>IF(ISNA(VLOOKUP($C29,'Apex Cdn Selections Dec 17'!$A$17:$I$31,9,FALSE))=TRUE,"0",VLOOKUP($C29,'Apex Cdn Selections Dec 17'!$A$17:$I$31,9,FALSE))</f>
        <v>0</v>
      </c>
      <c r="G29" s="23">
        <f>IF(ISNA(VLOOKUP($C29,'Calabogie CDN Cup M Jan 14'!$A$17:$I$32,9,FALSE))=TRUE,0,VLOOKUP($C29,'Calabogie CDN Cup M Jan 14'!$A$17:$I$32,9,FALSE))</f>
        <v>0</v>
      </c>
      <c r="H29" s="23">
        <f>IF(ISNA(VLOOKUP($C29,'Calabogie CDN Cup Jan 13'!$A$17:$I$32,9,FALSE))=TRUE,0,VLOOKUP($C29,'Calabogie CDN Cup Jan 13'!$A$17:$I$32,9,FALSE))</f>
        <v>0</v>
      </c>
      <c r="I29" s="23">
        <f>IF(ISNA(VLOOKUP($C29,'NorAm Val St-Come - MO'!$A$17:$I$32,9,FALSE))=TRUE,0,VLOOKUP($C29,'NorAm Val St-Come - MO'!$A$17:$I$32,9,FALSE))</f>
        <v>0</v>
      </c>
      <c r="J29" s="23">
        <f>IF(ISNA(VLOOKUP($C29,'NorAm Val St-Come - DM'!$A$17:$I$32,9,FALSE))=TRUE,0,VLOOKUP($C29,'NorAm Val St-Come - DM'!$A$17:$I$32,9,FALSE))</f>
        <v>0</v>
      </c>
      <c r="K29" s="23">
        <f>IF(ISNA(VLOOKUP($C29,'North Bay TT Day 1'!$A$17:$I$100,9,FALSE))=TRUE,0,VLOOKUP($C29,'North Bay TT Day 1'!$A$17:$I$100,9,FALSE))</f>
        <v>15</v>
      </c>
      <c r="L29" s="23">
        <f>IF(ISNA(VLOOKUP($C29,'North Bay TT Day 2'!$A$17:$I$100,9,FALSE))=TRUE,0,VLOOKUP($C29,'North Bay TT Day 2'!$A$17:$I$100,9,FALSE))</f>
        <v>17</v>
      </c>
      <c r="M29" s="23">
        <f>IF(ISNA(VLOOKUP($C29,'Caledon TT'!$A$17:$I$101,9,FALSE))=TRUE,0,VLOOKUP($C29,'Caledon TT'!$A$17:$I$101,9,FALSE))</f>
        <v>17</v>
      </c>
      <c r="N29" s="23">
        <f>IF(ISNA(VLOOKUP($C29,'Killington Nor AM'!$A$17:$I$101,9,FALSE))=TRUE,0,VLOOKUP($C29,'Killington Nor AM'!$A$17:$I$101,9,FALSE))</f>
        <v>0</v>
      </c>
      <c r="O29" s="23">
        <f>IF(ISNA(VLOOKUP($C29,'Canada Cup Red Deer'!$A$17:$I$101,9,FALSE))=TRUE,0,VLOOKUP($C29,'Canada Cup Red Deer'!$A$17:$I$101,9,FALSE))</f>
        <v>0</v>
      </c>
      <c r="P29" s="23">
        <f>IF(ISNA(VLOOKUP($C29,'Provincials MO'!$A$17:$I$101,9,FALSE))=TRUE,0,VLOOKUP($C29,'Provincials MO'!$A$17:$I$101,9,FALSE))</f>
        <v>17</v>
      </c>
      <c r="Q29" s="23">
        <f>IF(ISNA(VLOOKUP($C29,'Provincials DM'!$A$17:$I$101,9,FALSE))=TRUE,0,VLOOKUP($C29,'Provincials DM'!$A$17:$I$101,9,FALSE))</f>
        <v>23</v>
      </c>
      <c r="R29" s="23">
        <f>IF(ISNA(VLOOKUP($C29,'Park City NorAm MO'!$A$17:$I$101,9,FALSE))=TRUE,0,VLOOKUP($C29,'Park City NorAm MO'!$A$17:$I$101,9,FALSE))</f>
        <v>0</v>
      </c>
      <c r="S29" s="23">
        <f>IF(ISNA(VLOOKUP($C29,'Park City NorAm DM'!$A$17:$I$101,9,FALSE))=TRUE,0,VLOOKUP($C29,'Park City NorAm DM'!$A$17:$I$101,9,FALSE))</f>
        <v>0</v>
      </c>
      <c r="T29" s="23">
        <f>IF(ISNA(VLOOKUP($C29,'Junior Nats MO'!$A$17:$I$101,9,FALSE))=TRUE,0,VLOOKUP($C29,'Junior Nats MO'!$A$17:$I$101,9,FALSE))</f>
        <v>0</v>
      </c>
      <c r="U29" s="23">
        <f>IF(ISNA(VLOOKUP($C29,'Canadian Champs MO'!$A$17:$I$101,9,FALSE))=TRUE,0,VLOOKUP($C29,'Canadian Champs MO'!$A$17:$I$101,9,FALSE))</f>
        <v>0</v>
      </c>
      <c r="V29" s="23">
        <f>IF(ISNA(VLOOKUP($C29,'Canadian Champs MO'!$A$17:$I$101,9,FALSE))=TRUE,0,VLOOKUP($C29,'Canadian Champs MO'!$A$17:$I$101,9,FALSE))</f>
        <v>0</v>
      </c>
    </row>
    <row r="30" spans="1:22" ht="15" customHeight="1">
      <c r="A30" s="112" t="s">
        <v>64</v>
      </c>
      <c r="B30" s="112" t="s">
        <v>99</v>
      </c>
      <c r="C30" s="112" t="s">
        <v>106</v>
      </c>
      <c r="D30" s="91">
        <f>IF(ISNA(VLOOKUP($C30,'RPA Caclulations'!$C$6:$K$91,3,FALSE))=TRUE,"0",VLOOKUP($C30,'RPA Caclulations'!$C$6:$K$91,3,FALSE))</f>
        <v>23</v>
      </c>
      <c r="E30" s="22" t="str">
        <f>IF(ISNA(VLOOKUP($C30,'Apex Cdn Selections Dec 16'!$A$17:$I$37,9,FALSE))=TRUE,"0",VLOOKUP($C30,'Apex Cdn Selections Dec 16'!$A$17:$I$37,9,FALSE))</f>
        <v>0</v>
      </c>
      <c r="F30" s="22" t="str">
        <f>IF(ISNA(VLOOKUP($C30,'Apex Cdn Selections Dec 17'!$A$17:$I$31,9,FALSE))=TRUE,"0",VLOOKUP($C30,'Apex Cdn Selections Dec 17'!$A$17:$I$31,9,FALSE))</f>
        <v>0</v>
      </c>
      <c r="G30" s="23">
        <f>IF(ISNA(VLOOKUP($C30,'Calabogie CDN Cup M Jan 14'!$A$17:$I$32,9,FALSE))=TRUE,0,VLOOKUP($C30,'Calabogie CDN Cup M Jan 14'!$A$17:$I$32,9,FALSE))</f>
        <v>0</v>
      </c>
      <c r="H30" s="23">
        <f>IF(ISNA(VLOOKUP($C30,'Calabogie CDN Cup Jan 13'!$A$17:$I$32,9,FALSE))=TRUE,0,VLOOKUP($C30,'Calabogie CDN Cup Jan 13'!$A$17:$I$32,9,FALSE))</f>
        <v>0</v>
      </c>
      <c r="I30" s="23">
        <f>IF(ISNA(VLOOKUP($C30,'NorAm Val St-Come - MO'!$A$17:$I$32,9,FALSE))=TRUE,0,VLOOKUP($C30,'NorAm Val St-Come - MO'!$A$17:$I$32,9,FALSE))</f>
        <v>0</v>
      </c>
      <c r="J30" s="23">
        <f>IF(ISNA(VLOOKUP($C30,'NorAm Val St-Come - DM'!$A$17:$I$32,9,FALSE))=TRUE,0,VLOOKUP($C30,'NorAm Val St-Come - DM'!$A$17:$I$32,9,FALSE))</f>
        <v>0</v>
      </c>
      <c r="K30" s="23">
        <f>IF(ISNA(VLOOKUP($C30,'North Bay TT Day 1'!$A$17:$I$100,9,FALSE))=TRUE,0,VLOOKUP($C30,'North Bay TT Day 1'!$A$17:$I$100,9,FALSE))</f>
        <v>20</v>
      </c>
      <c r="L30" s="23">
        <f>IF(ISNA(VLOOKUP($C30,'North Bay TT Day 2'!$A$17:$I$100,9,FALSE))=TRUE,0,VLOOKUP($C30,'North Bay TT Day 2'!$A$17:$I$100,9,FALSE))</f>
        <v>14</v>
      </c>
      <c r="M30" s="23">
        <f>IF(ISNA(VLOOKUP($C30,'Caledon TT'!$A$17:$I$101,9,FALSE))=TRUE,0,VLOOKUP($C30,'Caledon TT'!$A$17:$I$101,9,FALSE))</f>
        <v>0</v>
      </c>
      <c r="N30" s="23">
        <f>IF(ISNA(VLOOKUP($C30,'Killington Nor AM'!$A$17:$I$101,9,FALSE))=TRUE,0,VLOOKUP($C30,'Killington Nor AM'!$A$17:$I$101,9,FALSE))</f>
        <v>0</v>
      </c>
      <c r="O30" s="23">
        <f>IF(ISNA(VLOOKUP($C30,'Canada Cup Red Deer'!$A$17:$I$101,9,FALSE))=TRUE,0,VLOOKUP($C30,'Canada Cup Red Deer'!$A$17:$I$101,9,FALSE))</f>
        <v>0</v>
      </c>
      <c r="P30" s="23">
        <f>IF(ISNA(VLOOKUP($C30,'Provincials MO'!$A$17:$I$101,9,FALSE))=TRUE,0,VLOOKUP($C30,'Provincials MO'!$A$17:$I$101,9,FALSE))</f>
        <v>23</v>
      </c>
      <c r="Q30" s="23">
        <f>IF(ISNA(VLOOKUP($C30,'Provincials DM'!$A$17:$I$101,9,FALSE))=TRUE,0,VLOOKUP($C30,'Provincials DM'!$A$17:$I$101,9,FALSE))</f>
        <v>0</v>
      </c>
      <c r="R30" s="23">
        <f>IF(ISNA(VLOOKUP($C30,'Park City NorAm MO'!$A$17:$I$101,9,FALSE))=TRUE,0,VLOOKUP($C30,'Park City NorAm MO'!$A$17:$I$101,9,FALSE))</f>
        <v>0</v>
      </c>
      <c r="S30" s="23">
        <f>IF(ISNA(VLOOKUP($C30,'Park City NorAm DM'!$A$17:$I$101,9,FALSE))=TRUE,0,VLOOKUP($C30,'Park City NorAm DM'!$A$17:$I$101,9,FALSE))</f>
        <v>0</v>
      </c>
      <c r="T30" s="23">
        <f>IF(ISNA(VLOOKUP($C30,'Junior Nats MO'!$A$17:$I$101,9,FALSE))=TRUE,0,VLOOKUP($C30,'Junior Nats MO'!$A$17:$I$101,9,FALSE))</f>
        <v>0</v>
      </c>
      <c r="U30" s="23">
        <f>IF(ISNA(VLOOKUP($C30,'Canadian Champs MO'!$A$17:$I$101,9,FALSE))=TRUE,0,VLOOKUP($C30,'Canadian Champs MO'!$A$17:$I$101,9,FALSE))</f>
        <v>0</v>
      </c>
      <c r="V30" s="23">
        <f>IF(ISNA(VLOOKUP($C30,'Canadian Champs MO'!$A$17:$I$101,9,FALSE))=TRUE,0,VLOOKUP($C30,'Canadian Champs MO'!$A$17:$I$101,9,FALSE))</f>
        <v>0</v>
      </c>
    </row>
    <row r="31" spans="1:22" ht="15" customHeight="1">
      <c r="A31" s="112" t="s">
        <v>57</v>
      </c>
      <c r="B31" s="112" t="s">
        <v>99</v>
      </c>
      <c r="C31" s="112" t="s">
        <v>104</v>
      </c>
      <c r="D31" s="91">
        <f>IF(ISNA(VLOOKUP($C31,'RPA Caclulations'!$C$6:$K$91,3,FALSE))=TRUE,"0",VLOOKUP($C31,'RPA Caclulations'!$C$6:$K$91,3,FALSE))</f>
        <v>24</v>
      </c>
      <c r="E31" s="22" t="str">
        <f>IF(ISNA(VLOOKUP($C31,'Apex Cdn Selections Dec 16'!$A$17:$I$37,9,FALSE))=TRUE,"0",VLOOKUP($C31,'Apex Cdn Selections Dec 16'!$A$17:$I$37,9,FALSE))</f>
        <v>0</v>
      </c>
      <c r="F31" s="22" t="str">
        <f>IF(ISNA(VLOOKUP($C31,'Apex Cdn Selections Dec 17'!$A$17:$I$31,9,FALSE))=TRUE,"0",VLOOKUP($C31,'Apex Cdn Selections Dec 17'!$A$17:$I$31,9,FALSE))</f>
        <v>0</v>
      </c>
      <c r="G31" s="23">
        <f>IF(ISNA(VLOOKUP($C31,'Calabogie CDN Cup M Jan 14'!$A$17:$I$32,9,FALSE))=TRUE,0,VLOOKUP($C31,'Calabogie CDN Cup M Jan 14'!$A$17:$I$32,9,FALSE))</f>
        <v>0</v>
      </c>
      <c r="H31" s="23">
        <f>IF(ISNA(VLOOKUP($C31,'Calabogie CDN Cup Jan 13'!$A$17:$I$32,9,FALSE))=TRUE,0,VLOOKUP($C31,'Calabogie CDN Cup Jan 13'!$A$17:$I$32,9,FALSE))</f>
        <v>0</v>
      </c>
      <c r="I31" s="23">
        <f>IF(ISNA(VLOOKUP($C31,'NorAm Val St-Come - MO'!$A$17:$I$32,9,FALSE))=TRUE,0,VLOOKUP($C31,'NorAm Val St-Come - MO'!$A$17:$I$32,9,FALSE))</f>
        <v>0</v>
      </c>
      <c r="J31" s="23">
        <f>IF(ISNA(VLOOKUP($C31,'NorAm Val St-Come - DM'!$A$17:$I$32,9,FALSE))=TRUE,0,VLOOKUP($C31,'NorAm Val St-Come - DM'!$A$17:$I$32,9,FALSE))</f>
        <v>0</v>
      </c>
      <c r="K31" s="23">
        <f>IF(ISNA(VLOOKUP($C31,'North Bay TT Day 1'!$A$17:$I$100,9,FALSE))=TRUE,0,VLOOKUP($C31,'North Bay TT Day 1'!$A$17:$I$100,9,FALSE))</f>
        <v>18</v>
      </c>
      <c r="L31" s="23">
        <f>IF(ISNA(VLOOKUP($C31,'North Bay TT Day 2'!$A$17:$I$100,9,FALSE))=TRUE,0,VLOOKUP($C31,'North Bay TT Day 2'!$A$17:$I$100,9,FALSE))</f>
        <v>18</v>
      </c>
      <c r="M31" s="23">
        <f>IF(ISNA(VLOOKUP($C31,'Caledon TT'!$A$17:$I$101,9,FALSE))=TRUE,0,VLOOKUP($C31,'Caledon TT'!$A$17:$I$101,9,FALSE))</f>
        <v>23</v>
      </c>
      <c r="N31" s="23">
        <f>IF(ISNA(VLOOKUP($C31,'Killington Nor AM'!$A$17:$I$101,9,FALSE))=TRUE,0,VLOOKUP($C31,'Killington Nor AM'!$A$17:$I$101,9,FALSE))</f>
        <v>0</v>
      </c>
      <c r="O31" s="23">
        <f>IF(ISNA(VLOOKUP($C31,'Canada Cup Red Deer'!$A$17:$I$101,9,FALSE))=TRUE,0,VLOOKUP($C31,'Canada Cup Red Deer'!$A$17:$I$101,9,FALSE))</f>
        <v>0</v>
      </c>
      <c r="P31" s="23">
        <f>IF(ISNA(VLOOKUP($C31,'Provincials MO'!$A$17:$I$101,9,FALSE))=TRUE,0,VLOOKUP($C31,'Provincials MO'!$A$17:$I$101,9,FALSE))</f>
        <v>31</v>
      </c>
      <c r="Q31" s="23">
        <f>IF(ISNA(VLOOKUP($C31,'Provincials DM'!$A$17:$I$101,9,FALSE))=TRUE,0,VLOOKUP($C31,'Provincials DM'!$A$17:$I$101,9,FALSE))</f>
        <v>20</v>
      </c>
      <c r="R31" s="23">
        <f>IF(ISNA(VLOOKUP($C31,'Park City NorAm MO'!$A$17:$I$101,9,FALSE))=TRUE,0,VLOOKUP($C31,'Park City NorAm MO'!$A$17:$I$101,9,FALSE))</f>
        <v>0</v>
      </c>
      <c r="S31" s="23">
        <f>IF(ISNA(VLOOKUP($C31,'Park City NorAm DM'!$A$17:$I$101,9,FALSE))=TRUE,0,VLOOKUP($C31,'Park City NorAm DM'!$A$17:$I$101,9,FALSE))</f>
        <v>0</v>
      </c>
      <c r="T31" s="23">
        <f>IF(ISNA(VLOOKUP($C31,'Junior Nats MO'!$A$17:$I$101,9,FALSE))=TRUE,0,VLOOKUP($C31,'Junior Nats MO'!$A$17:$I$101,9,FALSE))</f>
        <v>0</v>
      </c>
      <c r="U31" s="23">
        <f>IF(ISNA(VLOOKUP($C31,'Canadian Champs MO'!$A$17:$I$101,9,FALSE))=TRUE,0,VLOOKUP($C31,'Canadian Champs MO'!$A$17:$I$101,9,FALSE))</f>
        <v>0</v>
      </c>
      <c r="V31" s="23">
        <f>IF(ISNA(VLOOKUP($C31,'Canadian Champs MO'!$A$17:$I$101,9,FALSE))=TRUE,0,VLOOKUP($C31,'Canadian Champs MO'!$A$17:$I$101,9,FALSE))</f>
        <v>0</v>
      </c>
    </row>
    <row r="32" spans="1:22" ht="15" customHeight="1">
      <c r="A32" s="112" t="s">
        <v>119</v>
      </c>
      <c r="B32" s="112" t="s">
        <v>111</v>
      </c>
      <c r="C32" s="112" t="s">
        <v>125</v>
      </c>
      <c r="D32" s="91">
        <f>IF(ISNA(VLOOKUP($C32,'RPA Caclulations'!$C$6:$K$91,3,FALSE))=TRUE,"0",VLOOKUP($C32,'RPA Caclulations'!$C$6:$K$91,3,FALSE))</f>
        <v>25</v>
      </c>
      <c r="E32" s="22" t="str">
        <f>IF(ISNA(VLOOKUP($C32,'Apex Cdn Selections Dec 16'!$A$17:$I$37,9,FALSE))=TRUE,"0",VLOOKUP($C32,'Apex Cdn Selections Dec 16'!$A$17:$I$37,9,FALSE))</f>
        <v>0</v>
      </c>
      <c r="F32" s="22" t="str">
        <f>IF(ISNA(VLOOKUP($C32,'Apex Cdn Selections Dec 17'!$A$17:$I$31,9,FALSE))=TRUE,"0",VLOOKUP($C32,'Apex Cdn Selections Dec 17'!$A$17:$I$31,9,FALSE))</f>
        <v>0</v>
      </c>
      <c r="G32" s="23">
        <f>IF(ISNA(VLOOKUP($C32,'Calabogie CDN Cup M Jan 14'!$A$17:$I$32,9,FALSE))=TRUE,0,VLOOKUP($C32,'Calabogie CDN Cup M Jan 14'!$A$17:$I$32,9,FALSE))</f>
        <v>0</v>
      </c>
      <c r="H32" s="23">
        <f>IF(ISNA(VLOOKUP($C32,'Calabogie CDN Cup Jan 13'!$A$17:$I$32,9,FALSE))=TRUE,0,VLOOKUP($C32,'Calabogie CDN Cup Jan 13'!$A$17:$I$32,9,FALSE))</f>
        <v>0</v>
      </c>
      <c r="I32" s="23">
        <f>IF(ISNA(VLOOKUP($C32,'NorAm Val St-Come - MO'!$A$17:$I$32,9,FALSE))=TRUE,0,VLOOKUP($C32,'NorAm Val St-Come - MO'!$A$17:$I$32,9,FALSE))</f>
        <v>0</v>
      </c>
      <c r="J32" s="23">
        <f>IF(ISNA(VLOOKUP($C32,'NorAm Val St-Come - DM'!$A$17:$I$32,9,FALSE))=TRUE,0,VLOOKUP($C32,'NorAm Val St-Come - DM'!$A$17:$I$32,9,FALSE))</f>
        <v>0</v>
      </c>
      <c r="K32" s="23">
        <f>IF(ISNA(VLOOKUP($C32,'North Bay TT Day 1'!$A$17:$I$100,9,FALSE))=TRUE,0,VLOOKUP($C32,'North Bay TT Day 1'!$A$17:$I$100,9,FALSE))</f>
        <v>30</v>
      </c>
      <c r="L32" s="23">
        <f>IF(ISNA(VLOOKUP($C32,'North Bay TT Day 2'!$A$17:$I$100,9,FALSE))=TRUE,0,VLOOKUP($C32,'North Bay TT Day 2'!$A$17:$I$100,9,FALSE))</f>
        <v>30</v>
      </c>
      <c r="M32" s="23">
        <f>IF(ISNA(VLOOKUP($C32,'Caledon TT'!$A$17:$I$101,9,FALSE))=TRUE,0,VLOOKUP($C32,'Caledon TT'!$A$17:$I$101,9,FALSE))</f>
        <v>29</v>
      </c>
      <c r="N32" s="23">
        <f>IF(ISNA(VLOOKUP($C32,'Killington Nor AM'!$A$17:$I$101,9,FALSE))=TRUE,0,VLOOKUP($C32,'Killington Nor AM'!$A$17:$I$101,9,FALSE))</f>
        <v>0</v>
      </c>
      <c r="O32" s="23">
        <f>IF(ISNA(VLOOKUP($C32,'Canada Cup Red Deer'!$A$17:$I$101,9,FALSE))=TRUE,0,VLOOKUP($C32,'Canada Cup Red Deer'!$A$17:$I$101,9,FALSE))</f>
        <v>0</v>
      </c>
      <c r="P32" s="23">
        <f>IF(ISNA(VLOOKUP($C32,'Provincials MO'!$A$17:$I$101,9,FALSE))=TRUE,0,VLOOKUP($C32,'Provincials MO'!$A$17:$I$101,9,FALSE))</f>
        <v>29</v>
      </c>
      <c r="Q32" s="23">
        <f>IF(ISNA(VLOOKUP($C32,'Provincials DM'!$A$17:$I$101,9,FALSE))=TRUE,0,VLOOKUP($C32,'Provincials DM'!$A$17:$I$101,9,FALSE))</f>
        <v>16</v>
      </c>
      <c r="R32" s="23">
        <f>IF(ISNA(VLOOKUP($C32,'Park City NorAm MO'!$A$17:$I$101,9,FALSE))=TRUE,0,VLOOKUP($C32,'Park City NorAm MO'!$A$17:$I$101,9,FALSE))</f>
        <v>0</v>
      </c>
      <c r="S32" s="23">
        <f>IF(ISNA(VLOOKUP($C32,'Park City NorAm DM'!$A$17:$I$101,9,FALSE))=TRUE,0,VLOOKUP($C32,'Park City NorAm DM'!$A$17:$I$101,9,FALSE))</f>
        <v>0</v>
      </c>
      <c r="T32" s="23">
        <f>IF(ISNA(VLOOKUP($C32,'Junior Nats MO'!$A$17:$I$101,9,FALSE))=TRUE,0,VLOOKUP($C32,'Junior Nats MO'!$A$17:$I$101,9,FALSE))</f>
        <v>0</v>
      </c>
      <c r="U32" s="23">
        <f>IF(ISNA(VLOOKUP($C32,'Canadian Champs MO'!$A$17:$I$101,9,FALSE))=TRUE,0,VLOOKUP($C32,'Canadian Champs MO'!$A$17:$I$101,9,FALSE))</f>
        <v>0</v>
      </c>
      <c r="V32" s="23">
        <f>IF(ISNA(VLOOKUP($C32,'Canadian Champs MO'!$A$17:$I$101,9,FALSE))=TRUE,0,VLOOKUP($C32,'Canadian Champs MO'!$A$17:$I$101,9,FALSE))</f>
        <v>0</v>
      </c>
    </row>
    <row r="33" spans="1:22" ht="15" customHeight="1">
      <c r="A33" s="112" t="s">
        <v>87</v>
      </c>
      <c r="B33" s="112" t="s">
        <v>66</v>
      </c>
      <c r="C33" s="112" t="s">
        <v>107</v>
      </c>
      <c r="D33" s="91">
        <f>IF(ISNA(VLOOKUP($C33,'RPA Caclulations'!$C$6:$K$91,3,FALSE))=TRUE,"0",VLOOKUP($C33,'RPA Caclulations'!$C$6:$K$91,3,FALSE))</f>
        <v>26</v>
      </c>
      <c r="E33" s="22" t="str">
        <f>IF(ISNA(VLOOKUP($C33,'Apex Cdn Selections Dec 16'!$A$17:$I$37,9,FALSE))=TRUE,"0",VLOOKUP($C33,'Apex Cdn Selections Dec 16'!$A$17:$I$37,9,FALSE))</f>
        <v>0</v>
      </c>
      <c r="F33" s="22" t="str">
        <f>IF(ISNA(VLOOKUP($C33,'Apex Cdn Selections Dec 17'!$A$17:$I$31,9,FALSE))=TRUE,"0",VLOOKUP($C33,'Apex Cdn Selections Dec 17'!$A$17:$I$31,9,FALSE))</f>
        <v>0</v>
      </c>
      <c r="G33" s="23">
        <f>IF(ISNA(VLOOKUP($C33,'Calabogie CDN Cup M Jan 14'!$A$17:$I$32,9,FALSE))=TRUE,0,VLOOKUP($C33,'Calabogie CDN Cup M Jan 14'!$A$17:$I$32,9,FALSE))</f>
        <v>0</v>
      </c>
      <c r="H33" s="23">
        <f>IF(ISNA(VLOOKUP($C33,'Calabogie CDN Cup Jan 13'!$A$17:$I$32,9,FALSE))=TRUE,0,VLOOKUP($C33,'Calabogie CDN Cup Jan 13'!$A$17:$I$32,9,FALSE))</f>
        <v>0</v>
      </c>
      <c r="I33" s="23">
        <f>IF(ISNA(VLOOKUP($C33,'NorAm Val St-Come - MO'!$A$17:$I$32,9,FALSE))=TRUE,0,VLOOKUP($C33,'NorAm Val St-Come - MO'!$A$17:$I$32,9,FALSE))</f>
        <v>0</v>
      </c>
      <c r="J33" s="23">
        <f>IF(ISNA(VLOOKUP($C33,'NorAm Val St-Come - DM'!$A$17:$I$32,9,FALSE))=TRUE,0,VLOOKUP($C33,'NorAm Val St-Come - DM'!$A$17:$I$32,9,FALSE))</f>
        <v>0</v>
      </c>
      <c r="K33" s="23">
        <f>IF(ISNA(VLOOKUP($C33,'North Bay TT Day 1'!$A$17:$I$100,9,FALSE))=TRUE,0,VLOOKUP($C33,'North Bay TT Day 1'!$A$17:$I$100,9,FALSE))</f>
        <v>21</v>
      </c>
      <c r="L33" s="23">
        <f>IF(ISNA(VLOOKUP($C33,'North Bay TT Day 2'!$A$17:$I$100,9,FALSE))=TRUE,0,VLOOKUP($C33,'North Bay TT Day 2'!$A$17:$I$100,9,FALSE))</f>
        <v>22</v>
      </c>
      <c r="M33" s="23">
        <f>IF(ISNA(VLOOKUP($C33,'Caledon TT'!$A$17:$I$101,9,FALSE))=TRUE,0,VLOOKUP($C33,'Caledon TT'!$A$17:$I$101,9,FALSE))</f>
        <v>0</v>
      </c>
      <c r="N33" s="23">
        <f>IF(ISNA(VLOOKUP($C33,'Killington Nor AM'!$A$17:$I$101,9,FALSE))=TRUE,0,VLOOKUP($C33,'Killington Nor AM'!$A$17:$I$101,9,FALSE))</f>
        <v>0</v>
      </c>
      <c r="O33" s="23">
        <f>IF(ISNA(VLOOKUP($C33,'Canada Cup Red Deer'!$A$17:$I$101,9,FALSE))=TRUE,0,VLOOKUP($C33,'Canada Cup Red Deer'!$A$17:$I$101,9,FALSE))</f>
        <v>0</v>
      </c>
      <c r="P33" s="23">
        <f>IF(ISNA(VLOOKUP($C33,'Provincials MO'!$A$17:$I$101,9,FALSE))=TRUE,0,VLOOKUP($C33,'Provincials MO'!$A$17:$I$101,9,FALSE))</f>
        <v>21</v>
      </c>
      <c r="Q33" s="23">
        <f>IF(ISNA(VLOOKUP($C33,'Provincials DM'!$A$17:$I$101,9,FALSE))=TRUE,0,VLOOKUP($C33,'Provincials DM'!$A$17:$I$101,9,FALSE))</f>
        <v>28</v>
      </c>
      <c r="R33" s="23">
        <f>IF(ISNA(VLOOKUP($C33,'Park City NorAm MO'!$A$17:$I$101,9,FALSE))=TRUE,0,VLOOKUP($C33,'Park City NorAm MO'!$A$17:$I$101,9,FALSE))</f>
        <v>0</v>
      </c>
      <c r="S33" s="23">
        <f>IF(ISNA(VLOOKUP($C33,'Park City NorAm DM'!$A$17:$I$101,9,FALSE))=TRUE,0,VLOOKUP($C33,'Park City NorAm DM'!$A$17:$I$101,9,FALSE))</f>
        <v>0</v>
      </c>
      <c r="T33" s="23">
        <f>IF(ISNA(VLOOKUP($C33,'Junior Nats MO'!$A$17:$I$101,9,FALSE))=TRUE,0,VLOOKUP($C33,'Junior Nats MO'!$A$17:$I$101,9,FALSE))</f>
        <v>0</v>
      </c>
      <c r="U33" s="23">
        <f>IF(ISNA(VLOOKUP($C33,'Canadian Champs MO'!$A$17:$I$101,9,FALSE))=TRUE,0,VLOOKUP($C33,'Canadian Champs MO'!$A$17:$I$101,9,FALSE))</f>
        <v>0</v>
      </c>
      <c r="V33" s="23">
        <f>IF(ISNA(VLOOKUP($C33,'Canadian Champs MO'!$A$17:$I$101,9,FALSE))=TRUE,0,VLOOKUP($C33,'Canadian Champs MO'!$A$17:$I$101,9,FALSE))</f>
        <v>0</v>
      </c>
    </row>
    <row r="34" spans="1:22" ht="15" customHeight="1">
      <c r="A34" s="112" t="s">
        <v>57</v>
      </c>
      <c r="B34" s="112" t="s">
        <v>66</v>
      </c>
      <c r="C34" s="112" t="s">
        <v>108</v>
      </c>
      <c r="D34" s="91">
        <f>IF(ISNA(VLOOKUP($C34,'RPA Caclulations'!$C$6:$K$91,3,FALSE))=TRUE,"0",VLOOKUP($C34,'RPA Caclulations'!$C$6:$K$91,3,FALSE))</f>
        <v>27</v>
      </c>
      <c r="E34" s="22" t="str">
        <f>IF(ISNA(VLOOKUP($C34,'Apex Cdn Selections Dec 16'!$A$17:$I$37,9,FALSE))=TRUE,"0",VLOOKUP($C34,'Apex Cdn Selections Dec 16'!$A$17:$I$37,9,FALSE))</f>
        <v>0</v>
      </c>
      <c r="F34" s="22" t="str">
        <f>IF(ISNA(VLOOKUP($C34,'Apex Cdn Selections Dec 17'!$A$17:$I$31,9,FALSE))=TRUE,"0",VLOOKUP($C34,'Apex Cdn Selections Dec 17'!$A$17:$I$31,9,FALSE))</f>
        <v>0</v>
      </c>
      <c r="G34" s="23">
        <f>IF(ISNA(VLOOKUP($C34,'Calabogie CDN Cup M Jan 14'!$A$17:$I$32,9,FALSE))=TRUE,0,VLOOKUP($C34,'Calabogie CDN Cup M Jan 14'!$A$17:$I$32,9,FALSE))</f>
        <v>0</v>
      </c>
      <c r="H34" s="23">
        <f>IF(ISNA(VLOOKUP($C34,'Calabogie CDN Cup Jan 13'!$A$17:$I$32,9,FALSE))=TRUE,0,VLOOKUP($C34,'Calabogie CDN Cup Jan 13'!$A$17:$I$32,9,FALSE))</f>
        <v>0</v>
      </c>
      <c r="I34" s="23">
        <f>IF(ISNA(VLOOKUP($C34,'NorAm Val St-Come - MO'!$A$17:$I$32,9,FALSE))=TRUE,0,VLOOKUP($C34,'NorAm Val St-Come - MO'!$A$17:$I$32,9,FALSE))</f>
        <v>0</v>
      </c>
      <c r="J34" s="23">
        <f>IF(ISNA(VLOOKUP($C34,'NorAm Val St-Come - DM'!$A$17:$I$32,9,FALSE))=TRUE,0,VLOOKUP($C34,'NorAm Val St-Come - DM'!$A$17:$I$32,9,FALSE))</f>
        <v>0</v>
      </c>
      <c r="K34" s="23">
        <f>IF(ISNA(VLOOKUP($C34,'North Bay TT Day 1'!$A$17:$I$100,9,FALSE))=TRUE,0,VLOOKUP($C34,'North Bay TT Day 1'!$A$17:$I$100,9,FALSE))</f>
        <v>22</v>
      </c>
      <c r="L34" s="23">
        <f>IF(ISNA(VLOOKUP($C34,'North Bay TT Day 2'!$A$17:$I$100,9,FALSE))=TRUE,0,VLOOKUP($C34,'North Bay TT Day 2'!$A$17:$I$100,9,FALSE))</f>
        <v>20</v>
      </c>
      <c r="M34" s="23">
        <f>IF(ISNA(VLOOKUP($C34,'Caledon TT'!$A$17:$I$101,9,FALSE))=TRUE,0,VLOOKUP($C34,'Caledon TT'!$A$17:$I$101,9,FALSE))</f>
        <v>24</v>
      </c>
      <c r="N34" s="23">
        <f>IF(ISNA(VLOOKUP($C34,'Killington Nor AM'!$A$17:$I$101,9,FALSE))=TRUE,0,VLOOKUP($C34,'Killington Nor AM'!$A$17:$I$101,9,FALSE))</f>
        <v>0</v>
      </c>
      <c r="O34" s="23">
        <f>IF(ISNA(VLOOKUP($C34,'Canada Cup Red Deer'!$A$17:$I$101,9,FALSE))=TRUE,0,VLOOKUP($C34,'Canada Cup Red Deer'!$A$17:$I$101,9,FALSE))</f>
        <v>0</v>
      </c>
      <c r="P34" s="23">
        <f>IF(ISNA(VLOOKUP($C34,'Provincials MO'!$A$17:$I$101,9,FALSE))=TRUE,0,VLOOKUP($C34,'Provincials MO'!$A$17:$I$101,9,FALSE))</f>
        <v>26</v>
      </c>
      <c r="Q34" s="23">
        <f>IF(ISNA(VLOOKUP($C34,'Provincials DM'!$A$17:$I$101,9,FALSE))=TRUE,0,VLOOKUP($C34,'Provincials DM'!$A$17:$I$101,9,FALSE))</f>
        <v>21</v>
      </c>
      <c r="R34" s="23">
        <f>IF(ISNA(VLOOKUP($C34,'Park City NorAm MO'!$A$17:$I$101,9,FALSE))=TRUE,0,VLOOKUP($C34,'Park City NorAm MO'!$A$17:$I$101,9,FALSE))</f>
        <v>0</v>
      </c>
      <c r="S34" s="23">
        <f>IF(ISNA(VLOOKUP($C34,'Park City NorAm DM'!$A$17:$I$101,9,FALSE))=TRUE,0,VLOOKUP($C34,'Park City NorAm DM'!$A$17:$I$101,9,FALSE))</f>
        <v>0</v>
      </c>
      <c r="T34" s="23">
        <f>IF(ISNA(VLOOKUP($C34,'Junior Nats MO'!$A$17:$I$101,9,FALSE))=TRUE,0,VLOOKUP($C34,'Junior Nats MO'!$A$17:$I$101,9,FALSE))</f>
        <v>0</v>
      </c>
      <c r="U34" s="23">
        <f>IF(ISNA(VLOOKUP($C34,'Canadian Champs MO'!$A$17:$I$101,9,FALSE))=TRUE,0,VLOOKUP($C34,'Canadian Champs MO'!$A$17:$I$101,9,FALSE))</f>
        <v>0</v>
      </c>
      <c r="V34" s="23">
        <f>IF(ISNA(VLOOKUP($C34,'Canadian Champs MO'!$A$17:$I$101,9,FALSE))=TRUE,0,VLOOKUP($C34,'Canadian Champs MO'!$A$17:$I$101,9,FALSE))</f>
        <v>0</v>
      </c>
    </row>
    <row r="35" spans="1:22" ht="15" customHeight="1">
      <c r="A35" s="112" t="s">
        <v>57</v>
      </c>
      <c r="B35" s="112" t="s">
        <v>52</v>
      </c>
      <c r="C35" s="112" t="s">
        <v>105</v>
      </c>
      <c r="D35" s="91">
        <f>IF(ISNA(VLOOKUP($C35,'RPA Caclulations'!$C$6:$K$91,3,FALSE))=TRUE,"0",VLOOKUP($C35,'RPA Caclulations'!$C$6:$K$91,3,FALSE))</f>
        <v>28</v>
      </c>
      <c r="E35" s="22" t="str">
        <f>IF(ISNA(VLOOKUP($C35,'Apex Cdn Selections Dec 16'!$A$17:$I$37,9,FALSE))=TRUE,"0",VLOOKUP($C35,'Apex Cdn Selections Dec 16'!$A$17:$I$37,9,FALSE))</f>
        <v>0</v>
      </c>
      <c r="F35" s="22" t="str">
        <f>IF(ISNA(VLOOKUP($C35,'Apex Cdn Selections Dec 17'!$A$17:$I$31,9,FALSE))=TRUE,"0",VLOOKUP($C35,'Apex Cdn Selections Dec 17'!$A$17:$I$31,9,FALSE))</f>
        <v>0</v>
      </c>
      <c r="G35" s="23">
        <f>IF(ISNA(VLOOKUP($C35,'Calabogie CDN Cup M Jan 14'!$A$17:$I$32,9,FALSE))=TRUE,0,VLOOKUP($C35,'Calabogie CDN Cup M Jan 14'!$A$17:$I$32,9,FALSE))</f>
        <v>0</v>
      </c>
      <c r="H35" s="23">
        <f>IF(ISNA(VLOOKUP($C35,'Calabogie CDN Cup Jan 13'!$A$17:$I$32,9,FALSE))=TRUE,0,VLOOKUP($C35,'Calabogie CDN Cup Jan 13'!$A$17:$I$32,9,FALSE))</f>
        <v>0</v>
      </c>
      <c r="I35" s="23">
        <f>IF(ISNA(VLOOKUP($C35,'NorAm Val St-Come - MO'!$A$17:$I$32,9,FALSE))=TRUE,0,VLOOKUP($C35,'NorAm Val St-Come - MO'!$A$17:$I$32,9,FALSE))</f>
        <v>0</v>
      </c>
      <c r="J35" s="23">
        <f>IF(ISNA(VLOOKUP($C35,'NorAm Val St-Come - DM'!$A$17:$I$32,9,FALSE))=TRUE,0,VLOOKUP($C35,'NorAm Val St-Come - DM'!$A$17:$I$32,9,FALSE))</f>
        <v>0</v>
      </c>
      <c r="K35" s="23">
        <f>IF(ISNA(VLOOKUP($C35,'North Bay TT Day 1'!$A$17:$I$100,9,FALSE))=TRUE,0,VLOOKUP($C35,'North Bay TT Day 1'!$A$17:$I$100,9,FALSE))</f>
        <v>19</v>
      </c>
      <c r="L35" s="23">
        <f>IF(ISNA(VLOOKUP($C35,'North Bay TT Day 2'!$A$17:$I$100,9,FALSE))=TRUE,0,VLOOKUP($C35,'North Bay TT Day 2'!$A$17:$I$100,9,FALSE))</f>
        <v>25</v>
      </c>
      <c r="M35" s="23">
        <f>IF(ISNA(VLOOKUP($C35,'Caledon TT'!$A$17:$I$101,9,FALSE))=TRUE,0,VLOOKUP($C35,'Caledon TT'!$A$17:$I$101,9,FALSE))</f>
        <v>22</v>
      </c>
      <c r="N35" s="23">
        <f>IF(ISNA(VLOOKUP($C35,'Killington Nor AM'!$A$17:$I$101,9,FALSE))=TRUE,0,VLOOKUP($C35,'Killington Nor AM'!$A$17:$I$101,9,FALSE))</f>
        <v>0</v>
      </c>
      <c r="O35" s="23">
        <f>IF(ISNA(VLOOKUP($C35,'Canada Cup Red Deer'!$A$17:$I$101,9,FALSE))=TRUE,0,VLOOKUP($C35,'Canada Cup Red Deer'!$A$17:$I$101,9,FALSE))</f>
        <v>0</v>
      </c>
      <c r="P35" s="23">
        <f>IF(ISNA(VLOOKUP($C35,'Provincials MO'!$A$17:$I$101,9,FALSE))=TRUE,0,VLOOKUP($C35,'Provincials MO'!$A$17:$I$101,9,FALSE))</f>
        <v>25</v>
      </c>
      <c r="Q35" s="23">
        <f>IF(ISNA(VLOOKUP($C35,'Provincials DM'!$A$17:$I$101,9,FALSE))=TRUE,0,VLOOKUP($C35,'Provincials DM'!$A$17:$I$101,9,FALSE))</f>
        <v>18</v>
      </c>
      <c r="R35" s="23">
        <f>IF(ISNA(VLOOKUP($C35,'Park City NorAm MO'!$A$17:$I$101,9,FALSE))=TRUE,0,VLOOKUP($C35,'Park City NorAm MO'!$A$17:$I$101,9,FALSE))</f>
        <v>0</v>
      </c>
      <c r="S35" s="23">
        <f>IF(ISNA(VLOOKUP($C35,'Park City NorAm DM'!$A$17:$I$101,9,FALSE))=TRUE,0,VLOOKUP($C35,'Park City NorAm DM'!$A$17:$I$101,9,FALSE))</f>
        <v>0</v>
      </c>
      <c r="T35" s="23">
        <f>IF(ISNA(VLOOKUP($C35,'Junior Nats MO'!$A$17:$I$101,9,FALSE))=TRUE,0,VLOOKUP($C35,'Junior Nats MO'!$A$17:$I$101,9,FALSE))</f>
        <v>0</v>
      </c>
      <c r="U35" s="23">
        <f>IF(ISNA(VLOOKUP($C35,'Canadian Champs MO'!$A$17:$I$101,9,FALSE))=TRUE,0,VLOOKUP($C35,'Canadian Champs MO'!$A$17:$I$101,9,FALSE))</f>
        <v>0</v>
      </c>
      <c r="V35" s="23">
        <f>IF(ISNA(VLOOKUP($C35,'Canadian Champs MO'!$A$17:$I$101,9,FALSE))=TRUE,0,VLOOKUP($C35,'Canadian Champs MO'!$A$17:$I$101,9,FALSE))</f>
        <v>0</v>
      </c>
    </row>
    <row r="36" spans="1:22" ht="15" customHeight="1">
      <c r="A36" s="112" t="s">
        <v>57</v>
      </c>
      <c r="B36" s="112" t="s">
        <v>66</v>
      </c>
      <c r="C36" s="112" t="s">
        <v>112</v>
      </c>
      <c r="D36" s="91">
        <f>IF(ISNA(VLOOKUP($C36,'RPA Caclulations'!$C$6:$K$91,3,FALSE))=TRUE,"0",VLOOKUP($C36,'RPA Caclulations'!$C$6:$K$91,3,FALSE))</f>
        <v>29</v>
      </c>
      <c r="E36" s="22" t="str">
        <f>IF(ISNA(VLOOKUP($C36,'Apex Cdn Selections Dec 16'!$A$17:$I$37,9,FALSE))=TRUE,"0",VLOOKUP($C36,'Apex Cdn Selections Dec 16'!$A$17:$I$37,9,FALSE))</f>
        <v>0</v>
      </c>
      <c r="F36" s="22" t="str">
        <f>IF(ISNA(VLOOKUP($C36,'Apex Cdn Selections Dec 17'!$A$17:$I$31,9,FALSE))=TRUE,"0",VLOOKUP($C36,'Apex Cdn Selections Dec 17'!$A$17:$I$31,9,FALSE))</f>
        <v>0</v>
      </c>
      <c r="G36" s="23">
        <f>IF(ISNA(VLOOKUP($C36,'Calabogie CDN Cup M Jan 14'!$A$17:$I$32,9,FALSE))=TRUE,0,VLOOKUP($C36,'Calabogie CDN Cup M Jan 14'!$A$17:$I$32,9,FALSE))</f>
        <v>0</v>
      </c>
      <c r="H36" s="23">
        <f>IF(ISNA(VLOOKUP($C36,'Calabogie CDN Cup Jan 13'!$A$17:$I$32,9,FALSE))=TRUE,0,VLOOKUP($C36,'Calabogie CDN Cup Jan 13'!$A$17:$I$32,9,FALSE))</f>
        <v>0</v>
      </c>
      <c r="I36" s="23">
        <f>IF(ISNA(VLOOKUP($C36,'NorAm Val St-Come - MO'!$A$17:$I$32,9,FALSE))=TRUE,0,VLOOKUP($C36,'NorAm Val St-Come - MO'!$A$17:$I$32,9,FALSE))</f>
        <v>0</v>
      </c>
      <c r="J36" s="23">
        <f>IF(ISNA(VLOOKUP($C36,'NorAm Val St-Come - DM'!$A$17:$I$32,9,FALSE))=TRUE,0,VLOOKUP($C36,'NorAm Val St-Come - DM'!$A$17:$I$32,9,FALSE))</f>
        <v>0</v>
      </c>
      <c r="K36" s="23">
        <f>IF(ISNA(VLOOKUP($C36,'North Bay TT Day 1'!$A$17:$I$100,9,FALSE))=TRUE,0,VLOOKUP($C36,'North Bay TT Day 1'!$A$17:$I$100,9,FALSE))</f>
        <v>25</v>
      </c>
      <c r="L36" s="23">
        <f>IF(ISNA(VLOOKUP($C36,'North Bay TT Day 2'!$A$17:$I$100,9,FALSE))=TRUE,0,VLOOKUP($C36,'North Bay TT Day 2'!$A$17:$I$100,9,FALSE))</f>
        <v>23</v>
      </c>
      <c r="M36" s="23">
        <f>IF(ISNA(VLOOKUP($C36,'Caledon TT'!$A$17:$I$101,9,FALSE))=TRUE,0,VLOOKUP($C36,'Caledon TT'!$A$17:$I$101,9,FALSE))</f>
        <v>20</v>
      </c>
      <c r="N36" s="23">
        <f>IF(ISNA(VLOOKUP($C36,'Killington Nor AM'!$A$17:$I$101,9,FALSE))=TRUE,0,VLOOKUP($C36,'Killington Nor AM'!$A$17:$I$101,9,FALSE))</f>
        <v>0</v>
      </c>
      <c r="O36" s="23">
        <f>IF(ISNA(VLOOKUP($C36,'Canada Cup Red Deer'!$A$17:$I$101,9,FALSE))=TRUE,0,VLOOKUP($C36,'Canada Cup Red Deer'!$A$17:$I$101,9,FALSE))</f>
        <v>0</v>
      </c>
      <c r="P36" s="23">
        <f>IF(ISNA(VLOOKUP($C36,'Provincials MO'!$A$17:$I$101,9,FALSE))=TRUE,0,VLOOKUP($C36,'Provincials MO'!$A$17:$I$101,9,FALSE))</f>
        <v>19</v>
      </c>
      <c r="Q36" s="23">
        <f>IF(ISNA(VLOOKUP($C36,'Provincials DM'!$A$17:$I$101,9,FALSE))=TRUE,0,VLOOKUP($C36,'Provincials DM'!$A$17:$I$101,9,FALSE))</f>
        <v>27</v>
      </c>
      <c r="R36" s="23">
        <f>IF(ISNA(VLOOKUP($C36,'Park City NorAm MO'!$A$17:$I$101,9,FALSE))=TRUE,0,VLOOKUP($C36,'Park City NorAm MO'!$A$17:$I$101,9,FALSE))</f>
        <v>0</v>
      </c>
      <c r="S36" s="23">
        <f>IF(ISNA(VLOOKUP($C36,'Park City NorAm DM'!$A$17:$I$101,9,FALSE))=TRUE,0,VLOOKUP($C36,'Park City NorAm DM'!$A$17:$I$101,9,FALSE))</f>
        <v>0</v>
      </c>
      <c r="T36" s="23">
        <f>IF(ISNA(VLOOKUP($C36,'Junior Nats MO'!$A$17:$I$101,9,FALSE))=TRUE,0,VLOOKUP($C36,'Junior Nats MO'!$A$17:$I$101,9,FALSE))</f>
        <v>0</v>
      </c>
      <c r="U36" s="23">
        <f>IF(ISNA(VLOOKUP($C36,'Canadian Champs MO'!$A$17:$I$101,9,FALSE))=TRUE,0,VLOOKUP($C36,'Canadian Champs MO'!$A$17:$I$101,9,FALSE))</f>
        <v>0</v>
      </c>
      <c r="V36" s="23">
        <f>IF(ISNA(VLOOKUP($C36,'Canadian Champs MO'!$A$17:$I$101,9,FALSE))=TRUE,0,VLOOKUP($C36,'Canadian Champs MO'!$A$17:$I$101,9,FALSE))</f>
        <v>0</v>
      </c>
    </row>
    <row r="37" spans="1:22" ht="15" customHeight="1">
      <c r="A37" s="112" t="s">
        <v>91</v>
      </c>
      <c r="B37" s="112" t="s">
        <v>111</v>
      </c>
      <c r="C37" s="112" t="s">
        <v>113</v>
      </c>
      <c r="D37" s="91">
        <f>IF(ISNA(VLOOKUP($C37,'RPA Caclulations'!$C$6:$K$91,3,FALSE))=TRUE,"0",VLOOKUP($C37,'RPA Caclulations'!$C$6:$K$91,3,FALSE))</f>
        <v>30</v>
      </c>
      <c r="E37" s="22" t="str">
        <f>IF(ISNA(VLOOKUP($C37,'Apex Cdn Selections Dec 16'!$A$17:$I$37,9,FALSE))=TRUE,"0",VLOOKUP($C37,'Apex Cdn Selections Dec 16'!$A$17:$I$37,9,FALSE))</f>
        <v>0</v>
      </c>
      <c r="F37" s="22" t="str">
        <f>IF(ISNA(VLOOKUP($C37,'Apex Cdn Selections Dec 17'!$A$17:$I$31,9,FALSE))=TRUE,"0",VLOOKUP($C37,'Apex Cdn Selections Dec 17'!$A$17:$I$31,9,FALSE))</f>
        <v>0</v>
      </c>
      <c r="G37" s="23">
        <f>IF(ISNA(VLOOKUP($C37,'Calabogie CDN Cup M Jan 14'!$A$17:$I$32,9,FALSE))=TRUE,0,VLOOKUP($C37,'Calabogie CDN Cup M Jan 14'!$A$17:$I$32,9,FALSE))</f>
        <v>0</v>
      </c>
      <c r="H37" s="23">
        <f>IF(ISNA(VLOOKUP($C37,'Calabogie CDN Cup Jan 13'!$A$17:$I$32,9,FALSE))=TRUE,0,VLOOKUP($C37,'Calabogie CDN Cup Jan 13'!$A$17:$I$32,9,FALSE))</f>
        <v>0</v>
      </c>
      <c r="I37" s="23">
        <f>IF(ISNA(VLOOKUP($C37,'NorAm Val St-Come - MO'!$A$17:$I$32,9,FALSE))=TRUE,0,VLOOKUP($C37,'NorAm Val St-Come - MO'!$A$17:$I$32,9,FALSE))</f>
        <v>0</v>
      </c>
      <c r="J37" s="23">
        <f>IF(ISNA(VLOOKUP($C37,'NorAm Val St-Come - DM'!$A$17:$I$32,9,FALSE))=TRUE,0,VLOOKUP($C37,'NorAm Val St-Come - DM'!$A$17:$I$32,9,FALSE))</f>
        <v>0</v>
      </c>
      <c r="K37" s="23">
        <f>IF(ISNA(VLOOKUP($C37,'North Bay TT Day 1'!$A$17:$I$100,9,FALSE))=TRUE,0,VLOOKUP($C37,'North Bay TT Day 1'!$A$17:$I$100,9,FALSE))</f>
        <v>26</v>
      </c>
      <c r="L37" s="23">
        <f>IF(ISNA(VLOOKUP($C37,'North Bay TT Day 2'!$A$17:$I$100,9,FALSE))=TRUE,0,VLOOKUP($C37,'North Bay TT Day 2'!$A$17:$I$100,9,FALSE))</f>
        <v>19</v>
      </c>
      <c r="M37" s="23">
        <f>IF(ISNA(VLOOKUP($C37,'Caledon TT'!$A$17:$I$101,9,FALSE))=TRUE,0,VLOOKUP($C37,'Caledon TT'!$A$17:$I$101,9,FALSE))</f>
        <v>0</v>
      </c>
      <c r="N37" s="23">
        <f>IF(ISNA(VLOOKUP($C37,'Killington Nor AM'!$A$17:$I$101,9,FALSE))=TRUE,0,VLOOKUP($C37,'Killington Nor AM'!$A$17:$I$101,9,FALSE))</f>
        <v>0</v>
      </c>
      <c r="O37" s="23">
        <f>IF(ISNA(VLOOKUP($C37,'Canada Cup Red Deer'!$A$17:$I$101,9,FALSE))=TRUE,0,VLOOKUP($C37,'Canada Cup Red Deer'!$A$17:$I$101,9,FALSE))</f>
        <v>0</v>
      </c>
      <c r="P37" s="23">
        <f>IF(ISNA(VLOOKUP($C37,'Provincials MO'!$A$17:$I$101,9,FALSE))=TRUE,0,VLOOKUP($C37,'Provincials MO'!$A$17:$I$101,9,FALSE))</f>
        <v>27</v>
      </c>
      <c r="Q37" s="23">
        <f>IF(ISNA(VLOOKUP($C37,'Provincials DM'!$A$17:$I$101,9,FALSE))=TRUE,0,VLOOKUP($C37,'Provincials DM'!$A$17:$I$101,9,FALSE))</f>
        <v>22</v>
      </c>
      <c r="R37" s="23">
        <f>IF(ISNA(VLOOKUP($C37,'Park City NorAm MO'!$A$17:$I$101,9,FALSE))=TRUE,0,VLOOKUP($C37,'Park City NorAm MO'!$A$17:$I$101,9,FALSE))</f>
        <v>0</v>
      </c>
      <c r="S37" s="23">
        <f>IF(ISNA(VLOOKUP($C37,'Park City NorAm DM'!$A$17:$I$101,9,FALSE))=TRUE,0,VLOOKUP($C37,'Park City NorAm DM'!$A$17:$I$101,9,FALSE))</f>
        <v>0</v>
      </c>
      <c r="T37" s="23">
        <f>IF(ISNA(VLOOKUP($C37,'Junior Nats MO'!$A$17:$I$101,9,FALSE))=TRUE,0,VLOOKUP($C37,'Junior Nats MO'!$A$17:$I$101,9,FALSE))</f>
        <v>0</v>
      </c>
      <c r="U37" s="23">
        <f>IF(ISNA(VLOOKUP($C37,'Canadian Champs MO'!$A$17:$I$101,9,FALSE))=TRUE,0,VLOOKUP($C37,'Canadian Champs MO'!$A$17:$I$101,9,FALSE))</f>
        <v>0</v>
      </c>
      <c r="V37" s="23">
        <f>IF(ISNA(VLOOKUP($C37,'Canadian Champs MO'!$A$17:$I$101,9,FALSE))=TRUE,0,VLOOKUP($C37,'Canadian Champs MO'!$A$17:$I$101,9,FALSE))</f>
        <v>0</v>
      </c>
    </row>
    <row r="38" spans="1:22" ht="15" customHeight="1">
      <c r="A38" s="112" t="s">
        <v>87</v>
      </c>
      <c r="B38" s="112" t="s">
        <v>111</v>
      </c>
      <c r="C38" s="112" t="s">
        <v>110</v>
      </c>
      <c r="D38" s="91">
        <f>IF(ISNA(VLOOKUP($C38,'RPA Caclulations'!$C$6:$K$91,3,FALSE))=TRUE,"0",VLOOKUP($C38,'RPA Caclulations'!$C$6:$K$91,3,FALSE))</f>
        <v>31</v>
      </c>
      <c r="E38" s="22" t="str">
        <f>IF(ISNA(VLOOKUP($C38,'Apex Cdn Selections Dec 16'!$A$17:$I$37,9,FALSE))=TRUE,"0",VLOOKUP($C38,'Apex Cdn Selections Dec 16'!$A$17:$I$37,9,FALSE))</f>
        <v>0</v>
      </c>
      <c r="F38" s="22" t="str">
        <f>IF(ISNA(VLOOKUP($C38,'Apex Cdn Selections Dec 17'!$A$17:$I$31,9,FALSE))=TRUE,"0",VLOOKUP($C38,'Apex Cdn Selections Dec 17'!$A$17:$I$31,9,FALSE))</f>
        <v>0</v>
      </c>
      <c r="G38" s="23">
        <f>IF(ISNA(VLOOKUP($C38,'Calabogie CDN Cup M Jan 14'!$A$17:$I$32,9,FALSE))=TRUE,0,VLOOKUP($C38,'Calabogie CDN Cup M Jan 14'!$A$17:$I$32,9,FALSE))</f>
        <v>0</v>
      </c>
      <c r="H38" s="23">
        <f>IF(ISNA(VLOOKUP($C38,'Calabogie CDN Cup Jan 13'!$A$17:$I$32,9,FALSE))=TRUE,0,VLOOKUP($C38,'Calabogie CDN Cup Jan 13'!$A$17:$I$32,9,FALSE))</f>
        <v>0</v>
      </c>
      <c r="I38" s="23">
        <f>IF(ISNA(VLOOKUP($C38,'NorAm Val St-Come - MO'!$A$17:$I$32,9,FALSE))=TRUE,0,VLOOKUP($C38,'NorAm Val St-Come - MO'!$A$17:$I$32,9,FALSE))</f>
        <v>0</v>
      </c>
      <c r="J38" s="23">
        <f>IF(ISNA(VLOOKUP($C38,'NorAm Val St-Come - DM'!$A$17:$I$32,9,FALSE))=TRUE,0,VLOOKUP($C38,'NorAm Val St-Come - DM'!$A$17:$I$32,9,FALSE))</f>
        <v>0</v>
      </c>
      <c r="K38" s="23">
        <f>IF(ISNA(VLOOKUP($C38,'North Bay TT Day 1'!$A$17:$I$100,9,FALSE))=TRUE,0,VLOOKUP($C38,'North Bay TT Day 1'!$A$17:$I$100,9,FALSE))</f>
        <v>24</v>
      </c>
      <c r="L38" s="23">
        <f>IF(ISNA(VLOOKUP($C38,'North Bay TT Day 2'!$A$17:$I$100,9,FALSE))=TRUE,0,VLOOKUP($C38,'North Bay TT Day 2'!$A$17:$I$100,9,FALSE))</f>
        <v>26</v>
      </c>
      <c r="M38" s="23">
        <f>IF(ISNA(VLOOKUP($C38,'Caledon TT'!$A$17:$I$101,9,FALSE))=TRUE,0,VLOOKUP($C38,'Caledon TT'!$A$17:$I$101,9,FALSE))</f>
        <v>21</v>
      </c>
      <c r="N38" s="23">
        <f>IF(ISNA(VLOOKUP($C38,'Killington Nor AM'!$A$17:$I$101,9,FALSE))=TRUE,0,VLOOKUP($C38,'Killington Nor AM'!$A$17:$I$101,9,FALSE))</f>
        <v>0</v>
      </c>
      <c r="O38" s="23">
        <f>IF(ISNA(VLOOKUP($C38,'Canada Cup Red Deer'!$A$17:$I$101,9,FALSE))=TRUE,0,VLOOKUP($C38,'Canada Cup Red Deer'!$A$17:$I$101,9,FALSE))</f>
        <v>0</v>
      </c>
      <c r="P38" s="23">
        <f>IF(ISNA(VLOOKUP($C38,'Provincials MO'!$A$17:$I$101,9,FALSE))=TRUE,0,VLOOKUP($C38,'Provincials MO'!$A$17:$I$101,9,FALSE))</f>
        <v>32</v>
      </c>
      <c r="Q38" s="23">
        <f>IF(ISNA(VLOOKUP($C38,'Provincials DM'!$A$17:$I$101,9,FALSE))=TRUE,0,VLOOKUP($C38,'Provincials DM'!$A$17:$I$101,9,FALSE))</f>
        <v>32</v>
      </c>
      <c r="R38" s="23">
        <f>IF(ISNA(VLOOKUP($C38,'Park City NorAm MO'!$A$17:$I$101,9,FALSE))=TRUE,0,VLOOKUP($C38,'Park City NorAm MO'!$A$17:$I$101,9,FALSE))</f>
        <v>0</v>
      </c>
      <c r="S38" s="23">
        <f>IF(ISNA(VLOOKUP($C38,'Park City NorAm DM'!$A$17:$I$101,9,FALSE))=TRUE,0,VLOOKUP($C38,'Park City NorAm DM'!$A$17:$I$101,9,FALSE))</f>
        <v>0</v>
      </c>
      <c r="T38" s="23">
        <f>IF(ISNA(VLOOKUP($C38,'Junior Nats MO'!$A$17:$I$101,9,FALSE))=TRUE,0,VLOOKUP($C38,'Junior Nats MO'!$A$17:$I$101,9,FALSE))</f>
        <v>0</v>
      </c>
      <c r="U38" s="23">
        <f>IF(ISNA(VLOOKUP($C38,'Canadian Champs MO'!$A$17:$I$101,9,FALSE))=TRUE,0,VLOOKUP($C38,'Canadian Champs MO'!$A$17:$I$101,9,FALSE))</f>
        <v>0</v>
      </c>
      <c r="V38" s="23">
        <f>IF(ISNA(VLOOKUP($C38,'Canadian Champs MO'!$A$17:$I$101,9,FALSE))=TRUE,0,VLOOKUP($C38,'Canadian Champs MO'!$A$17:$I$101,9,FALSE))</f>
        <v>0</v>
      </c>
    </row>
    <row r="39" spans="1:22" ht="15" customHeight="1">
      <c r="A39" s="112" t="s">
        <v>116</v>
      </c>
      <c r="B39" s="112" t="s">
        <v>66</v>
      </c>
      <c r="C39" s="112" t="s">
        <v>115</v>
      </c>
      <c r="D39" s="91">
        <f>IF(ISNA(VLOOKUP($C39,'RPA Caclulations'!$C$6:$K$91,3,FALSE))=TRUE,"0",VLOOKUP($C39,'RPA Caclulations'!$C$6:$K$91,3,FALSE))</f>
        <v>32</v>
      </c>
      <c r="E39" s="22" t="str">
        <f>IF(ISNA(VLOOKUP($C39,'Apex Cdn Selections Dec 16'!$A$17:$I$37,9,FALSE))=TRUE,"0",VLOOKUP($C39,'Apex Cdn Selections Dec 16'!$A$17:$I$37,9,FALSE))</f>
        <v>0</v>
      </c>
      <c r="F39" s="22" t="str">
        <f>IF(ISNA(VLOOKUP($C39,'Apex Cdn Selections Dec 17'!$A$17:$I$31,9,FALSE))=TRUE,"0",VLOOKUP($C39,'Apex Cdn Selections Dec 17'!$A$17:$I$31,9,FALSE))</f>
        <v>0</v>
      </c>
      <c r="G39" s="23">
        <f>IF(ISNA(VLOOKUP($C39,'Calabogie CDN Cup M Jan 14'!$A$17:$I$32,9,FALSE))=TRUE,0,VLOOKUP($C39,'Calabogie CDN Cup M Jan 14'!$A$17:$I$32,9,FALSE))</f>
        <v>0</v>
      </c>
      <c r="H39" s="23">
        <f>IF(ISNA(VLOOKUP($C39,'Calabogie CDN Cup Jan 13'!$A$17:$I$32,9,FALSE))=TRUE,0,VLOOKUP($C39,'Calabogie CDN Cup Jan 13'!$A$17:$I$32,9,FALSE))</f>
        <v>0</v>
      </c>
      <c r="I39" s="23">
        <f>IF(ISNA(VLOOKUP($C39,'NorAm Val St-Come - MO'!$A$17:$I$32,9,FALSE))=TRUE,0,VLOOKUP($C39,'NorAm Val St-Come - MO'!$A$17:$I$32,9,FALSE))</f>
        <v>0</v>
      </c>
      <c r="J39" s="23">
        <f>IF(ISNA(VLOOKUP($C39,'NorAm Val St-Come - DM'!$A$17:$I$32,9,FALSE))=TRUE,0,VLOOKUP($C39,'NorAm Val St-Come - DM'!$A$17:$I$32,9,FALSE))</f>
        <v>0</v>
      </c>
      <c r="K39" s="23">
        <f>IF(ISNA(VLOOKUP($C39,'North Bay TT Day 1'!$A$17:$I$100,9,FALSE))=TRUE,0,VLOOKUP($C39,'North Bay TT Day 1'!$A$17:$I$100,9,FALSE))</f>
        <v>28</v>
      </c>
      <c r="L39" s="23">
        <f>IF(ISNA(VLOOKUP($C39,'North Bay TT Day 2'!$A$17:$I$100,9,FALSE))=TRUE,0,VLOOKUP($C39,'North Bay TT Day 2'!$A$17:$I$100,9,FALSE))</f>
        <v>27</v>
      </c>
      <c r="M39" s="23">
        <f>IF(ISNA(VLOOKUP($C39,'Caledon TT'!$A$17:$I$101,9,FALSE))=TRUE,0,VLOOKUP($C39,'Caledon TT'!$A$17:$I$101,9,FALSE))</f>
        <v>0</v>
      </c>
      <c r="N39" s="23">
        <f>IF(ISNA(VLOOKUP($C39,'Killington Nor AM'!$A$17:$I$101,9,FALSE))=TRUE,0,VLOOKUP($C39,'Killington Nor AM'!$A$17:$I$101,9,FALSE))</f>
        <v>0</v>
      </c>
      <c r="O39" s="23">
        <f>IF(ISNA(VLOOKUP($C39,'Canada Cup Red Deer'!$A$17:$I$101,9,FALSE))=TRUE,0,VLOOKUP($C39,'Canada Cup Red Deer'!$A$17:$I$101,9,FALSE))</f>
        <v>0</v>
      </c>
      <c r="P39" s="23">
        <f>IF(ISNA(VLOOKUP($C39,'Provincials MO'!$A$17:$I$101,9,FALSE))=TRUE,0,VLOOKUP($C39,'Provincials MO'!$A$17:$I$101,9,FALSE))</f>
        <v>22</v>
      </c>
      <c r="Q39" s="23">
        <f>IF(ISNA(VLOOKUP($C39,'Provincials DM'!$A$17:$I$101,9,FALSE))=TRUE,0,VLOOKUP($C39,'Provincials DM'!$A$17:$I$101,9,FALSE))</f>
        <v>19</v>
      </c>
      <c r="R39" s="23">
        <f>IF(ISNA(VLOOKUP($C39,'Park City NorAm MO'!$A$17:$I$101,9,FALSE))=TRUE,0,VLOOKUP($C39,'Park City NorAm MO'!$A$17:$I$101,9,FALSE))</f>
        <v>0</v>
      </c>
      <c r="S39" s="23">
        <f>IF(ISNA(VLOOKUP($C39,'Park City NorAm DM'!$A$17:$I$101,9,FALSE))=TRUE,0,VLOOKUP($C39,'Park City NorAm DM'!$A$17:$I$101,9,FALSE))</f>
        <v>0</v>
      </c>
      <c r="T39" s="23">
        <f>IF(ISNA(VLOOKUP($C39,'Junior Nats MO'!$A$17:$I$101,9,FALSE))=TRUE,0,VLOOKUP($C39,'Junior Nats MO'!$A$17:$I$101,9,FALSE))</f>
        <v>0</v>
      </c>
      <c r="U39" s="23">
        <f>IF(ISNA(VLOOKUP($C39,'Canadian Champs MO'!$A$17:$I$101,9,FALSE))=TRUE,0,VLOOKUP($C39,'Canadian Champs MO'!$A$17:$I$101,9,FALSE))</f>
        <v>0</v>
      </c>
      <c r="V39" s="23">
        <f>IF(ISNA(VLOOKUP($C39,'Canadian Champs MO'!$A$17:$I$101,9,FALSE))=TRUE,0,VLOOKUP($C39,'Canadian Champs MO'!$A$17:$I$101,9,FALSE))</f>
        <v>0</v>
      </c>
    </row>
    <row r="40" spans="1:22" ht="15" customHeight="1">
      <c r="A40" s="112" t="s">
        <v>57</v>
      </c>
      <c r="B40" s="112" t="s">
        <v>66</v>
      </c>
      <c r="C40" s="112" t="s">
        <v>114</v>
      </c>
      <c r="D40" s="91">
        <f>IF(ISNA(VLOOKUP($C40,'RPA Caclulations'!$C$6:$K$91,3,FALSE))=TRUE,"0",VLOOKUP($C40,'RPA Caclulations'!$C$6:$K$91,3,FALSE))</f>
        <v>33</v>
      </c>
      <c r="E40" s="22" t="str">
        <f>IF(ISNA(VLOOKUP($C40,'Apex Cdn Selections Dec 16'!$A$17:$I$37,9,FALSE))=TRUE,"0",VLOOKUP($C40,'Apex Cdn Selections Dec 16'!$A$17:$I$37,9,FALSE))</f>
        <v>0</v>
      </c>
      <c r="F40" s="22" t="str">
        <f>IF(ISNA(VLOOKUP($C40,'Apex Cdn Selections Dec 17'!$A$17:$I$31,9,FALSE))=TRUE,"0",VLOOKUP($C40,'Apex Cdn Selections Dec 17'!$A$17:$I$31,9,FALSE))</f>
        <v>0</v>
      </c>
      <c r="G40" s="23">
        <f>IF(ISNA(VLOOKUP($C40,'Calabogie CDN Cup M Jan 14'!$A$17:$I$32,9,FALSE))=TRUE,0,VLOOKUP($C40,'Calabogie CDN Cup M Jan 14'!$A$17:$I$32,9,FALSE))</f>
        <v>0</v>
      </c>
      <c r="H40" s="23">
        <f>IF(ISNA(VLOOKUP($C40,'Calabogie CDN Cup Jan 13'!$A$17:$I$32,9,FALSE))=TRUE,0,VLOOKUP($C40,'Calabogie CDN Cup Jan 13'!$A$17:$I$32,9,FALSE))</f>
        <v>0</v>
      </c>
      <c r="I40" s="23">
        <f>IF(ISNA(VLOOKUP($C40,'NorAm Val St-Come - MO'!$A$17:$I$32,9,FALSE))=TRUE,0,VLOOKUP($C40,'NorAm Val St-Come - MO'!$A$17:$I$32,9,FALSE))</f>
        <v>0</v>
      </c>
      <c r="J40" s="23">
        <f>IF(ISNA(VLOOKUP($C40,'NorAm Val St-Come - DM'!$A$17:$I$32,9,FALSE))=TRUE,0,VLOOKUP($C40,'NorAm Val St-Come - DM'!$A$17:$I$32,9,FALSE))</f>
        <v>0</v>
      </c>
      <c r="K40" s="23">
        <f>IF(ISNA(VLOOKUP($C40,'North Bay TT Day 1'!$A$17:$I$100,9,FALSE))=TRUE,0,VLOOKUP($C40,'North Bay TT Day 1'!$A$17:$I$100,9,FALSE))</f>
        <v>27</v>
      </c>
      <c r="L40" s="23">
        <f>IF(ISNA(VLOOKUP($C40,'North Bay TT Day 2'!$A$17:$I$100,9,FALSE))=TRUE,0,VLOOKUP($C40,'North Bay TT Day 2'!$A$17:$I$100,9,FALSE))</f>
        <v>29</v>
      </c>
      <c r="M40" s="23">
        <f>IF(ISNA(VLOOKUP($C40,'Caledon TT'!$A$17:$I$101,9,FALSE))=TRUE,0,VLOOKUP($C40,'Caledon TT'!$A$17:$I$101,9,FALSE))</f>
        <v>32</v>
      </c>
      <c r="N40" s="23">
        <f>IF(ISNA(VLOOKUP($C40,'Killington Nor AM'!$A$17:$I$101,9,FALSE))=TRUE,0,VLOOKUP($C40,'Killington Nor AM'!$A$17:$I$101,9,FALSE))</f>
        <v>0</v>
      </c>
      <c r="O40" s="23">
        <f>IF(ISNA(VLOOKUP($C40,'Canada Cup Red Deer'!$A$17:$I$101,9,FALSE))=TRUE,0,VLOOKUP($C40,'Canada Cup Red Deer'!$A$17:$I$101,9,FALSE))</f>
        <v>0</v>
      </c>
      <c r="P40" s="23">
        <f>IF(ISNA(VLOOKUP($C40,'Provincials MO'!$A$17:$I$101,9,FALSE))=TRUE,0,VLOOKUP($C40,'Provincials MO'!$A$17:$I$101,9,FALSE))</f>
        <v>24</v>
      </c>
      <c r="Q40" s="23">
        <f>IF(ISNA(VLOOKUP($C40,'Provincials DM'!$A$17:$I$101,9,FALSE))=TRUE,0,VLOOKUP($C40,'Provincials DM'!$A$17:$I$101,9,FALSE))</f>
        <v>29</v>
      </c>
      <c r="R40" s="23">
        <f>IF(ISNA(VLOOKUP($C40,'Park City NorAm MO'!$A$17:$I$101,9,FALSE))=TRUE,0,VLOOKUP($C40,'Park City NorAm MO'!$A$17:$I$101,9,FALSE))</f>
        <v>0</v>
      </c>
      <c r="S40" s="23">
        <f>IF(ISNA(VLOOKUP($C40,'Park City NorAm DM'!$A$17:$I$101,9,FALSE))=TRUE,0,VLOOKUP($C40,'Park City NorAm DM'!$A$17:$I$101,9,FALSE))</f>
        <v>0</v>
      </c>
      <c r="T40" s="23">
        <f>IF(ISNA(VLOOKUP($C40,'Junior Nats MO'!$A$17:$I$101,9,FALSE))=TRUE,0,VLOOKUP($C40,'Junior Nats MO'!$A$17:$I$101,9,FALSE))</f>
        <v>0</v>
      </c>
      <c r="U40" s="23">
        <f>IF(ISNA(VLOOKUP($C40,'Canadian Champs MO'!$A$17:$I$101,9,FALSE))=TRUE,0,VLOOKUP($C40,'Canadian Champs MO'!$A$17:$I$101,9,FALSE))</f>
        <v>0</v>
      </c>
      <c r="V40" s="23">
        <f>IF(ISNA(VLOOKUP($C40,'Canadian Champs MO'!$A$17:$I$101,9,FALSE))=TRUE,0,VLOOKUP($C40,'Canadian Champs MO'!$A$17:$I$101,9,FALSE))</f>
        <v>0</v>
      </c>
    </row>
    <row r="41" spans="1:22" ht="15" customHeight="1">
      <c r="A41" s="112" t="s">
        <v>118</v>
      </c>
      <c r="B41" s="112" t="s">
        <v>111</v>
      </c>
      <c r="C41" s="112" t="s">
        <v>117</v>
      </c>
      <c r="D41" s="91">
        <f>IF(ISNA(VLOOKUP($C41,'RPA Caclulations'!$C$6:$K$91,3,FALSE))=TRUE,"0",VLOOKUP($C41,'RPA Caclulations'!$C$6:$K$91,3,FALSE))</f>
        <v>34</v>
      </c>
      <c r="E41" s="22" t="str">
        <f>IF(ISNA(VLOOKUP($C41,'Apex Cdn Selections Dec 16'!$A$17:$I$37,9,FALSE))=TRUE,"0",VLOOKUP($C41,'Apex Cdn Selections Dec 16'!$A$17:$I$37,9,FALSE))</f>
        <v>0</v>
      </c>
      <c r="F41" s="22" t="str">
        <f>IF(ISNA(VLOOKUP($C41,'Apex Cdn Selections Dec 17'!$A$17:$I$31,9,FALSE))=TRUE,"0",VLOOKUP($C41,'Apex Cdn Selections Dec 17'!$A$17:$I$31,9,FALSE))</f>
        <v>0</v>
      </c>
      <c r="G41" s="23">
        <f>IF(ISNA(VLOOKUP($C41,'Calabogie CDN Cup M Jan 14'!$A$17:$I$32,9,FALSE))=TRUE,0,VLOOKUP($C41,'Calabogie CDN Cup M Jan 14'!$A$17:$I$32,9,FALSE))</f>
        <v>0</v>
      </c>
      <c r="H41" s="23">
        <f>IF(ISNA(VLOOKUP($C41,'Calabogie CDN Cup Jan 13'!$A$17:$I$32,9,FALSE))=TRUE,0,VLOOKUP($C41,'Calabogie CDN Cup Jan 13'!$A$17:$I$32,9,FALSE))</f>
        <v>0</v>
      </c>
      <c r="I41" s="23">
        <f>IF(ISNA(VLOOKUP($C41,'NorAm Val St-Come - MO'!$A$17:$I$32,9,FALSE))=TRUE,0,VLOOKUP($C41,'NorAm Val St-Come - MO'!$A$17:$I$32,9,FALSE))</f>
        <v>0</v>
      </c>
      <c r="J41" s="23">
        <f>IF(ISNA(VLOOKUP($C41,'NorAm Val St-Come - DM'!$A$17:$I$32,9,FALSE))=TRUE,0,VLOOKUP($C41,'NorAm Val St-Come - DM'!$A$17:$I$32,9,FALSE))</f>
        <v>0</v>
      </c>
      <c r="K41" s="23">
        <f>IF(ISNA(VLOOKUP($C41,'North Bay TT Day 1'!$A$17:$I$100,9,FALSE))=TRUE,0,VLOOKUP($C41,'North Bay TT Day 1'!$A$17:$I$100,9,FALSE))</f>
        <v>29</v>
      </c>
      <c r="L41" s="23">
        <f>IF(ISNA(VLOOKUP($C41,'North Bay TT Day 2'!$A$17:$I$100,9,FALSE))=TRUE,0,VLOOKUP($C41,'North Bay TT Day 2'!$A$17:$I$100,9,FALSE))</f>
        <v>28</v>
      </c>
      <c r="M41" s="23">
        <f>IF(ISNA(VLOOKUP($C41,'Caledon TT'!$A$17:$I$101,9,FALSE))=TRUE,0,VLOOKUP($C41,'Caledon TT'!$A$17:$I$101,9,FALSE))</f>
        <v>28</v>
      </c>
      <c r="N41" s="23">
        <f>IF(ISNA(VLOOKUP($C41,'Killington Nor AM'!$A$17:$I$101,9,FALSE))=TRUE,0,VLOOKUP($C41,'Killington Nor AM'!$A$17:$I$101,9,FALSE))</f>
        <v>0</v>
      </c>
      <c r="O41" s="23">
        <f>IF(ISNA(VLOOKUP($C41,'Canada Cup Red Deer'!$A$17:$I$101,9,FALSE))=TRUE,0,VLOOKUP($C41,'Canada Cup Red Deer'!$A$17:$I$101,9,FALSE))</f>
        <v>0</v>
      </c>
      <c r="P41" s="23">
        <f>IF(ISNA(VLOOKUP($C41,'Provincials MO'!$A$17:$I$101,9,FALSE))=TRUE,0,VLOOKUP($C41,'Provincials MO'!$A$17:$I$101,9,FALSE))</f>
        <v>33</v>
      </c>
      <c r="Q41" s="23">
        <f>IF(ISNA(VLOOKUP($C41,'Provincials DM'!$A$17:$I$101,9,FALSE))=TRUE,0,VLOOKUP($C41,'Provincials DM'!$A$17:$I$101,9,FALSE))</f>
        <v>33</v>
      </c>
      <c r="R41" s="23">
        <f>IF(ISNA(VLOOKUP($C41,'Park City NorAm MO'!$A$17:$I$101,9,FALSE))=TRUE,0,VLOOKUP($C41,'Park City NorAm MO'!$A$17:$I$101,9,FALSE))</f>
        <v>0</v>
      </c>
      <c r="S41" s="23">
        <f>IF(ISNA(VLOOKUP($C41,'Park City NorAm DM'!$A$17:$I$101,9,FALSE))=TRUE,0,VLOOKUP($C41,'Park City NorAm DM'!$A$17:$I$101,9,FALSE))</f>
        <v>0</v>
      </c>
      <c r="T41" s="23">
        <f>IF(ISNA(VLOOKUP($C41,'Junior Nats MO'!$A$17:$I$101,9,FALSE))=TRUE,0,VLOOKUP($C41,'Junior Nats MO'!$A$17:$I$101,9,FALSE))</f>
        <v>0</v>
      </c>
      <c r="U41" s="23">
        <f>IF(ISNA(VLOOKUP($C41,'Canadian Champs MO'!$A$17:$I$101,9,FALSE))=TRUE,0,VLOOKUP($C41,'Canadian Champs MO'!$A$17:$I$101,9,FALSE))</f>
        <v>0</v>
      </c>
      <c r="V41" s="23">
        <f>IF(ISNA(VLOOKUP($C41,'Canadian Champs MO'!$A$17:$I$101,9,FALSE))=TRUE,0,VLOOKUP($C41,'Canadian Champs MO'!$A$17:$I$101,9,FALSE))</f>
        <v>0</v>
      </c>
    </row>
    <row r="42" spans="1:22" ht="15" customHeight="1">
      <c r="A42" s="112" t="s">
        <v>87</v>
      </c>
      <c r="B42" s="112" t="s">
        <v>66</v>
      </c>
      <c r="C42" s="112" t="s">
        <v>121</v>
      </c>
      <c r="D42" s="91">
        <f>IF(ISNA(VLOOKUP($C42,'RPA Caclulations'!$C$6:$K$91,3,FALSE))=TRUE,"0",VLOOKUP($C42,'RPA Caclulations'!$C$6:$K$91,3,FALSE))</f>
        <v>35</v>
      </c>
      <c r="E42" s="22" t="str">
        <f>IF(ISNA(VLOOKUP($C42,'Apex Cdn Selections Dec 16'!$A$17:$I$37,9,FALSE))=TRUE,"0",VLOOKUP($C42,'Apex Cdn Selections Dec 16'!$A$17:$I$37,9,FALSE))</f>
        <v>0</v>
      </c>
      <c r="F42" s="22" t="str">
        <f>IF(ISNA(VLOOKUP($C42,'Apex Cdn Selections Dec 17'!$A$17:$I$31,9,FALSE))=TRUE,"0",VLOOKUP($C42,'Apex Cdn Selections Dec 17'!$A$17:$I$31,9,FALSE))</f>
        <v>0</v>
      </c>
      <c r="G42" s="23">
        <f>IF(ISNA(VLOOKUP($C42,'Calabogie CDN Cup M Jan 14'!$A$17:$I$32,9,FALSE))=TRUE,0,VLOOKUP($C42,'Calabogie CDN Cup M Jan 14'!$A$17:$I$32,9,FALSE))</f>
        <v>0</v>
      </c>
      <c r="H42" s="23">
        <f>IF(ISNA(VLOOKUP($C42,'Calabogie CDN Cup Jan 13'!$A$17:$I$32,9,FALSE))=TRUE,0,VLOOKUP($C42,'Calabogie CDN Cup Jan 13'!$A$17:$I$32,9,FALSE))</f>
        <v>0</v>
      </c>
      <c r="I42" s="23">
        <f>IF(ISNA(VLOOKUP($C42,'NorAm Val St-Come - MO'!$A$17:$I$32,9,FALSE))=TRUE,0,VLOOKUP($C42,'NorAm Val St-Come - MO'!$A$17:$I$32,9,FALSE))</f>
        <v>0</v>
      </c>
      <c r="J42" s="23">
        <f>IF(ISNA(VLOOKUP($C42,'NorAm Val St-Come - DM'!$A$17:$I$32,9,FALSE))=TRUE,0,VLOOKUP($C42,'NorAm Val St-Come - DM'!$A$17:$I$32,9,FALSE))</f>
        <v>0</v>
      </c>
      <c r="K42" s="23">
        <f>IF(ISNA(VLOOKUP($C42,'North Bay TT Day 1'!$A$17:$I$100,9,FALSE))=TRUE,0,VLOOKUP($C42,'North Bay TT Day 1'!$A$17:$I$100,9,FALSE))</f>
        <v>32</v>
      </c>
      <c r="L42" s="23">
        <f>IF(ISNA(VLOOKUP($C42,'North Bay TT Day 2'!$A$17:$I$100,9,FALSE))=TRUE,0,VLOOKUP($C42,'North Bay TT Day 2'!$A$17:$I$100,9,FALSE))</f>
        <v>32</v>
      </c>
      <c r="M42" s="23">
        <f>IF(ISNA(VLOOKUP($C42,'Caledon TT'!$A$17:$I$101,9,FALSE))=TRUE,0,VLOOKUP($C42,'Caledon TT'!$A$17:$I$101,9,FALSE))</f>
        <v>26</v>
      </c>
      <c r="N42" s="23">
        <f>IF(ISNA(VLOOKUP($C42,'Killington Nor AM'!$A$17:$I$101,9,FALSE))=TRUE,0,VLOOKUP($C42,'Killington Nor AM'!$A$17:$I$101,9,FALSE))</f>
        <v>0</v>
      </c>
      <c r="O42" s="23">
        <f>IF(ISNA(VLOOKUP($C42,'Canada Cup Red Deer'!$A$17:$I$101,9,FALSE))=TRUE,0,VLOOKUP($C42,'Canada Cup Red Deer'!$A$17:$I$101,9,FALSE))</f>
        <v>0</v>
      </c>
      <c r="P42" s="23">
        <f>IF(ISNA(VLOOKUP($C42,'Provincials MO'!$A$17:$I$101,9,FALSE))=TRUE,0,VLOOKUP($C42,'Provincials MO'!$A$17:$I$101,9,FALSE))</f>
        <v>35</v>
      </c>
      <c r="Q42" s="23">
        <f>IF(ISNA(VLOOKUP($C42,'Provincials DM'!$A$17:$I$101,9,FALSE))=TRUE,0,VLOOKUP($C42,'Provincials DM'!$A$17:$I$101,9,FALSE))</f>
        <v>34</v>
      </c>
      <c r="R42" s="23">
        <f>IF(ISNA(VLOOKUP($C42,'Park City NorAm MO'!$A$17:$I$101,9,FALSE))=TRUE,0,VLOOKUP($C42,'Park City NorAm MO'!$A$17:$I$101,9,FALSE))</f>
        <v>0</v>
      </c>
      <c r="S42" s="23">
        <f>IF(ISNA(VLOOKUP($C42,'Park City NorAm DM'!$A$17:$I$101,9,FALSE))=TRUE,0,VLOOKUP($C42,'Park City NorAm DM'!$A$17:$I$101,9,FALSE))</f>
        <v>0</v>
      </c>
      <c r="T42" s="23">
        <f>IF(ISNA(VLOOKUP($C42,'Junior Nats MO'!$A$17:$I$101,9,FALSE))=TRUE,0,VLOOKUP($C42,'Junior Nats MO'!$A$17:$I$101,9,FALSE))</f>
        <v>0</v>
      </c>
      <c r="U42" s="23">
        <f>IF(ISNA(VLOOKUP($C42,'Canadian Champs MO'!$A$17:$I$101,9,FALSE))=TRUE,0,VLOOKUP($C42,'Canadian Champs MO'!$A$17:$I$101,9,FALSE))</f>
        <v>0</v>
      </c>
      <c r="V42" s="23">
        <f>IF(ISNA(VLOOKUP($C42,'Canadian Champs MO'!$A$17:$I$101,9,FALSE))=TRUE,0,VLOOKUP($C42,'Canadian Champs MO'!$A$17:$I$101,9,FALSE))</f>
        <v>0</v>
      </c>
    </row>
    <row r="43" spans="1:22" ht="15" customHeight="1">
      <c r="A43" s="112" t="s">
        <v>64</v>
      </c>
      <c r="B43" s="112" t="s">
        <v>111</v>
      </c>
      <c r="C43" s="112" t="s">
        <v>130</v>
      </c>
      <c r="D43" s="91">
        <f>IF(ISNA(VLOOKUP($C43,'RPA Caclulations'!$C$6:$K$91,3,FALSE))=TRUE,"0",VLOOKUP($C43,'RPA Caclulations'!$C$6:$K$91,3,FALSE))</f>
        <v>36</v>
      </c>
      <c r="E43" s="22" t="str">
        <f>IF(ISNA(VLOOKUP($C43,'Apex Cdn Selections Dec 16'!$A$17:$I$37,9,FALSE))=TRUE,"0",VLOOKUP($C43,'Apex Cdn Selections Dec 16'!$A$17:$I$37,9,FALSE))</f>
        <v>0</v>
      </c>
      <c r="F43" s="22" t="str">
        <f>IF(ISNA(VLOOKUP($C43,'Apex Cdn Selections Dec 17'!$A$17:$I$31,9,FALSE))=TRUE,"0",VLOOKUP($C43,'Apex Cdn Selections Dec 17'!$A$17:$I$31,9,FALSE))</f>
        <v>0</v>
      </c>
      <c r="G43" s="23">
        <f>IF(ISNA(VLOOKUP($C43,'Calabogie CDN Cup M Jan 14'!$A$17:$I$32,9,FALSE))=TRUE,0,VLOOKUP($C43,'Calabogie CDN Cup M Jan 14'!$A$17:$I$32,9,FALSE))</f>
        <v>0</v>
      </c>
      <c r="H43" s="23">
        <f>IF(ISNA(VLOOKUP($C43,'Calabogie CDN Cup Jan 13'!$A$17:$I$32,9,FALSE))=TRUE,0,VLOOKUP($C43,'Calabogie CDN Cup Jan 13'!$A$17:$I$32,9,FALSE))</f>
        <v>0</v>
      </c>
      <c r="I43" s="23">
        <f>IF(ISNA(VLOOKUP($C43,'NorAm Val St-Come - MO'!$A$17:$I$32,9,FALSE))=TRUE,0,VLOOKUP($C43,'NorAm Val St-Come - MO'!$A$17:$I$32,9,FALSE))</f>
        <v>0</v>
      </c>
      <c r="J43" s="23">
        <f>IF(ISNA(VLOOKUP($C43,'NorAm Val St-Come - DM'!$A$17:$I$32,9,FALSE))=TRUE,0,VLOOKUP($C43,'NorAm Val St-Come - DM'!$A$17:$I$32,9,FALSE))</f>
        <v>0</v>
      </c>
      <c r="K43" s="23">
        <f>IF(ISNA(VLOOKUP($C43,'North Bay TT Day 1'!$A$17:$I$100,9,FALSE))=TRUE,0,VLOOKUP($C43,'North Bay TT Day 1'!$A$17:$I$100,9,FALSE))</f>
        <v>0</v>
      </c>
      <c r="L43" s="23">
        <f>IF(ISNA(VLOOKUP($C43,'North Bay TT Day 2'!$A$17:$I$100,9,FALSE))=TRUE,0,VLOOKUP($C43,'North Bay TT Day 2'!$A$17:$I$100,9,FALSE))</f>
        <v>0</v>
      </c>
      <c r="M43" s="23">
        <f>IF(ISNA(VLOOKUP($C43,'Caledon TT'!$A$17:$I$101,9,FALSE))=TRUE,0,VLOOKUP($C43,'Caledon TT'!$A$17:$I$101,9,FALSE))</f>
        <v>30</v>
      </c>
      <c r="N43" s="23">
        <f>IF(ISNA(VLOOKUP($C43,'Killington Nor AM'!$A$17:$I$101,9,FALSE))=TRUE,0,VLOOKUP($C43,'Killington Nor AM'!$A$17:$I$101,9,FALSE))</f>
        <v>0</v>
      </c>
      <c r="O43" s="23">
        <f>IF(ISNA(VLOOKUP($C43,'Canada Cup Red Deer'!$A$17:$I$101,9,FALSE))=TRUE,0,VLOOKUP($C43,'Canada Cup Red Deer'!$A$17:$I$101,9,FALSE))</f>
        <v>0</v>
      </c>
      <c r="P43" s="23">
        <f>IF(ISNA(VLOOKUP($C43,'Provincials MO'!$A$17:$I$101,9,FALSE))=TRUE,0,VLOOKUP($C43,'Provincials MO'!$A$17:$I$101,9,FALSE))</f>
        <v>34</v>
      </c>
      <c r="Q43" s="23">
        <f>IF(ISNA(VLOOKUP($C43,'Provincials DM'!$A$17:$I$101,9,FALSE))=TRUE,0,VLOOKUP($C43,'Provincials DM'!$A$17:$I$101,9,FALSE))</f>
        <v>24</v>
      </c>
      <c r="R43" s="23">
        <f>IF(ISNA(VLOOKUP($C43,'Park City NorAm MO'!$A$17:$I$101,9,FALSE))=TRUE,0,VLOOKUP($C43,'Park City NorAm MO'!$A$17:$I$101,9,FALSE))</f>
        <v>0</v>
      </c>
      <c r="S43" s="23">
        <f>IF(ISNA(VLOOKUP($C43,'Park City NorAm DM'!$A$17:$I$101,9,FALSE))=TRUE,0,VLOOKUP($C43,'Park City NorAm DM'!$A$17:$I$101,9,FALSE))</f>
        <v>0</v>
      </c>
      <c r="T43" s="23">
        <f>IF(ISNA(VLOOKUP($C43,'Junior Nats MO'!$A$17:$I$101,9,FALSE))=TRUE,0,VLOOKUP($C43,'Junior Nats MO'!$A$17:$I$101,9,FALSE))</f>
        <v>0</v>
      </c>
      <c r="U43" s="23">
        <f>IF(ISNA(VLOOKUP($C43,'Canadian Champs MO'!$A$17:$I$101,9,FALSE))=TRUE,0,VLOOKUP($C43,'Canadian Champs MO'!$A$17:$I$101,9,FALSE))</f>
        <v>0</v>
      </c>
      <c r="V43" s="23">
        <f>IF(ISNA(VLOOKUP($C43,'Canadian Champs MO'!$A$17:$I$101,9,FALSE))=TRUE,0,VLOOKUP($C43,'Canadian Champs MO'!$A$17:$I$101,9,FALSE))</f>
        <v>0</v>
      </c>
    </row>
    <row r="44" spans="1:22" ht="15" customHeight="1">
      <c r="A44" s="112" t="s">
        <v>91</v>
      </c>
      <c r="B44" s="112" t="s">
        <v>102</v>
      </c>
      <c r="C44" s="112" t="s">
        <v>135</v>
      </c>
      <c r="D44" s="91">
        <f>IF(ISNA(VLOOKUP($C44,'RPA Caclulations'!$C$6:$K$91,3,FALSE))=TRUE,"0",VLOOKUP($C44,'RPA Caclulations'!$C$6:$K$91,3,FALSE))</f>
        <v>37</v>
      </c>
      <c r="E44" s="22" t="str">
        <f>IF(ISNA(VLOOKUP($C44,'Apex Cdn Selections Dec 16'!$A$17:$I$37,9,FALSE))=TRUE,"0",VLOOKUP($C44,'Apex Cdn Selections Dec 16'!$A$17:$I$37,9,FALSE))</f>
        <v>0</v>
      </c>
      <c r="F44" s="22" t="str">
        <f>IF(ISNA(VLOOKUP($C44,'Apex Cdn Selections Dec 17'!$A$17:$I$31,9,FALSE))=TRUE,"0",VLOOKUP($C44,'Apex Cdn Selections Dec 17'!$A$17:$I$31,9,FALSE))</f>
        <v>0</v>
      </c>
      <c r="G44" s="23">
        <f>IF(ISNA(VLOOKUP($C44,'Calabogie CDN Cup M Jan 14'!$A$17:$I$32,9,FALSE))=TRUE,0,VLOOKUP($C44,'Calabogie CDN Cup M Jan 14'!$A$17:$I$32,9,FALSE))</f>
        <v>0</v>
      </c>
      <c r="H44" s="23">
        <f>IF(ISNA(VLOOKUP($C44,'Calabogie CDN Cup Jan 13'!$A$17:$I$32,9,FALSE))=TRUE,0,VLOOKUP($C44,'Calabogie CDN Cup Jan 13'!$A$17:$I$32,9,FALSE))</f>
        <v>0</v>
      </c>
      <c r="I44" s="23">
        <f>IF(ISNA(VLOOKUP($C44,'NorAm Val St-Come - MO'!$A$17:$I$32,9,FALSE))=TRUE,0,VLOOKUP($C44,'NorAm Val St-Come - MO'!$A$17:$I$32,9,FALSE))</f>
        <v>0</v>
      </c>
      <c r="J44" s="23">
        <f>IF(ISNA(VLOOKUP($C44,'NorAm Val St-Come - DM'!$A$17:$I$32,9,FALSE))=TRUE,0,VLOOKUP($C44,'NorAm Val St-Come - DM'!$A$17:$I$32,9,FALSE))</f>
        <v>0</v>
      </c>
      <c r="K44" s="23">
        <f>IF(ISNA(VLOOKUP($C44,'North Bay TT Day 1'!$A$17:$I$100,9,FALSE))=TRUE,0,VLOOKUP($C44,'North Bay TT Day 1'!$A$17:$I$100,9,FALSE))</f>
        <v>0</v>
      </c>
      <c r="L44" s="23">
        <f>IF(ISNA(VLOOKUP($C44,'North Bay TT Day 2'!$A$17:$I$100,9,FALSE))=TRUE,0,VLOOKUP($C44,'North Bay TT Day 2'!$A$17:$I$100,9,FALSE))</f>
        <v>0</v>
      </c>
      <c r="M44" s="23">
        <f>IF(ISNA(VLOOKUP($C44,'Caledon TT'!$A$17:$I$101,9,FALSE))=TRUE,0,VLOOKUP($C44,'Caledon TT'!$A$17:$I$101,9,FALSE))</f>
        <v>37</v>
      </c>
      <c r="N44" s="23">
        <f>IF(ISNA(VLOOKUP($C44,'Killington Nor AM'!$A$17:$I$101,9,FALSE))=TRUE,0,VLOOKUP($C44,'Killington Nor AM'!$A$17:$I$101,9,FALSE))</f>
        <v>0</v>
      </c>
      <c r="O44" s="23">
        <f>IF(ISNA(VLOOKUP($C44,'Canada Cup Red Deer'!$A$17:$I$101,9,FALSE))=TRUE,0,VLOOKUP($C44,'Canada Cup Red Deer'!$A$17:$I$101,9,FALSE))</f>
        <v>0</v>
      </c>
      <c r="P44" s="23">
        <f>IF(ISNA(VLOOKUP($C44,'Provincials MO'!$A$17:$I$101,9,FALSE))=TRUE,0,VLOOKUP($C44,'Provincials MO'!$A$17:$I$101,9,FALSE))</f>
        <v>30</v>
      </c>
      <c r="Q44" s="23">
        <f>IF(ISNA(VLOOKUP($C44,'Provincials DM'!$A$17:$I$101,9,FALSE))=TRUE,0,VLOOKUP($C44,'Provincials DM'!$A$17:$I$101,9,FALSE))</f>
        <v>31</v>
      </c>
      <c r="R44" s="23">
        <f>IF(ISNA(VLOOKUP($C44,'Park City NorAm MO'!$A$17:$I$101,9,FALSE))=TRUE,0,VLOOKUP($C44,'Park City NorAm MO'!$A$17:$I$101,9,FALSE))</f>
        <v>0</v>
      </c>
      <c r="S44" s="23">
        <f>IF(ISNA(VLOOKUP($C44,'Park City NorAm DM'!$A$17:$I$101,9,FALSE))=TRUE,0,VLOOKUP($C44,'Park City NorAm DM'!$A$17:$I$101,9,FALSE))</f>
        <v>0</v>
      </c>
      <c r="T44" s="23">
        <f>IF(ISNA(VLOOKUP($C44,'Junior Nats MO'!$A$17:$I$101,9,FALSE))=TRUE,0,VLOOKUP($C44,'Junior Nats MO'!$A$17:$I$101,9,FALSE))</f>
        <v>0</v>
      </c>
      <c r="U44" s="23">
        <f>IF(ISNA(VLOOKUP($C44,'Canadian Champs MO'!$A$17:$I$101,9,FALSE))=TRUE,0,VLOOKUP($C44,'Canadian Champs MO'!$A$17:$I$101,9,FALSE))</f>
        <v>0</v>
      </c>
      <c r="V44" s="23">
        <f>IF(ISNA(VLOOKUP($C44,'Canadian Champs MO'!$A$17:$I$101,9,FALSE))=TRUE,0,VLOOKUP($C44,'Canadian Champs MO'!$A$17:$I$101,9,FALSE))</f>
        <v>0</v>
      </c>
    </row>
    <row r="45" spans="1:22" ht="15" customHeight="1">
      <c r="A45" s="112" t="s">
        <v>116</v>
      </c>
      <c r="B45" s="112" t="s">
        <v>111</v>
      </c>
      <c r="C45" s="112" t="s">
        <v>122</v>
      </c>
      <c r="D45" s="91">
        <f>IF(ISNA(VLOOKUP($C45,'RPA Caclulations'!$C$6:$K$91,3,FALSE))=TRUE,"0",VLOOKUP($C45,'RPA Caclulations'!$C$6:$K$91,3,FALSE))</f>
        <v>38</v>
      </c>
      <c r="E45" s="22" t="str">
        <f>IF(ISNA(VLOOKUP($C45,'Apex Cdn Selections Dec 16'!$A$17:$I$37,9,FALSE))=TRUE,"0",VLOOKUP($C45,'Apex Cdn Selections Dec 16'!$A$17:$I$37,9,FALSE))</f>
        <v>0</v>
      </c>
      <c r="F45" s="22" t="str">
        <f>IF(ISNA(VLOOKUP($C45,'Apex Cdn Selections Dec 17'!$A$17:$I$31,9,FALSE))=TRUE,"0",VLOOKUP($C45,'Apex Cdn Selections Dec 17'!$A$17:$I$31,9,FALSE))</f>
        <v>0</v>
      </c>
      <c r="G45" s="23">
        <f>IF(ISNA(VLOOKUP($C45,'Calabogie CDN Cup M Jan 14'!$A$17:$I$32,9,FALSE))=TRUE,0,VLOOKUP($C45,'Calabogie CDN Cup M Jan 14'!$A$17:$I$32,9,FALSE))</f>
        <v>0</v>
      </c>
      <c r="H45" s="23">
        <f>IF(ISNA(VLOOKUP($C45,'Calabogie CDN Cup Jan 13'!$A$17:$I$32,9,FALSE))=TRUE,0,VLOOKUP($C45,'Calabogie CDN Cup Jan 13'!$A$17:$I$32,9,FALSE))</f>
        <v>0</v>
      </c>
      <c r="I45" s="23">
        <f>IF(ISNA(VLOOKUP($C45,'NorAm Val St-Come - MO'!$A$17:$I$32,9,FALSE))=TRUE,0,VLOOKUP($C45,'NorAm Val St-Come - MO'!$A$17:$I$32,9,FALSE))</f>
        <v>0</v>
      </c>
      <c r="J45" s="23">
        <f>IF(ISNA(VLOOKUP($C45,'NorAm Val St-Come - DM'!$A$17:$I$32,9,FALSE))=TRUE,0,VLOOKUP($C45,'NorAm Val St-Come - DM'!$A$17:$I$32,9,FALSE))</f>
        <v>0</v>
      </c>
      <c r="K45" s="23">
        <f>IF(ISNA(VLOOKUP($C45,'North Bay TT Day 1'!$A$17:$I$100,9,FALSE))=TRUE,0,VLOOKUP($C45,'North Bay TT Day 1'!$A$17:$I$100,9,FALSE))</f>
        <v>33</v>
      </c>
      <c r="L45" s="23">
        <f>IF(ISNA(VLOOKUP($C45,'North Bay TT Day 2'!$A$17:$I$100,9,FALSE))=TRUE,0,VLOOKUP($C45,'North Bay TT Day 2'!$A$17:$I$100,9,FALSE))</f>
        <v>34</v>
      </c>
      <c r="M45" s="23">
        <f>IF(ISNA(VLOOKUP($C45,'Caledon TT'!$A$17:$I$101,9,FALSE))=TRUE,0,VLOOKUP($C45,'Caledon TT'!$A$17:$I$101,9,FALSE))</f>
        <v>0</v>
      </c>
      <c r="N45" s="23">
        <f>IF(ISNA(VLOOKUP($C45,'Killington Nor AM'!$A$17:$I$101,9,FALSE))=TRUE,0,VLOOKUP($C45,'Killington Nor AM'!$A$17:$I$101,9,FALSE))</f>
        <v>0</v>
      </c>
      <c r="O45" s="23">
        <f>IF(ISNA(VLOOKUP($C45,'Canada Cup Red Deer'!$A$17:$I$101,9,FALSE))=TRUE,0,VLOOKUP($C45,'Canada Cup Red Deer'!$A$17:$I$101,9,FALSE))</f>
        <v>0</v>
      </c>
      <c r="P45" s="23">
        <f>IF(ISNA(VLOOKUP($C45,'Provincials MO'!$A$17:$I$101,9,FALSE))=TRUE,0,VLOOKUP($C45,'Provincials MO'!$A$17:$I$101,9,FALSE))</f>
        <v>0</v>
      </c>
      <c r="Q45" s="23">
        <f>IF(ISNA(VLOOKUP($C45,'Provincials DM'!$A$17:$I$101,9,FALSE))=TRUE,0,VLOOKUP($C45,'Provincials DM'!$A$17:$I$101,9,FALSE))</f>
        <v>30</v>
      </c>
      <c r="R45" s="23">
        <f>IF(ISNA(VLOOKUP($C45,'Park City NorAm MO'!$A$17:$I$101,9,FALSE))=TRUE,0,VLOOKUP($C45,'Park City NorAm MO'!$A$17:$I$101,9,FALSE))</f>
        <v>0</v>
      </c>
      <c r="S45" s="23">
        <f>IF(ISNA(VLOOKUP($C45,'Park City NorAm DM'!$A$17:$I$101,9,FALSE))=TRUE,0,VLOOKUP($C45,'Park City NorAm DM'!$A$17:$I$101,9,FALSE))</f>
        <v>0</v>
      </c>
      <c r="T45" s="23">
        <f>IF(ISNA(VLOOKUP($C45,'Junior Nats MO'!$A$17:$I$101,9,FALSE))=TRUE,0,VLOOKUP($C45,'Junior Nats MO'!$A$17:$I$101,9,FALSE))</f>
        <v>0</v>
      </c>
      <c r="U45" s="23">
        <f>IF(ISNA(VLOOKUP($C45,'Canadian Champs MO'!$A$17:$I$101,9,FALSE))=TRUE,0,VLOOKUP($C45,'Canadian Champs MO'!$A$17:$I$101,9,FALSE))</f>
        <v>0</v>
      </c>
      <c r="V45" s="23">
        <f>IF(ISNA(VLOOKUP($C45,'Canadian Champs MO'!$A$17:$I$101,9,FALSE))=TRUE,0,VLOOKUP($C45,'Canadian Champs MO'!$A$17:$I$101,9,FALSE))</f>
        <v>0</v>
      </c>
    </row>
    <row r="46" spans="1:22" ht="15" customHeight="1">
      <c r="A46" s="112" t="s">
        <v>87</v>
      </c>
      <c r="B46" s="112" t="s">
        <v>111</v>
      </c>
      <c r="C46" s="112" t="s">
        <v>123</v>
      </c>
      <c r="D46" s="91">
        <f>IF(ISNA(VLOOKUP($C46,'RPA Caclulations'!$C$6:$K$91,3,FALSE))=TRUE,"0",VLOOKUP($C46,'RPA Caclulations'!$C$6:$K$91,3,FALSE))</f>
        <v>39</v>
      </c>
      <c r="E46" s="22" t="str">
        <f>IF(ISNA(VLOOKUP($C46,'Apex Cdn Selections Dec 16'!$A$17:$I$37,9,FALSE))=TRUE,"0",VLOOKUP($C46,'Apex Cdn Selections Dec 16'!$A$17:$I$37,9,FALSE))</f>
        <v>0</v>
      </c>
      <c r="F46" s="22" t="str">
        <f>IF(ISNA(VLOOKUP($C46,'Apex Cdn Selections Dec 17'!$A$17:$I$31,9,FALSE))=TRUE,"0",VLOOKUP($C46,'Apex Cdn Selections Dec 17'!$A$17:$I$31,9,FALSE))</f>
        <v>0</v>
      </c>
      <c r="G46" s="23">
        <f>IF(ISNA(VLOOKUP($C46,'Calabogie CDN Cup M Jan 14'!$A$17:$I$32,9,FALSE))=TRUE,0,VLOOKUP($C46,'Calabogie CDN Cup M Jan 14'!$A$17:$I$32,9,FALSE))</f>
        <v>0</v>
      </c>
      <c r="H46" s="23">
        <f>IF(ISNA(VLOOKUP($C46,'Calabogie CDN Cup Jan 13'!$A$17:$I$32,9,FALSE))=TRUE,0,VLOOKUP($C46,'Calabogie CDN Cup Jan 13'!$A$17:$I$32,9,FALSE))</f>
        <v>0</v>
      </c>
      <c r="I46" s="23">
        <f>IF(ISNA(VLOOKUP($C46,'NorAm Val St-Come - MO'!$A$17:$I$32,9,FALSE))=TRUE,0,VLOOKUP($C46,'NorAm Val St-Come - MO'!$A$17:$I$32,9,FALSE))</f>
        <v>0</v>
      </c>
      <c r="J46" s="23">
        <f>IF(ISNA(VLOOKUP($C46,'NorAm Val St-Come - DM'!$A$17:$I$32,9,FALSE))=TRUE,0,VLOOKUP($C46,'NorAm Val St-Come - DM'!$A$17:$I$32,9,FALSE))</f>
        <v>0</v>
      </c>
      <c r="K46" s="23">
        <f>IF(ISNA(VLOOKUP($C46,'North Bay TT Day 1'!$A$17:$I$100,9,FALSE))=TRUE,0,VLOOKUP($C46,'North Bay TT Day 1'!$A$17:$I$100,9,FALSE))</f>
        <v>34</v>
      </c>
      <c r="L46" s="23">
        <f>IF(ISNA(VLOOKUP($C46,'North Bay TT Day 2'!$A$17:$I$100,9,FALSE))=TRUE,0,VLOOKUP($C46,'North Bay TT Day 2'!$A$17:$I$100,9,FALSE))</f>
        <v>33</v>
      </c>
      <c r="M46" s="23">
        <f>IF(ISNA(VLOOKUP($C46,'Caledon TT'!$A$17:$I$101,9,FALSE))=TRUE,0,VLOOKUP($C46,'Caledon TT'!$A$17:$I$101,9,FALSE))</f>
        <v>35</v>
      </c>
      <c r="N46" s="23">
        <f>IF(ISNA(VLOOKUP($C46,'Killington Nor AM'!$A$17:$I$101,9,FALSE))=TRUE,0,VLOOKUP($C46,'Killington Nor AM'!$A$17:$I$101,9,FALSE))</f>
        <v>0</v>
      </c>
      <c r="O46" s="23">
        <f>IF(ISNA(VLOOKUP($C46,'Canada Cup Red Deer'!$A$17:$I$101,9,FALSE))=TRUE,0,VLOOKUP($C46,'Canada Cup Red Deer'!$A$17:$I$101,9,FALSE))</f>
        <v>0</v>
      </c>
      <c r="P46" s="23">
        <f>IF(ISNA(VLOOKUP($C46,'Provincials MO'!$A$17:$I$101,9,FALSE))=TRUE,0,VLOOKUP($C46,'Provincials MO'!$A$17:$I$101,9,FALSE))</f>
        <v>0</v>
      </c>
      <c r="Q46" s="23">
        <f>IF(ISNA(VLOOKUP($C46,'Provincials DM'!$A$17:$I$101,9,FALSE))=TRUE,0,VLOOKUP($C46,'Provincials DM'!$A$17:$I$101,9,FALSE))</f>
        <v>0</v>
      </c>
      <c r="R46" s="23">
        <f>IF(ISNA(VLOOKUP($C46,'Park City NorAm MO'!$A$17:$I$101,9,FALSE))=TRUE,0,VLOOKUP($C46,'Park City NorAm MO'!$A$17:$I$101,9,FALSE))</f>
        <v>0</v>
      </c>
      <c r="S46" s="23">
        <f>IF(ISNA(VLOOKUP($C46,'Park City NorAm DM'!$A$17:$I$101,9,FALSE))=TRUE,0,VLOOKUP($C46,'Park City NorAm DM'!$A$17:$I$101,9,FALSE))</f>
        <v>0</v>
      </c>
      <c r="T46" s="23">
        <f>IF(ISNA(VLOOKUP($C46,'Junior Nats MO'!$A$17:$I$101,9,FALSE))=TRUE,0,VLOOKUP($C46,'Junior Nats MO'!$A$17:$I$101,9,FALSE))</f>
        <v>0</v>
      </c>
      <c r="U46" s="23">
        <f>IF(ISNA(VLOOKUP($C46,'Canadian Champs MO'!$A$17:$I$101,9,FALSE))=TRUE,0,VLOOKUP($C46,'Canadian Champs MO'!$A$17:$I$101,9,FALSE))</f>
        <v>0</v>
      </c>
      <c r="V46" s="23">
        <f>IF(ISNA(VLOOKUP($C46,'Canadian Champs MO'!$A$17:$I$101,9,FALSE))=TRUE,0,VLOOKUP($C46,'Canadian Champs MO'!$A$17:$I$101,9,FALSE))</f>
        <v>0</v>
      </c>
    </row>
    <row r="47" spans="1:22" ht="15" customHeight="1">
      <c r="A47" s="112" t="s">
        <v>116</v>
      </c>
      <c r="B47" s="112" t="s">
        <v>111</v>
      </c>
      <c r="C47" s="112" t="s">
        <v>120</v>
      </c>
      <c r="D47" s="91">
        <f>IF(ISNA(VLOOKUP($C47,'RPA Caclulations'!$C$6:$K$91,3,FALSE))=TRUE,"0",VLOOKUP($C47,'RPA Caclulations'!$C$6:$K$91,3,FALSE))</f>
        <v>40</v>
      </c>
      <c r="E47" s="22" t="str">
        <f>IF(ISNA(VLOOKUP($C47,'Apex Cdn Selections Dec 16'!$A$17:$I$37,9,FALSE))=TRUE,"0",VLOOKUP($C47,'Apex Cdn Selections Dec 16'!$A$17:$I$37,9,FALSE))</f>
        <v>0</v>
      </c>
      <c r="F47" s="22" t="str">
        <f>IF(ISNA(VLOOKUP($C47,'Apex Cdn Selections Dec 17'!$A$17:$I$31,9,FALSE))=TRUE,"0",VLOOKUP($C47,'Apex Cdn Selections Dec 17'!$A$17:$I$31,9,FALSE))</f>
        <v>0</v>
      </c>
      <c r="G47" s="23">
        <f>IF(ISNA(VLOOKUP($C47,'Calabogie CDN Cup M Jan 14'!$A$17:$I$32,9,FALSE))=TRUE,0,VLOOKUP($C47,'Calabogie CDN Cup M Jan 14'!$A$17:$I$32,9,FALSE))</f>
        <v>0</v>
      </c>
      <c r="H47" s="23">
        <f>IF(ISNA(VLOOKUP($C47,'Calabogie CDN Cup Jan 13'!$A$17:$I$32,9,FALSE))=TRUE,0,VLOOKUP($C47,'Calabogie CDN Cup Jan 13'!$A$17:$I$32,9,FALSE))</f>
        <v>0</v>
      </c>
      <c r="I47" s="23">
        <f>IF(ISNA(VLOOKUP($C47,'NorAm Val St-Come - MO'!$A$17:$I$32,9,FALSE))=TRUE,0,VLOOKUP($C47,'NorAm Val St-Come - MO'!$A$17:$I$32,9,FALSE))</f>
        <v>0</v>
      </c>
      <c r="J47" s="23">
        <f>IF(ISNA(VLOOKUP($C47,'NorAm Val St-Come - DM'!$A$17:$I$32,9,FALSE))=TRUE,0,VLOOKUP($C47,'NorAm Val St-Come - DM'!$A$17:$I$32,9,FALSE))</f>
        <v>0</v>
      </c>
      <c r="K47" s="23">
        <f>IF(ISNA(VLOOKUP($C47,'North Bay TT Day 1'!$A$17:$I$100,9,FALSE))=TRUE,0,VLOOKUP($C47,'North Bay TT Day 1'!$A$17:$I$100,9,FALSE))</f>
        <v>31</v>
      </c>
      <c r="L47" s="23">
        <f>IF(ISNA(VLOOKUP($C47,'North Bay TT Day 2'!$A$17:$I$100,9,FALSE))=TRUE,0,VLOOKUP($C47,'North Bay TT Day 2'!$A$17:$I$100,9,FALSE))</f>
        <v>31</v>
      </c>
      <c r="M47" s="23">
        <f>IF(ISNA(VLOOKUP($C47,'Caledon TT'!$A$17:$I$101,9,FALSE))=TRUE,0,VLOOKUP($C47,'Caledon TT'!$A$17:$I$101,9,FALSE))</f>
        <v>0</v>
      </c>
      <c r="N47" s="23">
        <f>IF(ISNA(VLOOKUP($C47,'Killington Nor AM'!$A$17:$I$101,9,FALSE))=TRUE,0,VLOOKUP($C47,'Killington Nor AM'!$A$17:$I$101,9,FALSE))</f>
        <v>0</v>
      </c>
      <c r="O47" s="23">
        <f>IF(ISNA(VLOOKUP($C47,'Canada Cup Red Deer'!$A$17:$I$101,9,FALSE))=TRUE,0,VLOOKUP($C47,'Canada Cup Red Deer'!$A$17:$I$101,9,FALSE))</f>
        <v>0</v>
      </c>
      <c r="P47" s="23">
        <f>IF(ISNA(VLOOKUP($C47,'Provincials MO'!$A$17:$I$101,9,FALSE))=TRUE,0,VLOOKUP($C47,'Provincials MO'!$A$17:$I$101,9,FALSE))</f>
        <v>0</v>
      </c>
      <c r="Q47" s="23">
        <f>IF(ISNA(VLOOKUP($C47,'Provincials DM'!$A$17:$I$101,9,FALSE))=TRUE,0,VLOOKUP($C47,'Provincials DM'!$A$17:$I$101,9,FALSE))</f>
        <v>0</v>
      </c>
      <c r="R47" s="23">
        <f>IF(ISNA(VLOOKUP($C47,'Park City NorAm MO'!$A$17:$I$101,9,FALSE))=TRUE,0,VLOOKUP($C47,'Park City NorAm MO'!$A$17:$I$101,9,FALSE))</f>
        <v>0</v>
      </c>
      <c r="S47" s="23">
        <f>IF(ISNA(VLOOKUP($C47,'Park City NorAm DM'!$A$17:$I$101,9,FALSE))=TRUE,0,VLOOKUP($C47,'Park City NorAm DM'!$A$17:$I$101,9,FALSE))</f>
        <v>0</v>
      </c>
      <c r="T47" s="23">
        <f>IF(ISNA(VLOOKUP($C47,'Junior Nats MO'!$A$17:$I$101,9,FALSE))=TRUE,0,VLOOKUP($C47,'Junior Nats MO'!$A$17:$I$101,9,FALSE))</f>
        <v>0</v>
      </c>
      <c r="U47" s="23">
        <f>IF(ISNA(VLOOKUP($C47,'Canadian Champs MO'!$A$17:$I$101,9,FALSE))=TRUE,0,VLOOKUP($C47,'Canadian Champs MO'!$A$17:$I$101,9,FALSE))</f>
        <v>0</v>
      </c>
      <c r="V47" s="23">
        <f>IF(ISNA(VLOOKUP($C47,'Canadian Champs MO'!$A$17:$I$101,9,FALSE))=TRUE,0,VLOOKUP($C47,'Canadian Champs MO'!$A$17:$I$101,9,FALSE))</f>
        <v>0</v>
      </c>
    </row>
    <row r="48" spans="1:22" ht="15" customHeight="1">
      <c r="A48" s="112" t="s">
        <v>64</v>
      </c>
      <c r="B48" s="112" t="s">
        <v>102</v>
      </c>
      <c r="C48" s="112" t="s">
        <v>134</v>
      </c>
      <c r="D48" s="91">
        <f>IF(ISNA(VLOOKUP($C48,'RPA Caclulations'!$C$6:$K$91,3,FALSE))=TRUE,"0",VLOOKUP($C48,'RPA Caclulations'!$C$6:$K$91,3,FALSE))</f>
        <v>41</v>
      </c>
      <c r="E48" s="22" t="str">
        <f>IF(ISNA(VLOOKUP($C48,'Apex Cdn Selections Dec 16'!$A$17:$I$37,9,FALSE))=TRUE,"0",VLOOKUP($C48,'Apex Cdn Selections Dec 16'!$A$17:$I$37,9,FALSE))</f>
        <v>0</v>
      </c>
      <c r="F48" s="22" t="str">
        <f>IF(ISNA(VLOOKUP($C48,'Apex Cdn Selections Dec 17'!$A$17:$I$31,9,FALSE))=TRUE,"0",VLOOKUP($C48,'Apex Cdn Selections Dec 17'!$A$17:$I$31,9,FALSE))</f>
        <v>0</v>
      </c>
      <c r="G48" s="23">
        <f>IF(ISNA(VLOOKUP($C48,'Calabogie CDN Cup M Jan 14'!$A$17:$I$32,9,FALSE))=TRUE,0,VLOOKUP($C48,'Calabogie CDN Cup M Jan 14'!$A$17:$I$32,9,FALSE))</f>
        <v>0</v>
      </c>
      <c r="H48" s="23">
        <f>IF(ISNA(VLOOKUP($C48,'Calabogie CDN Cup Jan 13'!$A$17:$I$32,9,FALSE))=TRUE,0,VLOOKUP($C48,'Calabogie CDN Cup Jan 13'!$A$17:$I$32,9,FALSE))</f>
        <v>0</v>
      </c>
      <c r="I48" s="23">
        <f>IF(ISNA(VLOOKUP($C48,'NorAm Val St-Come - MO'!$A$17:$I$32,9,FALSE))=TRUE,0,VLOOKUP($C48,'NorAm Val St-Come - MO'!$A$17:$I$32,9,FALSE))</f>
        <v>0</v>
      </c>
      <c r="J48" s="23">
        <f>IF(ISNA(VLOOKUP($C48,'NorAm Val St-Come - DM'!$A$17:$I$32,9,FALSE))=TRUE,0,VLOOKUP($C48,'NorAm Val St-Come - DM'!$A$17:$I$32,9,FALSE))</f>
        <v>0</v>
      </c>
      <c r="K48" s="23">
        <f>IF(ISNA(VLOOKUP($C48,'North Bay TT Day 1'!$A$17:$I$100,9,FALSE))=TRUE,0,VLOOKUP($C48,'North Bay TT Day 1'!$A$17:$I$100,9,FALSE))</f>
        <v>0</v>
      </c>
      <c r="L48" s="23">
        <f>IF(ISNA(VLOOKUP($C48,'North Bay TT Day 2'!$A$17:$I$100,9,FALSE))=TRUE,0,VLOOKUP($C48,'North Bay TT Day 2'!$A$17:$I$100,9,FALSE))</f>
        <v>0</v>
      </c>
      <c r="M48" s="23">
        <f>IF(ISNA(VLOOKUP($C48,'Caledon TT'!$A$17:$I$101,9,FALSE))=TRUE,0,VLOOKUP($C48,'Caledon TT'!$A$17:$I$101,9,FALSE))</f>
        <v>36</v>
      </c>
      <c r="N48" s="23">
        <f>IF(ISNA(VLOOKUP($C48,'Killington Nor AM'!$A$17:$I$101,9,FALSE))=TRUE,0,VLOOKUP($C48,'Killington Nor AM'!$A$17:$I$101,9,FALSE))</f>
        <v>0</v>
      </c>
      <c r="O48" s="23">
        <f>IF(ISNA(VLOOKUP($C48,'Canada Cup Red Deer'!$A$17:$I$101,9,FALSE))=TRUE,0,VLOOKUP($C48,'Canada Cup Red Deer'!$A$17:$I$101,9,FALSE))</f>
        <v>0</v>
      </c>
      <c r="P48" s="23">
        <f>IF(ISNA(VLOOKUP($C48,'Provincials MO'!$A$17:$I$101,9,FALSE))=TRUE,0,VLOOKUP($C48,'Provincials MO'!$A$17:$I$101,9,FALSE))</f>
        <v>36</v>
      </c>
      <c r="Q48" s="23">
        <f>IF(ISNA(VLOOKUP($C48,'Provincials DM'!$A$17:$I$101,9,FALSE))=TRUE,0,VLOOKUP($C48,'Provincials DM'!$A$17:$I$101,9,FALSE))</f>
        <v>25</v>
      </c>
      <c r="R48" s="23">
        <f>IF(ISNA(VLOOKUP($C48,'Park City NorAm MO'!$A$17:$I$101,9,FALSE))=TRUE,0,VLOOKUP($C48,'Park City NorAm MO'!$A$17:$I$101,9,FALSE))</f>
        <v>0</v>
      </c>
      <c r="S48" s="23">
        <f>IF(ISNA(VLOOKUP($C48,'Park City NorAm DM'!$A$17:$I$101,9,FALSE))=TRUE,0,VLOOKUP($C48,'Park City NorAm DM'!$A$17:$I$101,9,FALSE))</f>
        <v>0</v>
      </c>
      <c r="T48" s="23">
        <f>IF(ISNA(VLOOKUP($C48,'Junior Nats MO'!$A$17:$I$101,9,FALSE))=TRUE,0,VLOOKUP($C48,'Junior Nats MO'!$A$17:$I$101,9,FALSE))</f>
        <v>0</v>
      </c>
      <c r="U48" s="23">
        <f>IF(ISNA(VLOOKUP($C48,'Canadian Champs MO'!$A$17:$I$101,9,FALSE))=TRUE,0,VLOOKUP($C48,'Canadian Champs MO'!$A$17:$I$101,9,FALSE))</f>
        <v>0</v>
      </c>
      <c r="V48" s="23">
        <f>IF(ISNA(VLOOKUP($C48,'Canadian Champs MO'!$A$17:$I$101,9,FALSE))=TRUE,0,VLOOKUP($C48,'Canadian Champs MO'!$A$17:$I$101,9,FALSE))</f>
        <v>0</v>
      </c>
    </row>
    <row r="49" spans="1:22" ht="15" customHeight="1">
      <c r="A49" s="112" t="s">
        <v>91</v>
      </c>
      <c r="B49" s="112" t="s">
        <v>111</v>
      </c>
      <c r="C49" s="112" t="s">
        <v>128</v>
      </c>
      <c r="D49" s="91">
        <f>IF(ISNA(VLOOKUP($C49,'RPA Caclulations'!$C$6:$K$91,3,FALSE))=TRUE,"0",VLOOKUP($C49,'RPA Caclulations'!$C$6:$K$91,3,FALSE))</f>
        <v>42</v>
      </c>
      <c r="E49" s="22" t="str">
        <f>IF(ISNA(VLOOKUP($C49,'Apex Cdn Selections Dec 16'!$A$17:$I$37,9,FALSE))=TRUE,"0",VLOOKUP($C49,'Apex Cdn Selections Dec 16'!$A$17:$I$37,9,FALSE))</f>
        <v>0</v>
      </c>
      <c r="F49" s="22" t="str">
        <f>IF(ISNA(VLOOKUP($C49,'Apex Cdn Selections Dec 17'!$A$17:$I$31,9,FALSE))=TRUE,"0",VLOOKUP($C49,'Apex Cdn Selections Dec 17'!$A$17:$I$31,9,FALSE))</f>
        <v>0</v>
      </c>
      <c r="G49" s="23">
        <f>IF(ISNA(VLOOKUP($C49,'Calabogie CDN Cup M Jan 14'!$A$17:$I$32,9,FALSE))=TRUE,0,VLOOKUP($C49,'Calabogie CDN Cup M Jan 14'!$A$17:$I$32,9,FALSE))</f>
        <v>0</v>
      </c>
      <c r="H49" s="23">
        <f>IF(ISNA(VLOOKUP($C49,'Calabogie CDN Cup Jan 13'!$A$17:$I$32,9,FALSE))=TRUE,0,VLOOKUP($C49,'Calabogie CDN Cup Jan 13'!$A$17:$I$32,9,FALSE))</f>
        <v>0</v>
      </c>
      <c r="I49" s="23">
        <f>IF(ISNA(VLOOKUP($C49,'NorAm Val St-Come - MO'!$A$17:$I$32,9,FALSE))=TRUE,0,VLOOKUP($C49,'NorAm Val St-Come - MO'!$A$17:$I$32,9,FALSE))</f>
        <v>0</v>
      </c>
      <c r="J49" s="23">
        <f>IF(ISNA(VLOOKUP($C49,'NorAm Val St-Come - DM'!$A$17:$I$32,9,FALSE))=TRUE,0,VLOOKUP($C49,'NorAm Val St-Come - DM'!$A$17:$I$32,9,FALSE))</f>
        <v>0</v>
      </c>
      <c r="K49" s="23">
        <f>IF(ISNA(VLOOKUP($C49,'North Bay TT Day 1'!$A$17:$I$100,9,FALSE))=TRUE,0,VLOOKUP($C49,'North Bay TT Day 1'!$A$17:$I$100,9,FALSE))</f>
        <v>0</v>
      </c>
      <c r="L49" s="23">
        <f>IF(ISNA(VLOOKUP($C49,'North Bay TT Day 2'!$A$17:$I$100,9,FALSE))=TRUE,0,VLOOKUP($C49,'North Bay TT Day 2'!$A$17:$I$100,9,FALSE))</f>
        <v>0</v>
      </c>
      <c r="M49" s="23">
        <f>IF(ISNA(VLOOKUP($C49,'Caledon TT'!$A$17:$I$101,9,FALSE))=TRUE,0,VLOOKUP($C49,'Caledon TT'!$A$17:$I$101,9,FALSE))</f>
        <v>25</v>
      </c>
      <c r="N49" s="23">
        <f>IF(ISNA(VLOOKUP($C49,'Killington Nor AM'!$A$17:$I$101,9,FALSE))=TRUE,0,VLOOKUP($C49,'Killington Nor AM'!$A$17:$I$101,9,FALSE))</f>
        <v>0</v>
      </c>
      <c r="O49" s="23">
        <f>IF(ISNA(VLOOKUP($C49,'Canada Cup Red Deer'!$A$17:$I$101,9,FALSE))=TRUE,0,VLOOKUP($C49,'Canada Cup Red Deer'!$A$17:$I$101,9,FALSE))</f>
        <v>0</v>
      </c>
      <c r="P49" s="23">
        <f>IF(ISNA(VLOOKUP($C49,'Provincials MO'!$A$17:$I$101,9,FALSE))=TRUE,0,VLOOKUP($C49,'Provincials MO'!$A$17:$I$101,9,FALSE))</f>
        <v>0</v>
      </c>
      <c r="Q49" s="23">
        <f>IF(ISNA(VLOOKUP($C49,'Provincials DM'!$A$17:$I$101,9,FALSE))=TRUE,0,VLOOKUP($C49,'Provincials DM'!$A$17:$I$101,9,FALSE))</f>
        <v>0</v>
      </c>
      <c r="R49" s="23">
        <f>IF(ISNA(VLOOKUP($C49,'Park City NorAm MO'!$A$17:$I$101,9,FALSE))=TRUE,0,VLOOKUP($C49,'Park City NorAm MO'!$A$17:$I$101,9,FALSE))</f>
        <v>0</v>
      </c>
      <c r="S49" s="23">
        <f>IF(ISNA(VLOOKUP($C49,'Park City NorAm DM'!$A$17:$I$101,9,FALSE))=TRUE,0,VLOOKUP($C49,'Park City NorAm DM'!$A$17:$I$101,9,FALSE))</f>
        <v>0</v>
      </c>
      <c r="T49" s="23">
        <f>IF(ISNA(VLOOKUP($C49,'Junior Nats MO'!$A$17:$I$101,9,FALSE))=TRUE,0,VLOOKUP($C49,'Junior Nats MO'!$A$17:$I$101,9,FALSE))</f>
        <v>0</v>
      </c>
      <c r="U49" s="23">
        <f>IF(ISNA(VLOOKUP($C49,'Canadian Champs MO'!$A$17:$I$101,9,FALSE))=TRUE,0,VLOOKUP($C49,'Canadian Champs MO'!$A$17:$I$101,9,FALSE))</f>
        <v>0</v>
      </c>
      <c r="V49" s="23">
        <f>IF(ISNA(VLOOKUP($C49,'Canadian Champs MO'!$A$17:$I$101,9,FALSE))=TRUE,0,VLOOKUP($C49,'Canadian Champs MO'!$A$17:$I$101,9,FALSE))</f>
        <v>0</v>
      </c>
    </row>
    <row r="50" spans="1:22" ht="15" customHeight="1">
      <c r="A50" s="112" t="s">
        <v>91</v>
      </c>
      <c r="B50" s="112" t="s">
        <v>66</v>
      </c>
      <c r="C50" s="112" t="s">
        <v>129</v>
      </c>
      <c r="D50" s="91">
        <f>IF(ISNA(VLOOKUP($C50,'RPA Caclulations'!$C$6:$K$91,3,FALSE))=TRUE,"0",VLOOKUP($C50,'RPA Caclulations'!$C$6:$K$91,3,FALSE))</f>
        <v>43</v>
      </c>
      <c r="E50" s="22" t="str">
        <f>IF(ISNA(VLOOKUP($C50,'Apex Cdn Selections Dec 16'!$A$17:$I$37,9,FALSE))=TRUE,"0",VLOOKUP($C50,'Apex Cdn Selections Dec 16'!$A$17:$I$37,9,FALSE))</f>
        <v>0</v>
      </c>
      <c r="F50" s="22" t="str">
        <f>IF(ISNA(VLOOKUP($C50,'Apex Cdn Selections Dec 17'!$A$17:$I$31,9,FALSE))=TRUE,"0",VLOOKUP($C50,'Apex Cdn Selections Dec 17'!$A$17:$I$31,9,FALSE))</f>
        <v>0</v>
      </c>
      <c r="G50" s="23">
        <f>IF(ISNA(VLOOKUP($C50,'Calabogie CDN Cup M Jan 14'!$A$17:$I$32,9,FALSE))=TRUE,0,VLOOKUP($C50,'Calabogie CDN Cup M Jan 14'!$A$17:$I$32,9,FALSE))</f>
        <v>0</v>
      </c>
      <c r="H50" s="23">
        <f>IF(ISNA(VLOOKUP($C50,'Calabogie CDN Cup Jan 13'!$A$17:$I$32,9,FALSE))=TRUE,0,VLOOKUP($C50,'Calabogie CDN Cup Jan 13'!$A$17:$I$32,9,FALSE))</f>
        <v>0</v>
      </c>
      <c r="I50" s="23">
        <f>IF(ISNA(VLOOKUP($C50,'NorAm Val St-Come - MO'!$A$17:$I$32,9,FALSE))=TRUE,0,VLOOKUP($C50,'NorAm Val St-Come - MO'!$A$17:$I$32,9,FALSE))</f>
        <v>0</v>
      </c>
      <c r="J50" s="23">
        <f>IF(ISNA(VLOOKUP($C50,'NorAm Val St-Come - DM'!$A$17:$I$32,9,FALSE))=TRUE,0,VLOOKUP($C50,'NorAm Val St-Come - DM'!$A$17:$I$32,9,FALSE))</f>
        <v>0</v>
      </c>
      <c r="K50" s="23">
        <f>IF(ISNA(VLOOKUP($C50,'North Bay TT Day 1'!$A$17:$I$100,9,FALSE))=TRUE,0,VLOOKUP($C50,'North Bay TT Day 1'!$A$17:$I$100,9,FALSE))</f>
        <v>0</v>
      </c>
      <c r="L50" s="23">
        <f>IF(ISNA(VLOOKUP($C50,'North Bay TT Day 2'!$A$17:$I$100,9,FALSE))=TRUE,0,VLOOKUP($C50,'North Bay TT Day 2'!$A$17:$I$100,9,FALSE))</f>
        <v>0</v>
      </c>
      <c r="M50" s="23">
        <f>IF(ISNA(VLOOKUP($C50,'Caledon TT'!$A$17:$I$101,9,FALSE))=TRUE,0,VLOOKUP($C50,'Caledon TT'!$A$17:$I$101,9,FALSE))</f>
        <v>27</v>
      </c>
      <c r="N50" s="23">
        <f>IF(ISNA(VLOOKUP($C50,'Killington Nor AM'!$A$17:$I$101,9,FALSE))=TRUE,0,VLOOKUP($C50,'Killington Nor AM'!$A$17:$I$101,9,FALSE))</f>
        <v>0</v>
      </c>
      <c r="O50" s="23">
        <f>IF(ISNA(VLOOKUP($C50,'Canada Cup Red Deer'!$A$17:$I$101,9,FALSE))=TRUE,0,VLOOKUP($C50,'Canada Cup Red Deer'!$A$17:$I$101,9,FALSE))</f>
        <v>0</v>
      </c>
      <c r="P50" s="23">
        <f>IF(ISNA(VLOOKUP($C50,'Provincials MO'!$A$17:$I$101,9,FALSE))=TRUE,0,VLOOKUP($C50,'Provincials MO'!$A$17:$I$101,9,FALSE))</f>
        <v>0</v>
      </c>
      <c r="Q50" s="23">
        <f>IF(ISNA(VLOOKUP($C50,'Provincials DM'!$A$17:$I$101,9,FALSE))=TRUE,0,VLOOKUP($C50,'Provincials DM'!$A$17:$I$101,9,FALSE))</f>
        <v>0</v>
      </c>
      <c r="R50" s="23">
        <f>IF(ISNA(VLOOKUP($C50,'Park City NorAm MO'!$A$17:$I$101,9,FALSE))=TRUE,0,VLOOKUP($C50,'Park City NorAm MO'!$A$17:$I$101,9,FALSE))</f>
        <v>0</v>
      </c>
      <c r="S50" s="23">
        <f>IF(ISNA(VLOOKUP($C50,'Park City NorAm DM'!$A$17:$I$101,9,FALSE))=TRUE,0,VLOOKUP($C50,'Park City NorAm DM'!$A$17:$I$101,9,FALSE))</f>
        <v>0</v>
      </c>
      <c r="T50" s="23">
        <f>IF(ISNA(VLOOKUP($C50,'Junior Nats MO'!$A$17:$I$101,9,FALSE))=TRUE,0,VLOOKUP($C50,'Junior Nats MO'!$A$17:$I$101,9,FALSE))</f>
        <v>0</v>
      </c>
      <c r="U50" s="23">
        <f>IF(ISNA(VLOOKUP($C50,'Canadian Champs MO'!$A$17:$I$101,9,FALSE))=TRUE,0,VLOOKUP($C50,'Canadian Champs MO'!$A$17:$I$101,9,FALSE))</f>
        <v>0</v>
      </c>
      <c r="V50" s="23">
        <f>IF(ISNA(VLOOKUP($C50,'Canadian Champs MO'!$A$17:$I$101,9,FALSE))=TRUE,0,VLOOKUP($C50,'Canadian Champs MO'!$A$17:$I$101,9,FALSE))</f>
        <v>0</v>
      </c>
    </row>
    <row r="51" spans="1:22" ht="15" customHeight="1">
      <c r="A51" s="112" t="s">
        <v>64</v>
      </c>
      <c r="B51" s="112" t="s">
        <v>66</v>
      </c>
      <c r="C51" s="112" t="s">
        <v>131</v>
      </c>
      <c r="D51" s="91">
        <f>IF(ISNA(VLOOKUP($C51,'RPA Caclulations'!$C$6:$K$91,3,FALSE))=TRUE,"0",VLOOKUP($C51,'RPA Caclulations'!$C$6:$K$91,3,FALSE))</f>
        <v>44</v>
      </c>
      <c r="E51" s="22" t="str">
        <f>IF(ISNA(VLOOKUP($C51,'Apex Cdn Selections Dec 16'!$A$17:$I$37,9,FALSE))=TRUE,"0",VLOOKUP($C51,'Apex Cdn Selections Dec 16'!$A$17:$I$37,9,FALSE))</f>
        <v>0</v>
      </c>
      <c r="F51" s="22" t="str">
        <f>IF(ISNA(VLOOKUP($C51,'Apex Cdn Selections Dec 17'!$A$17:$I$31,9,FALSE))=TRUE,"0",VLOOKUP($C51,'Apex Cdn Selections Dec 17'!$A$17:$I$31,9,FALSE))</f>
        <v>0</v>
      </c>
      <c r="G51" s="23">
        <f>IF(ISNA(VLOOKUP($C51,'Calabogie CDN Cup M Jan 14'!$A$17:$I$32,9,FALSE))=TRUE,0,VLOOKUP($C51,'Calabogie CDN Cup M Jan 14'!$A$17:$I$32,9,FALSE))</f>
        <v>0</v>
      </c>
      <c r="H51" s="23">
        <f>IF(ISNA(VLOOKUP($C51,'Calabogie CDN Cup Jan 13'!$A$17:$I$32,9,FALSE))=TRUE,0,VLOOKUP($C51,'Calabogie CDN Cup Jan 13'!$A$17:$I$32,9,FALSE))</f>
        <v>0</v>
      </c>
      <c r="I51" s="23">
        <f>IF(ISNA(VLOOKUP($C51,'NorAm Val St-Come - MO'!$A$17:$I$32,9,FALSE))=TRUE,0,VLOOKUP($C51,'NorAm Val St-Come - MO'!$A$17:$I$32,9,FALSE))</f>
        <v>0</v>
      </c>
      <c r="J51" s="23">
        <f>IF(ISNA(VLOOKUP($C51,'NorAm Val St-Come - DM'!$A$17:$I$32,9,FALSE))=TRUE,0,VLOOKUP($C51,'NorAm Val St-Come - DM'!$A$17:$I$32,9,FALSE))</f>
        <v>0</v>
      </c>
      <c r="K51" s="23">
        <f>IF(ISNA(VLOOKUP($C51,'North Bay TT Day 1'!$A$17:$I$100,9,FALSE))=TRUE,0,VLOOKUP($C51,'North Bay TT Day 1'!$A$17:$I$100,9,FALSE))</f>
        <v>0</v>
      </c>
      <c r="L51" s="23">
        <f>IF(ISNA(VLOOKUP($C51,'North Bay TT Day 2'!$A$17:$I$100,9,FALSE))=TRUE,0,VLOOKUP($C51,'North Bay TT Day 2'!$A$17:$I$100,9,FALSE))</f>
        <v>0</v>
      </c>
      <c r="M51" s="23">
        <f>IF(ISNA(VLOOKUP($C51,'Caledon TT'!$A$17:$I$101,9,FALSE))=TRUE,0,VLOOKUP($C51,'Caledon TT'!$A$17:$I$101,9,FALSE))</f>
        <v>31</v>
      </c>
      <c r="N51" s="23">
        <f>IF(ISNA(VLOOKUP($C51,'Killington Nor AM'!$A$17:$I$101,9,FALSE))=TRUE,0,VLOOKUP($C51,'Killington Nor AM'!$A$17:$I$101,9,FALSE))</f>
        <v>0</v>
      </c>
      <c r="O51" s="23">
        <f>IF(ISNA(VLOOKUP($C51,'Canada Cup Red Deer'!$A$17:$I$101,9,FALSE))=TRUE,0,VLOOKUP($C51,'Canada Cup Red Deer'!$A$17:$I$101,9,FALSE))</f>
        <v>0</v>
      </c>
      <c r="P51" s="23">
        <f>IF(ISNA(VLOOKUP($C51,'Provincials MO'!$A$17:$I$101,9,FALSE))=TRUE,0,VLOOKUP($C51,'Provincials MO'!$A$17:$I$101,9,FALSE))</f>
        <v>0</v>
      </c>
      <c r="Q51" s="23">
        <f>IF(ISNA(VLOOKUP($C51,'Provincials DM'!$A$17:$I$101,9,FALSE))=TRUE,0,VLOOKUP($C51,'Provincials DM'!$A$17:$I$101,9,FALSE))</f>
        <v>0</v>
      </c>
      <c r="R51" s="23">
        <f>IF(ISNA(VLOOKUP($C51,'Park City NorAm MO'!$A$17:$I$101,9,FALSE))=TRUE,0,VLOOKUP($C51,'Park City NorAm MO'!$A$17:$I$101,9,FALSE))</f>
        <v>0</v>
      </c>
      <c r="S51" s="23">
        <f>IF(ISNA(VLOOKUP($C51,'Park City NorAm DM'!$A$17:$I$101,9,FALSE))=TRUE,0,VLOOKUP($C51,'Park City NorAm DM'!$A$17:$I$101,9,FALSE))</f>
        <v>0</v>
      </c>
      <c r="T51" s="23">
        <f>IF(ISNA(VLOOKUP($C51,'Junior Nats MO'!$A$17:$I$101,9,FALSE))=TRUE,0,VLOOKUP($C51,'Junior Nats MO'!$A$17:$I$101,9,FALSE))</f>
        <v>0</v>
      </c>
      <c r="U51" s="23">
        <f>IF(ISNA(VLOOKUP($C51,'Canadian Champs MO'!$A$17:$I$101,9,FALSE))=TRUE,0,VLOOKUP($C51,'Canadian Champs MO'!$A$17:$I$101,9,FALSE))</f>
        <v>0</v>
      </c>
      <c r="V51" s="23">
        <f>IF(ISNA(VLOOKUP($C51,'Canadian Champs MO'!$A$17:$I$101,9,FALSE))=TRUE,0,VLOOKUP($C51,'Canadian Champs MO'!$A$17:$I$101,9,FALSE))</f>
        <v>0</v>
      </c>
    </row>
    <row r="52" spans="1:22" ht="15" customHeight="1">
      <c r="A52" s="112" t="s">
        <v>91</v>
      </c>
      <c r="B52" s="112" t="s">
        <v>111</v>
      </c>
      <c r="C52" s="112" t="s">
        <v>132</v>
      </c>
      <c r="D52" s="91">
        <f>IF(ISNA(VLOOKUP($C52,'RPA Caclulations'!$C$6:$K$91,3,FALSE))=TRUE,"0",VLOOKUP($C52,'RPA Caclulations'!$C$6:$K$91,3,FALSE))</f>
        <v>45</v>
      </c>
      <c r="E52" s="22" t="str">
        <f>IF(ISNA(VLOOKUP($C52,'Apex Cdn Selections Dec 16'!$A$17:$I$37,9,FALSE))=TRUE,"0",VLOOKUP($C52,'Apex Cdn Selections Dec 16'!$A$17:$I$37,9,FALSE))</f>
        <v>0</v>
      </c>
      <c r="F52" s="22" t="str">
        <f>IF(ISNA(VLOOKUP($C52,'Apex Cdn Selections Dec 17'!$A$17:$I$31,9,FALSE))=TRUE,"0",VLOOKUP($C52,'Apex Cdn Selections Dec 17'!$A$17:$I$31,9,FALSE))</f>
        <v>0</v>
      </c>
      <c r="G52" s="23">
        <f>IF(ISNA(VLOOKUP($C52,'Calabogie CDN Cup M Jan 14'!$A$17:$I$32,9,FALSE))=TRUE,0,VLOOKUP($C52,'Calabogie CDN Cup M Jan 14'!$A$17:$I$32,9,FALSE))</f>
        <v>0</v>
      </c>
      <c r="H52" s="23">
        <f>IF(ISNA(VLOOKUP($C52,'Calabogie CDN Cup Jan 13'!$A$17:$I$32,9,FALSE))=TRUE,0,VLOOKUP($C52,'Calabogie CDN Cup Jan 13'!$A$17:$I$32,9,FALSE))</f>
        <v>0</v>
      </c>
      <c r="I52" s="23">
        <f>IF(ISNA(VLOOKUP($C52,'NorAm Val St-Come - MO'!$A$17:$I$32,9,FALSE))=TRUE,0,VLOOKUP($C52,'NorAm Val St-Come - MO'!$A$17:$I$32,9,FALSE))</f>
        <v>0</v>
      </c>
      <c r="J52" s="23">
        <f>IF(ISNA(VLOOKUP($C52,'NorAm Val St-Come - DM'!$A$17:$I$32,9,FALSE))=TRUE,0,VLOOKUP($C52,'NorAm Val St-Come - DM'!$A$17:$I$32,9,FALSE))</f>
        <v>0</v>
      </c>
      <c r="K52" s="23">
        <f>IF(ISNA(VLOOKUP($C52,'North Bay TT Day 1'!$A$17:$I$100,9,FALSE))=TRUE,0,VLOOKUP($C52,'North Bay TT Day 1'!$A$17:$I$100,9,FALSE))</f>
        <v>0</v>
      </c>
      <c r="L52" s="23">
        <f>IF(ISNA(VLOOKUP($C52,'North Bay TT Day 2'!$A$17:$I$100,9,FALSE))=TRUE,0,VLOOKUP($C52,'North Bay TT Day 2'!$A$17:$I$100,9,FALSE))</f>
        <v>0</v>
      </c>
      <c r="M52" s="23">
        <f>IF(ISNA(VLOOKUP($C52,'Caledon TT'!$A$17:$I$101,9,FALSE))=TRUE,0,VLOOKUP($C52,'Caledon TT'!$A$17:$I$101,9,FALSE))</f>
        <v>33</v>
      </c>
      <c r="N52" s="23">
        <f>IF(ISNA(VLOOKUP($C52,'Killington Nor AM'!$A$17:$I$101,9,FALSE))=TRUE,0,VLOOKUP($C52,'Killington Nor AM'!$A$17:$I$101,9,FALSE))</f>
        <v>0</v>
      </c>
      <c r="O52" s="23">
        <f>IF(ISNA(VLOOKUP($C52,'Canada Cup Red Deer'!$A$17:$I$101,9,FALSE))=TRUE,0,VLOOKUP($C52,'Canada Cup Red Deer'!$A$17:$I$101,9,FALSE))</f>
        <v>0</v>
      </c>
      <c r="P52" s="23">
        <f>IF(ISNA(VLOOKUP($C52,'Provincials MO'!$A$17:$I$101,9,FALSE))=TRUE,0,VLOOKUP($C52,'Provincials MO'!$A$17:$I$101,9,FALSE))</f>
        <v>0</v>
      </c>
      <c r="Q52" s="23">
        <f>IF(ISNA(VLOOKUP($C52,'Provincials DM'!$A$17:$I$101,9,FALSE))=TRUE,0,VLOOKUP($C52,'Provincials DM'!$A$17:$I$101,9,FALSE))</f>
        <v>0</v>
      </c>
      <c r="R52" s="23">
        <f>IF(ISNA(VLOOKUP($C52,'Park City NorAm MO'!$A$17:$I$101,9,FALSE))=TRUE,0,VLOOKUP($C52,'Park City NorAm MO'!$A$17:$I$101,9,FALSE))</f>
        <v>0</v>
      </c>
      <c r="S52" s="23">
        <f>IF(ISNA(VLOOKUP($C52,'Park City NorAm DM'!$A$17:$I$101,9,FALSE))=TRUE,0,VLOOKUP($C52,'Park City NorAm DM'!$A$17:$I$101,9,FALSE))</f>
        <v>0</v>
      </c>
      <c r="T52" s="23">
        <f>IF(ISNA(VLOOKUP($C52,'Junior Nats MO'!$A$17:$I$101,9,FALSE))=TRUE,0,VLOOKUP($C52,'Junior Nats MO'!$A$17:$I$101,9,FALSE))</f>
        <v>0</v>
      </c>
      <c r="U52" s="23">
        <f>IF(ISNA(VLOOKUP($C52,'Canadian Champs MO'!$A$17:$I$101,9,FALSE))=TRUE,0,VLOOKUP($C52,'Canadian Champs MO'!$A$17:$I$101,9,FALSE))</f>
        <v>0</v>
      </c>
      <c r="V52" s="23">
        <f>IF(ISNA(VLOOKUP($C52,'Canadian Champs MO'!$A$17:$I$101,9,FALSE))=TRUE,0,VLOOKUP($C52,'Canadian Champs MO'!$A$17:$I$101,9,FALSE))</f>
        <v>0</v>
      </c>
    </row>
    <row r="53" spans="1:22" ht="15" customHeight="1">
      <c r="A53" s="112" t="s">
        <v>91</v>
      </c>
      <c r="B53" s="112" t="s">
        <v>111</v>
      </c>
      <c r="C53" s="112" t="s">
        <v>133</v>
      </c>
      <c r="D53" s="91">
        <f>IF(ISNA(VLOOKUP($C53,'RPA Caclulations'!$C$6:$K$91,3,FALSE))=TRUE,"0",VLOOKUP($C53,'RPA Caclulations'!$C$6:$K$91,3,FALSE))</f>
        <v>46</v>
      </c>
      <c r="E53" s="22" t="str">
        <f>IF(ISNA(VLOOKUP($C53,'Apex Cdn Selections Dec 16'!$A$17:$I$37,9,FALSE))=TRUE,"0",VLOOKUP($C53,'Apex Cdn Selections Dec 16'!$A$17:$I$37,9,FALSE))</f>
        <v>0</v>
      </c>
      <c r="F53" s="22" t="str">
        <f>IF(ISNA(VLOOKUP($C53,'Apex Cdn Selections Dec 17'!$A$17:$I$31,9,FALSE))=TRUE,"0",VLOOKUP($C53,'Apex Cdn Selections Dec 17'!$A$17:$I$31,9,FALSE))</f>
        <v>0</v>
      </c>
      <c r="G53" s="23">
        <f>IF(ISNA(VLOOKUP($C53,'Calabogie CDN Cup M Jan 14'!$A$17:$I$32,9,FALSE))=TRUE,0,VLOOKUP($C53,'Calabogie CDN Cup M Jan 14'!$A$17:$I$32,9,FALSE))</f>
        <v>0</v>
      </c>
      <c r="H53" s="23">
        <f>IF(ISNA(VLOOKUP($C53,'Calabogie CDN Cup Jan 13'!$A$17:$I$32,9,FALSE))=TRUE,0,VLOOKUP($C53,'Calabogie CDN Cup Jan 13'!$A$17:$I$32,9,FALSE))</f>
        <v>0</v>
      </c>
      <c r="I53" s="23">
        <f>IF(ISNA(VLOOKUP($C53,'NorAm Val St-Come - MO'!$A$17:$I$32,9,FALSE))=TRUE,0,VLOOKUP($C53,'NorAm Val St-Come - MO'!$A$17:$I$32,9,FALSE))</f>
        <v>0</v>
      </c>
      <c r="J53" s="23">
        <f>IF(ISNA(VLOOKUP($C53,'NorAm Val St-Come - DM'!$A$17:$I$32,9,FALSE))=TRUE,0,VLOOKUP($C53,'NorAm Val St-Come - DM'!$A$17:$I$32,9,FALSE))</f>
        <v>0</v>
      </c>
      <c r="K53" s="23">
        <f>IF(ISNA(VLOOKUP($C53,'North Bay TT Day 1'!$A$17:$I$100,9,FALSE))=TRUE,0,VLOOKUP($C53,'North Bay TT Day 1'!$A$17:$I$100,9,FALSE))</f>
        <v>0</v>
      </c>
      <c r="L53" s="23">
        <f>IF(ISNA(VLOOKUP($C53,'North Bay TT Day 2'!$A$17:$I$100,9,FALSE))=TRUE,0,VLOOKUP($C53,'North Bay TT Day 2'!$A$17:$I$100,9,FALSE))</f>
        <v>0</v>
      </c>
      <c r="M53" s="23">
        <f>IF(ISNA(VLOOKUP($C53,'Caledon TT'!$A$17:$I$101,9,FALSE))=TRUE,0,VLOOKUP($C53,'Caledon TT'!$A$17:$I$101,9,FALSE))</f>
        <v>34</v>
      </c>
      <c r="N53" s="23">
        <f>IF(ISNA(VLOOKUP($C53,'Killington Nor AM'!$A$17:$I$101,9,FALSE))=TRUE,0,VLOOKUP($C53,'Killington Nor AM'!$A$17:$I$101,9,FALSE))</f>
        <v>0</v>
      </c>
      <c r="O53" s="23">
        <f>IF(ISNA(VLOOKUP($C53,'Canada Cup Red Deer'!$A$17:$I$101,9,FALSE))=TRUE,0,VLOOKUP($C53,'Canada Cup Red Deer'!$A$17:$I$101,9,FALSE))</f>
        <v>0</v>
      </c>
      <c r="P53" s="23">
        <f>IF(ISNA(VLOOKUP($C53,'Provincials MO'!$A$17:$I$101,9,FALSE))=TRUE,0,VLOOKUP($C53,'Provincials MO'!$A$17:$I$101,9,FALSE))</f>
        <v>0</v>
      </c>
      <c r="Q53" s="23">
        <f>IF(ISNA(VLOOKUP($C53,'Provincials DM'!$A$17:$I$101,9,FALSE))=TRUE,0,VLOOKUP($C53,'Provincials DM'!$A$17:$I$101,9,FALSE))</f>
        <v>0</v>
      </c>
      <c r="R53" s="23">
        <f>IF(ISNA(VLOOKUP($C53,'Park City NorAm MO'!$A$17:$I$101,9,FALSE))=TRUE,0,VLOOKUP($C53,'Park City NorAm MO'!$A$17:$I$101,9,FALSE))</f>
        <v>0</v>
      </c>
      <c r="S53" s="23">
        <f>IF(ISNA(VLOOKUP($C53,'Park City NorAm DM'!$A$17:$I$101,9,FALSE))=TRUE,0,VLOOKUP($C53,'Park City NorAm DM'!$A$17:$I$101,9,FALSE))</f>
        <v>0</v>
      </c>
      <c r="T53" s="23">
        <f>IF(ISNA(VLOOKUP($C53,'Junior Nats MO'!$A$17:$I$101,9,FALSE))=TRUE,0,VLOOKUP($C53,'Junior Nats MO'!$A$17:$I$101,9,FALSE))</f>
        <v>0</v>
      </c>
      <c r="U53" s="23">
        <f>IF(ISNA(VLOOKUP($C53,'Canadian Champs MO'!$A$17:$I$101,9,FALSE))=TRUE,0,VLOOKUP($C53,'Canadian Champs MO'!$A$17:$I$101,9,FALSE))</f>
        <v>0</v>
      </c>
      <c r="V53" s="23">
        <f>IF(ISNA(VLOOKUP($C53,'Canadian Champs MO'!$A$17:$I$101,9,FALSE))=TRUE,0,VLOOKUP($C53,'Canadian Champs MO'!$A$17:$I$101,9,FALSE))</f>
        <v>0</v>
      </c>
    </row>
    <row r="54" spans="1:22" ht="15" customHeight="1">
      <c r="A54" s="87"/>
      <c r="B54" s="88"/>
      <c r="C54" s="79"/>
      <c r="D54" s="91" t="str">
        <f>IF(ISNA(VLOOKUP($C54,'RPA Caclulations'!$C$6:$K$91,3,FALSE))=TRUE,"0",VLOOKUP($C54,'RPA Caclulations'!$C$6:$K$91,3,FALSE))</f>
        <v>0</v>
      </c>
      <c r="E54" s="22" t="str">
        <f>IF(ISNA(VLOOKUP($C54,'Apex Cdn Selections Dec 16'!$A$17:$I$37,9,FALSE))=TRUE,"0",VLOOKUP($C54,'Apex Cdn Selections Dec 16'!$A$17:$I$37,9,FALSE))</f>
        <v>0</v>
      </c>
      <c r="F54" s="22" t="str">
        <f>IF(ISNA(VLOOKUP($C54,'Apex Cdn Selections Dec 17'!$A$17:$I$31,9,FALSE))=TRUE,"0",VLOOKUP($C54,'Apex Cdn Selections Dec 17'!$A$17:$I$31,9,FALSE))</f>
        <v>0</v>
      </c>
      <c r="G54" s="23">
        <f>IF(ISNA(VLOOKUP($C54,'Calabogie CDN Cup M Jan 14'!$A$17:$I$32,9,FALSE))=TRUE,0,VLOOKUP($C54,'Calabogie CDN Cup M Jan 14'!$A$17:$I$32,9,FALSE))</f>
        <v>0</v>
      </c>
      <c r="H54" s="23">
        <f>IF(ISNA(VLOOKUP($C54,'Calabogie CDN Cup Jan 13'!$A$17:$I$32,9,FALSE))=TRUE,0,VLOOKUP($C54,'Calabogie CDN Cup Jan 13'!$A$17:$I$32,9,FALSE))</f>
        <v>0</v>
      </c>
      <c r="I54" s="23">
        <f>IF(ISNA(VLOOKUP($C54,'NorAm Val St-Come - MO'!$A$17:$I$32,9,FALSE))=TRUE,0,VLOOKUP($C54,'NorAm Val St-Come - MO'!$A$17:$I$32,9,FALSE))</f>
        <v>0</v>
      </c>
      <c r="J54" s="23">
        <f>IF(ISNA(VLOOKUP($C54,'NorAm Val St-Come - DM'!$A$17:$I$32,9,FALSE))=TRUE,0,VLOOKUP($C54,'NorAm Val St-Come - DM'!$A$17:$I$32,9,FALSE))</f>
        <v>0</v>
      </c>
      <c r="K54" s="23">
        <f>IF(ISNA(VLOOKUP($C54,'North Bay TT Day 1'!$A$17:$I$100,9,FALSE))=TRUE,0,VLOOKUP($C54,'North Bay TT Day 1'!$A$17:$I$100,9,FALSE))</f>
        <v>0</v>
      </c>
      <c r="L54" s="23">
        <f>IF(ISNA(VLOOKUP($C54,'North Bay TT Day 2'!$A$17:$I$100,9,FALSE))=TRUE,0,VLOOKUP($C54,'North Bay TT Day 2'!$A$17:$I$100,9,FALSE))</f>
        <v>0</v>
      </c>
      <c r="M54" s="23">
        <f>IF(ISNA(VLOOKUP($C54,'Caledon TT'!$A$17:$I$101,9,FALSE))=TRUE,0,VLOOKUP($C54,'Caledon TT'!$A$17:$I$101,9,FALSE))</f>
        <v>0</v>
      </c>
      <c r="N54" s="23">
        <f>IF(ISNA(VLOOKUP($C54,'Killington Nor AM'!$A$17:$I$101,9,FALSE))=TRUE,0,VLOOKUP($C54,'Killington Nor AM'!$A$17:$I$101,9,FALSE))</f>
        <v>0</v>
      </c>
      <c r="O54" s="23">
        <f>IF(ISNA(VLOOKUP($C54,'Canada Cup Red Deer'!$A$17:$I$101,9,FALSE))=TRUE,0,VLOOKUP($C54,'Canada Cup Red Deer'!$A$17:$I$101,9,FALSE))</f>
        <v>0</v>
      </c>
      <c r="P54" s="23">
        <f>IF(ISNA(VLOOKUP($C54,'Provincials MO'!$A$17:$I$101,9,FALSE))=TRUE,0,VLOOKUP($C54,'Provincials MO'!$A$17:$I$101,9,FALSE))</f>
        <v>0</v>
      </c>
      <c r="Q54" s="23">
        <f>IF(ISNA(VLOOKUP($C54,'Provincials DM'!$A$17:$I$101,9,FALSE))=TRUE,0,VLOOKUP($C54,'Provincials DM'!$A$17:$I$101,9,FALSE))</f>
        <v>0</v>
      </c>
      <c r="R54" s="23">
        <f>IF(ISNA(VLOOKUP($C54,'Park City NorAm MO'!$A$17:$I$101,9,FALSE))=TRUE,0,VLOOKUP($C54,'Park City NorAm MO'!$A$17:$I$101,9,FALSE))</f>
        <v>0</v>
      </c>
      <c r="S54" s="23">
        <f>IF(ISNA(VLOOKUP($C54,'Park City NorAm DM'!$A$17:$I$101,9,FALSE))=TRUE,0,VLOOKUP($C54,'Park City NorAm DM'!$A$17:$I$101,9,FALSE))</f>
        <v>0</v>
      </c>
      <c r="T54" s="23">
        <f>IF(ISNA(VLOOKUP($C54,'Junior Nats MO'!$A$17:$I$101,9,FALSE))=TRUE,0,VLOOKUP($C54,'Junior Nats MO'!$A$17:$I$101,9,FALSE))</f>
        <v>0</v>
      </c>
      <c r="U54" s="23">
        <f>IF(ISNA(VLOOKUP($C54,'Canadian Champs MO'!$A$17:$I$101,9,FALSE))=TRUE,0,VLOOKUP($C54,'Canadian Champs MO'!$A$17:$I$101,9,FALSE))</f>
        <v>0</v>
      </c>
      <c r="V54" s="23">
        <f>IF(ISNA(VLOOKUP($C54,'Canadian Champs MO'!$A$17:$I$101,9,FALSE))=TRUE,0,VLOOKUP($C54,'Canadian Champs MO'!$A$17:$I$101,9,FALSE))</f>
        <v>0</v>
      </c>
    </row>
    <row r="55" spans="1:22" ht="15" customHeight="1">
      <c r="A55" s="87"/>
      <c r="B55" s="87"/>
      <c r="C55" s="92"/>
      <c r="D55" s="91" t="str">
        <f>IF(ISNA(VLOOKUP($C55,'RPA Caclulations'!$C$6:$K$91,3,FALSE))=TRUE,"0",VLOOKUP($C55,'RPA Caclulations'!$C$6:$K$91,3,FALSE))</f>
        <v>0</v>
      </c>
      <c r="E55" s="22" t="str">
        <f>IF(ISNA(VLOOKUP($C55,'Apex Cdn Selections Dec 16'!$A$17:$I$37,9,FALSE))=TRUE,"0",VLOOKUP($C55,'Apex Cdn Selections Dec 16'!$A$17:$I$37,9,FALSE))</f>
        <v>0</v>
      </c>
      <c r="F55" s="22" t="str">
        <f>IF(ISNA(VLOOKUP($C55,'Apex Cdn Selections Dec 17'!$A$17:$I$31,9,FALSE))=TRUE,"0",VLOOKUP($C55,'Apex Cdn Selections Dec 17'!$A$17:$I$31,9,FALSE))</f>
        <v>0</v>
      </c>
      <c r="G55" s="23">
        <f>IF(ISNA(VLOOKUP($C55,'Calabogie CDN Cup M Jan 14'!$A$17:$I$32,9,FALSE))=TRUE,0,VLOOKUP($C55,'Calabogie CDN Cup M Jan 14'!$A$17:$I$32,9,FALSE))</f>
        <v>0</v>
      </c>
      <c r="H55" s="23">
        <f>IF(ISNA(VLOOKUP($C55,'Calabogie CDN Cup Jan 13'!$A$17:$I$32,9,FALSE))=TRUE,0,VLOOKUP($C55,'Calabogie CDN Cup Jan 13'!$A$17:$I$32,9,FALSE))</f>
        <v>0</v>
      </c>
      <c r="I55" s="23">
        <f>IF(ISNA(VLOOKUP($C55,'NorAm Val St-Come - MO'!$A$17:$I$32,9,FALSE))=TRUE,0,VLOOKUP($C55,'NorAm Val St-Come - MO'!$A$17:$I$32,9,FALSE))</f>
        <v>0</v>
      </c>
      <c r="J55" s="23">
        <f>IF(ISNA(VLOOKUP($C55,'NorAm Val St-Come - DM'!$A$17:$I$32,9,FALSE))=TRUE,0,VLOOKUP($C55,'NorAm Val St-Come - DM'!$A$17:$I$32,9,FALSE))</f>
        <v>0</v>
      </c>
      <c r="K55" s="23">
        <f>IF(ISNA(VLOOKUP($C55,'North Bay TT Day 1'!$A$17:$I$100,9,FALSE))=TRUE,0,VLOOKUP($C55,'North Bay TT Day 1'!$A$17:$I$100,9,FALSE))</f>
        <v>0</v>
      </c>
      <c r="L55" s="23">
        <f>IF(ISNA(VLOOKUP($C55,'North Bay TT Day 2'!$A$17:$I$100,9,FALSE))=TRUE,0,VLOOKUP($C55,'North Bay TT Day 2'!$A$17:$I$100,9,FALSE))</f>
        <v>0</v>
      </c>
      <c r="M55" s="23">
        <f>IF(ISNA(VLOOKUP($C55,'Caledon TT'!$A$17:$I$101,9,FALSE))=TRUE,0,VLOOKUP($C55,'Caledon TT'!$A$17:$I$101,9,FALSE))</f>
        <v>0</v>
      </c>
      <c r="N55" s="23">
        <f>IF(ISNA(VLOOKUP($C55,'Killington Nor AM'!$A$17:$I$101,9,FALSE))=TRUE,0,VLOOKUP($C55,'Killington Nor AM'!$A$17:$I$101,9,FALSE))</f>
        <v>0</v>
      </c>
      <c r="O55" s="23">
        <f>IF(ISNA(VLOOKUP($C55,'Canada Cup Red Deer'!$A$17:$I$101,9,FALSE))=TRUE,0,VLOOKUP($C55,'Canada Cup Red Deer'!$A$17:$I$101,9,FALSE))</f>
        <v>0</v>
      </c>
      <c r="P55" s="23">
        <f>IF(ISNA(VLOOKUP($C55,'Provincials MO'!$A$17:$I$101,9,FALSE))=TRUE,0,VLOOKUP($C55,'Provincials MO'!$A$17:$I$101,9,FALSE))</f>
        <v>0</v>
      </c>
      <c r="Q55" s="23">
        <f>IF(ISNA(VLOOKUP($C55,'Provincials DM'!$A$17:$I$101,9,FALSE))=TRUE,0,VLOOKUP($C55,'Provincials DM'!$A$17:$I$101,9,FALSE))</f>
        <v>0</v>
      </c>
      <c r="R55" s="23">
        <f>IF(ISNA(VLOOKUP($C55,'Park City NorAm MO'!$A$17:$I$101,9,FALSE))=TRUE,0,VLOOKUP($C55,'Park City NorAm MO'!$A$17:$I$101,9,FALSE))</f>
        <v>0</v>
      </c>
      <c r="S55" s="23">
        <f>IF(ISNA(VLOOKUP($C55,'Park City NorAm DM'!$A$17:$I$101,9,FALSE))=TRUE,0,VLOOKUP($C55,'Park City NorAm DM'!$A$17:$I$101,9,FALSE))</f>
        <v>0</v>
      </c>
      <c r="T55" s="23">
        <f>IF(ISNA(VLOOKUP($C55,'Junior Nats MO'!$A$17:$I$101,9,FALSE))=TRUE,0,VLOOKUP($C55,'Junior Nats MO'!$A$17:$I$101,9,FALSE))</f>
        <v>0</v>
      </c>
      <c r="U55" s="23">
        <f>IF(ISNA(VLOOKUP($C55,'Canadian Champs MO'!$A$17:$I$101,9,FALSE))=TRUE,0,VLOOKUP($C55,'Canadian Champs MO'!$A$17:$I$101,9,FALSE))</f>
        <v>0</v>
      </c>
      <c r="V55" s="23">
        <f>IF(ISNA(VLOOKUP($C55,'Canadian Champs MO'!$A$17:$I$101,9,FALSE))=TRUE,0,VLOOKUP($C55,'Canadian Champs MO'!$A$17:$I$101,9,FALSE))</f>
        <v>0</v>
      </c>
    </row>
    <row r="56" spans="1:22" ht="15" customHeight="1">
      <c r="A56" s="87"/>
      <c r="B56" s="87"/>
      <c r="C56" s="89"/>
      <c r="D56" s="91" t="str">
        <f>IF(ISNA(VLOOKUP($C56,'RPA Caclulations'!$C$6:$K$91,3,FALSE))=TRUE,"0",VLOOKUP($C56,'RPA Caclulations'!$C$6:$K$91,3,FALSE))</f>
        <v>0</v>
      </c>
      <c r="E56" s="22" t="str">
        <f>IF(ISNA(VLOOKUP($C56,'Apex Cdn Selections Dec 16'!$A$17:$I$37,9,FALSE))=TRUE,"0",VLOOKUP($C56,'Apex Cdn Selections Dec 16'!$A$17:$I$37,9,FALSE))</f>
        <v>0</v>
      </c>
      <c r="F56" s="22" t="str">
        <f>IF(ISNA(VLOOKUP($C56,'Apex Cdn Selections Dec 17'!$A$17:$I$31,9,FALSE))=TRUE,"0",VLOOKUP($C56,'Apex Cdn Selections Dec 17'!$A$17:$I$31,9,FALSE))</f>
        <v>0</v>
      </c>
      <c r="G56" s="23">
        <f>IF(ISNA(VLOOKUP($C56,'Calabogie CDN Cup M Jan 14'!$A$17:$I$32,9,FALSE))=TRUE,0,VLOOKUP($C56,'Calabogie CDN Cup M Jan 14'!$A$17:$I$32,9,FALSE))</f>
        <v>0</v>
      </c>
      <c r="H56" s="23">
        <f>IF(ISNA(VLOOKUP($C56,'Calabogie CDN Cup Jan 13'!$A$17:$I$32,9,FALSE))=TRUE,0,VLOOKUP($C56,'Calabogie CDN Cup Jan 13'!$A$17:$I$32,9,FALSE))</f>
        <v>0</v>
      </c>
      <c r="I56" s="23">
        <f>IF(ISNA(VLOOKUP($C56,'NorAm Val St-Come - MO'!$A$17:$I$32,9,FALSE))=TRUE,0,VLOOKUP($C56,'NorAm Val St-Come - MO'!$A$17:$I$32,9,FALSE))</f>
        <v>0</v>
      </c>
      <c r="J56" s="23">
        <f>IF(ISNA(VLOOKUP($C56,'NorAm Val St-Come - DM'!$A$17:$I$32,9,FALSE))=TRUE,0,VLOOKUP($C56,'NorAm Val St-Come - DM'!$A$17:$I$32,9,FALSE))</f>
        <v>0</v>
      </c>
      <c r="K56" s="23">
        <f>IF(ISNA(VLOOKUP($C56,'North Bay TT Day 1'!$A$17:$I$100,9,FALSE))=TRUE,0,VLOOKUP($C56,'North Bay TT Day 1'!$A$17:$I$100,9,FALSE))</f>
        <v>0</v>
      </c>
      <c r="L56" s="23">
        <f>IF(ISNA(VLOOKUP($C56,'North Bay TT Day 2'!$A$17:$I$100,9,FALSE))=TRUE,0,VLOOKUP($C56,'North Bay TT Day 2'!$A$17:$I$100,9,FALSE))</f>
        <v>0</v>
      </c>
      <c r="M56" s="23">
        <f>IF(ISNA(VLOOKUP($C56,'Caledon TT'!$A$17:$I$101,9,FALSE))=TRUE,0,VLOOKUP($C56,'Caledon TT'!$A$17:$I$101,9,FALSE))</f>
        <v>0</v>
      </c>
      <c r="N56" s="23">
        <f>IF(ISNA(VLOOKUP($C56,'Killington Nor AM'!$A$17:$I$101,9,FALSE))=TRUE,0,VLOOKUP($C56,'Killington Nor AM'!$A$17:$I$101,9,FALSE))</f>
        <v>0</v>
      </c>
      <c r="O56" s="23">
        <f>IF(ISNA(VLOOKUP($C56,'Canada Cup Red Deer'!$A$17:$I$101,9,FALSE))=TRUE,0,VLOOKUP($C56,'Canada Cup Red Deer'!$A$17:$I$101,9,FALSE))</f>
        <v>0</v>
      </c>
      <c r="P56" s="23">
        <f>IF(ISNA(VLOOKUP($C56,'Provincials MO'!$A$17:$I$101,9,FALSE))=TRUE,0,VLOOKUP($C56,'Provincials MO'!$A$17:$I$101,9,FALSE))</f>
        <v>0</v>
      </c>
      <c r="Q56" s="23">
        <f>IF(ISNA(VLOOKUP($C56,'Provincials DM'!$A$17:$I$101,9,FALSE))=TRUE,0,VLOOKUP($C56,'Provincials DM'!$A$17:$I$101,9,FALSE))</f>
        <v>0</v>
      </c>
      <c r="R56" s="23">
        <f>IF(ISNA(VLOOKUP($C56,'Park City NorAm MO'!$A$17:$I$101,9,FALSE))=TRUE,0,VLOOKUP($C56,'Park City NorAm MO'!$A$17:$I$101,9,FALSE))</f>
        <v>0</v>
      </c>
      <c r="S56" s="23">
        <f>IF(ISNA(VLOOKUP($C56,'Park City NorAm DM'!$A$17:$I$101,9,FALSE))=TRUE,0,VLOOKUP($C56,'Park City NorAm DM'!$A$17:$I$101,9,FALSE))</f>
        <v>0</v>
      </c>
      <c r="T56" s="23">
        <f>IF(ISNA(VLOOKUP($C56,'Junior Nats MO'!$A$17:$I$101,9,FALSE))=TRUE,0,VLOOKUP($C56,'Junior Nats MO'!$A$17:$I$101,9,FALSE))</f>
        <v>0</v>
      </c>
      <c r="U56" s="23">
        <f>IF(ISNA(VLOOKUP($C56,'Canadian Champs MO'!$A$17:$I$101,9,FALSE))=TRUE,0,VLOOKUP($C56,'Canadian Champs MO'!$A$17:$I$101,9,FALSE))</f>
        <v>0</v>
      </c>
      <c r="V56" s="23">
        <f>IF(ISNA(VLOOKUP($C56,'Canadian Champs MO'!$A$17:$I$101,9,FALSE))=TRUE,0,VLOOKUP($C56,'Canadian Champs MO'!$A$17:$I$101,9,FALSE))</f>
        <v>0</v>
      </c>
    </row>
    <row r="57" spans="1:22" ht="15" customHeight="1">
      <c r="A57" s="88"/>
      <c r="B57" s="88"/>
      <c r="C57" s="90"/>
      <c r="D57" s="91" t="str">
        <f>IF(ISNA(VLOOKUP($C57,'RPA Caclulations'!$C$6:$K$91,3,FALSE))=TRUE,"0",VLOOKUP($C57,'RPA Caclulations'!$C$6:$K$91,3,FALSE))</f>
        <v>0</v>
      </c>
      <c r="E57" s="22" t="str">
        <f>IF(ISNA(VLOOKUP($C57,'Apex Cdn Selections Dec 16'!$A$17:$I$37,9,FALSE))=TRUE,"0",VLOOKUP($C57,'Apex Cdn Selections Dec 16'!$A$17:$I$37,9,FALSE))</f>
        <v>0</v>
      </c>
      <c r="F57" s="22" t="str">
        <f>IF(ISNA(VLOOKUP($C57,'Apex Cdn Selections Dec 17'!$A$17:$I$31,9,FALSE))=TRUE,"0",VLOOKUP($C57,'Apex Cdn Selections Dec 17'!$A$17:$I$31,9,FALSE))</f>
        <v>0</v>
      </c>
      <c r="G57" s="23">
        <f>IF(ISNA(VLOOKUP($C57,'Calabogie CDN Cup M Jan 14'!$A$17:$I$32,9,FALSE))=TRUE,0,VLOOKUP($C57,'Calabogie CDN Cup M Jan 14'!$A$17:$I$32,9,FALSE))</f>
        <v>0</v>
      </c>
      <c r="H57" s="23">
        <f>IF(ISNA(VLOOKUP($C57,'Calabogie CDN Cup Jan 13'!$A$17:$I$32,9,FALSE))=TRUE,0,VLOOKUP($C57,'Calabogie CDN Cup Jan 13'!$A$17:$I$32,9,FALSE))</f>
        <v>0</v>
      </c>
      <c r="I57" s="23">
        <f>IF(ISNA(VLOOKUP($C57,'NorAm Val St-Come - MO'!$A$17:$I$32,9,FALSE))=TRUE,0,VLOOKUP($C57,'NorAm Val St-Come - MO'!$A$17:$I$32,9,FALSE))</f>
        <v>0</v>
      </c>
      <c r="J57" s="23">
        <f>IF(ISNA(VLOOKUP($C57,'NorAm Val St-Come - DM'!$A$17:$I$32,9,FALSE))=TRUE,0,VLOOKUP($C57,'NorAm Val St-Come - DM'!$A$17:$I$32,9,FALSE))</f>
        <v>0</v>
      </c>
      <c r="K57" s="23">
        <f>IF(ISNA(VLOOKUP($C57,'North Bay TT Day 1'!$A$17:$I$100,9,FALSE))=TRUE,0,VLOOKUP($C57,'North Bay TT Day 1'!$A$17:$I$100,9,FALSE))</f>
        <v>0</v>
      </c>
      <c r="L57" s="23">
        <f>IF(ISNA(VLOOKUP($C57,'North Bay TT Day 2'!$A$17:$I$100,9,FALSE))=TRUE,0,VLOOKUP($C57,'North Bay TT Day 2'!$A$17:$I$100,9,FALSE))</f>
        <v>0</v>
      </c>
      <c r="M57" s="23">
        <f>IF(ISNA(VLOOKUP($C57,'Caledon TT'!$A$17:$I$101,9,FALSE))=TRUE,0,VLOOKUP($C57,'Caledon TT'!$A$17:$I$101,9,FALSE))</f>
        <v>0</v>
      </c>
      <c r="N57" s="23">
        <f>IF(ISNA(VLOOKUP($C57,'Killington Nor AM'!$A$17:$I$101,9,FALSE))=TRUE,0,VLOOKUP($C57,'Killington Nor AM'!$A$17:$I$101,9,FALSE))</f>
        <v>0</v>
      </c>
      <c r="O57" s="23">
        <f>IF(ISNA(VLOOKUP($C57,'Canada Cup Red Deer'!$A$17:$I$101,9,FALSE))=TRUE,0,VLOOKUP($C57,'Canada Cup Red Deer'!$A$17:$I$101,9,FALSE))</f>
        <v>0</v>
      </c>
      <c r="P57" s="23">
        <f>IF(ISNA(VLOOKUP($C57,'Provincials MO'!$A$17:$I$101,9,FALSE))=TRUE,0,VLOOKUP($C57,'Provincials MO'!$A$17:$I$101,9,FALSE))</f>
        <v>0</v>
      </c>
      <c r="Q57" s="23">
        <f>IF(ISNA(VLOOKUP($C57,'Provincials DM'!$A$17:$I$101,9,FALSE))=TRUE,0,VLOOKUP($C57,'Provincials DM'!$A$17:$I$101,9,FALSE))</f>
        <v>0</v>
      </c>
      <c r="R57" s="23">
        <f>IF(ISNA(VLOOKUP($C57,'Park City NorAm MO'!$A$17:$I$101,9,FALSE))=TRUE,0,VLOOKUP($C57,'Park City NorAm MO'!$A$17:$I$101,9,FALSE))</f>
        <v>0</v>
      </c>
      <c r="S57" s="23">
        <f>IF(ISNA(VLOOKUP($C57,'Park City NorAm DM'!$A$17:$I$101,9,FALSE))=TRUE,0,VLOOKUP($C57,'Park City NorAm DM'!$A$17:$I$101,9,FALSE))</f>
        <v>0</v>
      </c>
      <c r="T57" s="23">
        <f>IF(ISNA(VLOOKUP($C57,'Junior Nats MO'!$A$17:$I$101,9,FALSE))=TRUE,0,VLOOKUP($C57,'Junior Nats MO'!$A$17:$I$101,9,FALSE))</f>
        <v>0</v>
      </c>
      <c r="U57" s="23">
        <f>IF(ISNA(VLOOKUP($C57,'Canadian Champs MO'!$A$17:$I$101,9,FALSE))=TRUE,0,VLOOKUP($C57,'Canadian Champs MO'!$A$17:$I$101,9,FALSE))</f>
        <v>0</v>
      </c>
      <c r="V57" s="23">
        <f>IF(ISNA(VLOOKUP($C57,'Canadian Champs MO'!$A$17:$I$101,9,FALSE))=TRUE,0,VLOOKUP($C57,'Canadian Champs MO'!$A$17:$I$101,9,FALSE))</f>
        <v>0</v>
      </c>
    </row>
    <row r="58" spans="1:22" ht="15" customHeight="1">
      <c r="A58" s="88"/>
      <c r="B58" s="88"/>
      <c r="C58" s="83"/>
      <c r="D58" s="91" t="str">
        <f>IF(ISNA(VLOOKUP($C58,'RPA Caclulations'!$C$6:$K$91,3,FALSE))=TRUE,"0",VLOOKUP($C58,'RPA Caclulations'!$C$6:$K$91,3,FALSE))</f>
        <v>0</v>
      </c>
      <c r="E58" s="22" t="str">
        <f>IF(ISNA(VLOOKUP($C58,'Apex Cdn Selections Dec 16'!$A$17:$I$37,9,FALSE))=TRUE,"0",VLOOKUP($C58,'Apex Cdn Selections Dec 16'!$A$17:$I$37,9,FALSE))</f>
        <v>0</v>
      </c>
      <c r="F58" s="22" t="str">
        <f>IF(ISNA(VLOOKUP($C58,'Apex Cdn Selections Dec 17'!$A$17:$I$31,9,FALSE))=TRUE,"0",VLOOKUP($C58,'Apex Cdn Selections Dec 17'!$A$17:$I$31,9,FALSE))</f>
        <v>0</v>
      </c>
      <c r="G58" s="23">
        <f>IF(ISNA(VLOOKUP($C58,'Calabogie CDN Cup M Jan 14'!$A$17:$I$32,9,FALSE))=TRUE,0,VLOOKUP($C58,'Calabogie CDN Cup M Jan 14'!$A$17:$I$32,9,FALSE))</f>
        <v>0</v>
      </c>
      <c r="H58" s="23">
        <f>IF(ISNA(VLOOKUP($C58,'Calabogie CDN Cup Jan 13'!$A$17:$I$32,9,FALSE))=TRUE,0,VLOOKUP($C58,'Calabogie CDN Cup Jan 13'!$A$17:$I$32,9,FALSE))</f>
        <v>0</v>
      </c>
      <c r="I58" s="23">
        <f>IF(ISNA(VLOOKUP($C58,'NorAm Val St-Come - MO'!$A$17:$I$32,9,FALSE))=TRUE,0,VLOOKUP($C58,'NorAm Val St-Come - MO'!$A$17:$I$32,9,FALSE))</f>
        <v>0</v>
      </c>
      <c r="J58" s="23">
        <f>IF(ISNA(VLOOKUP($C58,'NorAm Val St-Come - DM'!$A$17:$I$32,9,FALSE))=TRUE,0,VLOOKUP($C58,'NorAm Val St-Come - DM'!$A$17:$I$32,9,FALSE))</f>
        <v>0</v>
      </c>
      <c r="K58" s="23">
        <f>IF(ISNA(VLOOKUP($C58,'North Bay TT Day 1'!$A$17:$I$100,9,FALSE))=TRUE,0,VLOOKUP($C58,'North Bay TT Day 1'!$A$17:$I$100,9,FALSE))</f>
        <v>0</v>
      </c>
      <c r="L58" s="23">
        <f>IF(ISNA(VLOOKUP($C58,'North Bay TT Day 2'!$A$17:$I$100,9,FALSE))=TRUE,0,VLOOKUP($C58,'North Bay TT Day 2'!$A$17:$I$100,9,FALSE))</f>
        <v>0</v>
      </c>
      <c r="M58" s="23">
        <f>IF(ISNA(VLOOKUP($C58,'Caledon TT'!$A$17:$I$101,9,FALSE))=TRUE,0,VLOOKUP($C58,'Caledon TT'!$A$17:$I$101,9,FALSE))</f>
        <v>0</v>
      </c>
      <c r="N58" s="23">
        <f>IF(ISNA(VLOOKUP($C58,'Killington Nor AM'!$A$17:$I$101,9,FALSE))=TRUE,0,VLOOKUP($C58,'Killington Nor AM'!$A$17:$I$101,9,FALSE))</f>
        <v>0</v>
      </c>
      <c r="O58" s="23">
        <f>IF(ISNA(VLOOKUP($C58,'Canada Cup Red Deer'!$A$17:$I$101,9,FALSE))=TRUE,0,VLOOKUP($C58,'Canada Cup Red Deer'!$A$17:$I$101,9,FALSE))</f>
        <v>0</v>
      </c>
      <c r="P58" s="23">
        <f>IF(ISNA(VLOOKUP($C58,'Provincials MO'!$A$17:$I$101,9,FALSE))=TRUE,0,VLOOKUP($C58,'Provincials MO'!$A$17:$I$101,9,FALSE))</f>
        <v>0</v>
      </c>
      <c r="Q58" s="23">
        <f>IF(ISNA(VLOOKUP($C58,'Provincials DM'!$A$17:$I$101,9,FALSE))=TRUE,0,VLOOKUP($C58,'Provincials DM'!$A$17:$I$101,9,FALSE))</f>
        <v>0</v>
      </c>
      <c r="R58" s="23">
        <f>IF(ISNA(VLOOKUP($C58,'Park City NorAm MO'!$A$17:$I$101,9,FALSE))=TRUE,0,VLOOKUP($C58,'Park City NorAm MO'!$A$17:$I$101,9,FALSE))</f>
        <v>0</v>
      </c>
      <c r="S58" s="23">
        <f>IF(ISNA(VLOOKUP($C58,'Park City NorAm DM'!$A$17:$I$101,9,FALSE))=TRUE,0,VLOOKUP($C58,'Park City NorAm DM'!$A$17:$I$101,9,FALSE))</f>
        <v>0</v>
      </c>
      <c r="T58" s="23">
        <f>IF(ISNA(VLOOKUP($C58,'Junior Nats MO'!$A$17:$I$101,9,FALSE))=TRUE,0,VLOOKUP($C58,'Junior Nats MO'!$A$17:$I$101,9,FALSE))</f>
        <v>0</v>
      </c>
      <c r="U58" s="23">
        <f>IF(ISNA(VLOOKUP($C58,'Canadian Champs MO'!$A$17:$I$101,9,FALSE))=TRUE,0,VLOOKUP($C58,'Canadian Champs MO'!$A$17:$I$101,9,FALSE))</f>
        <v>0</v>
      </c>
      <c r="V58" s="23">
        <f>IF(ISNA(VLOOKUP($C58,'Canadian Champs MO'!$A$17:$I$101,9,FALSE))=TRUE,0,VLOOKUP($C58,'Canadian Champs MO'!$A$17:$I$101,9,FALSE))</f>
        <v>0</v>
      </c>
    </row>
    <row r="59" spans="1:22" ht="15" customHeight="1">
      <c r="A59" s="88"/>
      <c r="B59" s="88"/>
      <c r="C59" s="79"/>
      <c r="D59" s="91" t="str">
        <f>IF(ISNA(VLOOKUP($C59,'RPA Caclulations'!$C$6:$K$91,3,FALSE))=TRUE,"0",VLOOKUP($C59,'RPA Caclulations'!$C$6:$K$91,3,FALSE))</f>
        <v>0</v>
      </c>
      <c r="E59" s="22" t="str">
        <f>IF(ISNA(VLOOKUP($C59,'Apex Cdn Selections Dec 16'!$A$17:$I$37,9,FALSE))=TRUE,"0",VLOOKUP($C59,'Apex Cdn Selections Dec 16'!$A$17:$I$37,9,FALSE))</f>
        <v>0</v>
      </c>
      <c r="F59" s="22" t="str">
        <f>IF(ISNA(VLOOKUP($C59,'Apex Cdn Selections Dec 17'!$A$17:$I$31,9,FALSE))=TRUE,"0",VLOOKUP($C59,'Apex Cdn Selections Dec 17'!$A$17:$I$31,9,FALSE))</f>
        <v>0</v>
      </c>
      <c r="G59" s="23">
        <f>IF(ISNA(VLOOKUP($C59,'Calabogie CDN Cup M Jan 14'!$A$17:$I$32,9,FALSE))=TRUE,0,VLOOKUP($C59,'Calabogie CDN Cup M Jan 14'!$A$17:$I$32,9,FALSE))</f>
        <v>0</v>
      </c>
      <c r="H59" s="23">
        <f>IF(ISNA(VLOOKUP($C59,'Calabogie CDN Cup Jan 13'!$A$17:$I$32,9,FALSE))=TRUE,0,VLOOKUP($C59,'Calabogie CDN Cup Jan 13'!$A$17:$I$32,9,FALSE))</f>
        <v>0</v>
      </c>
      <c r="I59" s="23">
        <f>IF(ISNA(VLOOKUP($C59,'NorAm Val St-Come - MO'!$A$17:$I$32,9,FALSE))=TRUE,0,VLOOKUP($C59,'NorAm Val St-Come - MO'!$A$17:$I$32,9,FALSE))</f>
        <v>0</v>
      </c>
      <c r="J59" s="23">
        <f>IF(ISNA(VLOOKUP($C59,'NorAm Val St-Come - DM'!$A$17:$I$32,9,FALSE))=TRUE,0,VLOOKUP($C59,'NorAm Val St-Come - DM'!$A$17:$I$32,9,FALSE))</f>
        <v>0</v>
      </c>
      <c r="K59" s="23">
        <f>IF(ISNA(VLOOKUP($C59,'North Bay TT Day 1'!$A$17:$I$100,9,FALSE))=TRUE,0,VLOOKUP($C59,'North Bay TT Day 1'!$A$17:$I$100,9,FALSE))</f>
        <v>0</v>
      </c>
      <c r="L59" s="23">
        <f>IF(ISNA(VLOOKUP($C59,'North Bay TT Day 2'!$A$17:$I$100,9,FALSE))=TRUE,0,VLOOKUP($C59,'North Bay TT Day 2'!$A$17:$I$100,9,FALSE))</f>
        <v>0</v>
      </c>
      <c r="M59" s="23">
        <f>IF(ISNA(VLOOKUP($C59,'Caledon TT'!$A$17:$I$101,9,FALSE))=TRUE,0,VLOOKUP($C59,'Caledon TT'!$A$17:$I$101,9,FALSE))</f>
        <v>0</v>
      </c>
      <c r="N59" s="23">
        <f>IF(ISNA(VLOOKUP($C59,'Killington Nor AM'!$A$17:$I$101,9,FALSE))=TRUE,0,VLOOKUP($C59,'Killington Nor AM'!$A$17:$I$101,9,FALSE))</f>
        <v>0</v>
      </c>
      <c r="O59" s="23">
        <f>IF(ISNA(VLOOKUP($C59,'Canada Cup Red Deer'!$A$17:$I$101,9,FALSE))=TRUE,0,VLOOKUP($C59,'Canada Cup Red Deer'!$A$17:$I$101,9,FALSE))</f>
        <v>0</v>
      </c>
      <c r="P59" s="23">
        <f>IF(ISNA(VLOOKUP($C59,'Provincials MO'!$A$17:$I$101,9,FALSE))=TRUE,0,VLOOKUP($C59,'Provincials MO'!$A$17:$I$101,9,FALSE))</f>
        <v>0</v>
      </c>
      <c r="Q59" s="23">
        <f>IF(ISNA(VLOOKUP($C59,'Provincials DM'!$A$17:$I$101,9,FALSE))=TRUE,0,VLOOKUP($C59,'Provincials DM'!$A$17:$I$101,9,FALSE))</f>
        <v>0</v>
      </c>
      <c r="R59" s="23">
        <f>IF(ISNA(VLOOKUP($C59,'Park City NorAm MO'!$A$17:$I$101,9,FALSE))=TRUE,0,VLOOKUP($C59,'Park City NorAm MO'!$A$17:$I$101,9,FALSE))</f>
        <v>0</v>
      </c>
      <c r="S59" s="23">
        <f>IF(ISNA(VLOOKUP($C59,'Park City NorAm DM'!$A$17:$I$101,9,FALSE))=TRUE,0,VLOOKUP($C59,'Park City NorAm DM'!$A$17:$I$101,9,FALSE))</f>
        <v>0</v>
      </c>
      <c r="T59" s="23">
        <f>IF(ISNA(VLOOKUP($C59,'Junior Nats MO'!$A$17:$I$101,9,FALSE))=TRUE,0,VLOOKUP($C59,'Junior Nats MO'!$A$17:$I$101,9,FALSE))</f>
        <v>0</v>
      </c>
      <c r="U59" s="23">
        <f>IF(ISNA(VLOOKUP($C59,'Canadian Champs MO'!$A$17:$I$101,9,FALSE))=TRUE,0,VLOOKUP($C59,'Canadian Champs MO'!$A$17:$I$101,9,FALSE))</f>
        <v>0</v>
      </c>
      <c r="V59" s="23">
        <f>IF(ISNA(VLOOKUP($C59,'Canadian Champs MO'!$A$17:$I$101,9,FALSE))=TRUE,0,VLOOKUP($C59,'Canadian Champs MO'!$A$17:$I$101,9,FALSE))</f>
        <v>0</v>
      </c>
    </row>
    <row r="60" spans="1:22" ht="15" customHeight="1">
      <c r="A60" s="88"/>
      <c r="B60" s="88"/>
      <c r="C60" s="77"/>
      <c r="D60" s="91" t="str">
        <f>IF(ISNA(VLOOKUP($C60,'RPA Caclulations'!$C$6:$K$91,3,FALSE))=TRUE,"0",VLOOKUP($C60,'RPA Caclulations'!$C$6:$K$91,3,FALSE))</f>
        <v>0</v>
      </c>
      <c r="E60" s="22" t="str">
        <f>IF(ISNA(VLOOKUP($C60,'Apex Cdn Selections Dec 16'!$A$17:$I$37,9,FALSE))=TRUE,"0",VLOOKUP($C60,'Apex Cdn Selections Dec 16'!$A$17:$I$37,9,FALSE))</f>
        <v>0</v>
      </c>
      <c r="F60" s="22" t="str">
        <f>IF(ISNA(VLOOKUP($C60,'Apex Cdn Selections Dec 17'!$A$17:$I$31,9,FALSE))=TRUE,"0",VLOOKUP($C60,'Apex Cdn Selections Dec 17'!$A$17:$I$31,9,FALSE))</f>
        <v>0</v>
      </c>
      <c r="G60" s="23">
        <f>IF(ISNA(VLOOKUP($C60,'Calabogie CDN Cup M Jan 14'!$A$17:$I$32,9,FALSE))=TRUE,0,VLOOKUP($C60,'Calabogie CDN Cup M Jan 14'!$A$17:$I$32,9,FALSE))</f>
        <v>0</v>
      </c>
      <c r="H60" s="23">
        <f>IF(ISNA(VLOOKUP($C60,'Calabogie CDN Cup Jan 13'!$A$17:$I$32,9,FALSE))=TRUE,0,VLOOKUP($C60,'Calabogie CDN Cup Jan 13'!$A$17:$I$32,9,FALSE))</f>
        <v>0</v>
      </c>
      <c r="I60" s="23">
        <f>IF(ISNA(VLOOKUP($C60,'NorAm Val St-Come - MO'!$A$17:$I$32,9,FALSE))=TRUE,0,VLOOKUP($C60,'NorAm Val St-Come - MO'!$A$17:$I$32,9,FALSE))</f>
        <v>0</v>
      </c>
      <c r="J60" s="23">
        <f>IF(ISNA(VLOOKUP($C60,'NorAm Val St-Come - DM'!$A$17:$I$32,9,FALSE))=TRUE,0,VLOOKUP($C60,'NorAm Val St-Come - DM'!$A$17:$I$32,9,FALSE))</f>
        <v>0</v>
      </c>
      <c r="K60" s="23">
        <f>IF(ISNA(VLOOKUP($C60,'North Bay TT Day 1'!$A$17:$I$100,9,FALSE))=TRUE,0,VLOOKUP($C60,'North Bay TT Day 1'!$A$17:$I$100,9,FALSE))</f>
        <v>0</v>
      </c>
      <c r="L60" s="23">
        <f>IF(ISNA(VLOOKUP($C60,'North Bay TT Day 2'!$A$17:$I$100,9,FALSE))=TRUE,0,VLOOKUP($C60,'North Bay TT Day 2'!$A$17:$I$100,9,FALSE))</f>
        <v>0</v>
      </c>
      <c r="M60" s="23">
        <f>IF(ISNA(VLOOKUP($C60,'Caledon TT'!$A$17:$I$101,9,FALSE))=TRUE,0,VLOOKUP($C60,'Caledon TT'!$A$17:$I$101,9,FALSE))</f>
        <v>0</v>
      </c>
      <c r="N60" s="23">
        <f>IF(ISNA(VLOOKUP($C60,'Killington Nor AM'!$A$17:$I$101,9,FALSE))=TRUE,0,VLOOKUP($C60,'Killington Nor AM'!$A$17:$I$101,9,FALSE))</f>
        <v>0</v>
      </c>
      <c r="O60" s="23">
        <f>IF(ISNA(VLOOKUP($C60,'Canada Cup Red Deer'!$A$17:$I$101,9,FALSE))=TRUE,0,VLOOKUP($C60,'Canada Cup Red Deer'!$A$17:$I$101,9,FALSE))</f>
        <v>0</v>
      </c>
      <c r="P60" s="23">
        <f>IF(ISNA(VLOOKUP($C60,'Provincials MO'!$A$17:$I$101,9,FALSE))=TRUE,0,VLOOKUP($C60,'Provincials MO'!$A$17:$I$101,9,FALSE))</f>
        <v>0</v>
      </c>
      <c r="Q60" s="23">
        <f>IF(ISNA(VLOOKUP($C60,'Provincials DM'!$A$17:$I$101,9,FALSE))=TRUE,0,VLOOKUP($C60,'Provincials DM'!$A$17:$I$101,9,FALSE))</f>
        <v>0</v>
      </c>
      <c r="R60" s="23">
        <f>IF(ISNA(VLOOKUP($C60,'Park City NorAm MO'!$A$17:$I$101,9,FALSE))=TRUE,0,VLOOKUP($C60,'Park City NorAm MO'!$A$17:$I$101,9,FALSE))</f>
        <v>0</v>
      </c>
      <c r="S60" s="23">
        <f>IF(ISNA(VLOOKUP($C60,'Park City NorAm DM'!$A$17:$I$101,9,FALSE))=TRUE,0,VLOOKUP($C60,'Park City NorAm DM'!$A$17:$I$101,9,FALSE))</f>
        <v>0</v>
      </c>
      <c r="T60" s="23">
        <f>IF(ISNA(VLOOKUP($C60,'Junior Nats MO'!$A$17:$I$101,9,FALSE))=TRUE,0,VLOOKUP($C60,'Junior Nats MO'!$A$17:$I$101,9,FALSE))</f>
        <v>0</v>
      </c>
      <c r="U60" s="23">
        <f>IF(ISNA(VLOOKUP($C60,'Canadian Champs MO'!$A$17:$I$101,9,FALSE))=TRUE,0,VLOOKUP($C60,'Canadian Champs MO'!$A$17:$I$101,9,FALSE))</f>
        <v>0</v>
      </c>
      <c r="V60" s="23">
        <f>IF(ISNA(VLOOKUP($C60,'Canadian Champs MO'!$A$17:$I$101,9,FALSE))=TRUE,0,VLOOKUP($C60,'Canadian Champs MO'!$A$17:$I$101,9,FALSE))</f>
        <v>0</v>
      </c>
    </row>
    <row r="61" spans="1:22" ht="15" customHeight="1">
      <c r="A61" s="88"/>
      <c r="B61" s="88"/>
      <c r="C61" s="96"/>
      <c r="D61" s="91" t="str">
        <f>IF(ISNA(VLOOKUP($C61,'RPA Caclulations'!$C$6:$K$91,3,FALSE))=TRUE,"0",VLOOKUP($C61,'RPA Caclulations'!$C$6:$K$91,3,FALSE))</f>
        <v>0</v>
      </c>
      <c r="E61" s="22" t="str">
        <f>IF(ISNA(VLOOKUP($C61,'Apex Cdn Selections Dec 16'!$A$17:$I$37,9,FALSE))=TRUE,"0",VLOOKUP($C61,'Apex Cdn Selections Dec 16'!$A$17:$I$37,9,FALSE))</f>
        <v>0</v>
      </c>
      <c r="F61" s="22" t="str">
        <f>IF(ISNA(VLOOKUP($C61,'Apex Cdn Selections Dec 17'!$A$17:$I$31,9,FALSE))=TRUE,"0",VLOOKUP($C61,'Apex Cdn Selections Dec 17'!$A$17:$I$31,9,FALSE))</f>
        <v>0</v>
      </c>
      <c r="G61" s="23">
        <f>IF(ISNA(VLOOKUP($C61,'Calabogie CDN Cup M Jan 14'!$A$17:$I$32,9,FALSE))=TRUE,0,VLOOKUP($C61,'Calabogie CDN Cup M Jan 14'!$A$17:$I$32,9,FALSE))</f>
        <v>0</v>
      </c>
      <c r="H61" s="23">
        <f>IF(ISNA(VLOOKUP($C61,'Calabogie CDN Cup Jan 13'!$A$17:$I$32,9,FALSE))=TRUE,0,VLOOKUP($C61,'Calabogie CDN Cup Jan 13'!$A$17:$I$32,9,FALSE))</f>
        <v>0</v>
      </c>
      <c r="I61" s="23">
        <f>IF(ISNA(VLOOKUP($C61,'NorAm Val St-Come - MO'!$A$17:$I$32,9,FALSE))=TRUE,0,VLOOKUP($C61,'NorAm Val St-Come - MO'!$A$17:$I$32,9,FALSE))</f>
        <v>0</v>
      </c>
      <c r="J61" s="23">
        <f>IF(ISNA(VLOOKUP($C61,'NorAm Val St-Come - DM'!$A$17:$I$32,9,FALSE))=TRUE,0,VLOOKUP($C61,'NorAm Val St-Come - DM'!$A$17:$I$32,9,FALSE))</f>
        <v>0</v>
      </c>
      <c r="K61" s="23">
        <f>IF(ISNA(VLOOKUP($C61,'North Bay TT Day 1'!$A$17:$I$100,9,FALSE))=TRUE,0,VLOOKUP($C61,'North Bay TT Day 1'!$A$17:$I$100,9,FALSE))</f>
        <v>0</v>
      </c>
      <c r="L61" s="23">
        <f>IF(ISNA(VLOOKUP($C61,'North Bay TT Day 2'!$A$17:$I$100,9,FALSE))=TRUE,0,VLOOKUP($C61,'North Bay TT Day 2'!$A$17:$I$100,9,FALSE))</f>
        <v>0</v>
      </c>
      <c r="M61" s="23">
        <f>IF(ISNA(VLOOKUP($C61,'Caledon TT'!$A$17:$I$101,9,FALSE))=TRUE,0,VLOOKUP($C61,'Caledon TT'!$A$17:$I$101,9,FALSE))</f>
        <v>0</v>
      </c>
      <c r="N61" s="23">
        <f>IF(ISNA(VLOOKUP($C61,'Killington Nor AM'!$A$17:$I$101,9,FALSE))=TRUE,0,VLOOKUP($C61,'Killington Nor AM'!$A$17:$I$101,9,FALSE))</f>
        <v>0</v>
      </c>
      <c r="O61" s="23">
        <f>IF(ISNA(VLOOKUP($C61,'Canada Cup Red Deer'!$A$17:$I$101,9,FALSE))=TRUE,0,VLOOKUP($C61,'Canada Cup Red Deer'!$A$17:$I$101,9,FALSE))</f>
        <v>0</v>
      </c>
      <c r="P61" s="23">
        <f>IF(ISNA(VLOOKUP($C61,'Provincials MO'!$A$17:$I$101,9,FALSE))=TRUE,0,VLOOKUP($C61,'Provincials MO'!$A$17:$I$101,9,FALSE))</f>
        <v>0</v>
      </c>
      <c r="Q61" s="23">
        <f>IF(ISNA(VLOOKUP($C61,'Provincials DM'!$A$17:$I$101,9,FALSE))=TRUE,0,VLOOKUP($C61,'Provincials DM'!$A$17:$I$101,9,FALSE))</f>
        <v>0</v>
      </c>
      <c r="R61" s="23">
        <f>IF(ISNA(VLOOKUP($C61,'Park City NorAm MO'!$A$17:$I$101,9,FALSE))=TRUE,0,VLOOKUP($C61,'Park City NorAm MO'!$A$17:$I$101,9,FALSE))</f>
        <v>0</v>
      </c>
      <c r="S61" s="23">
        <f>IF(ISNA(VLOOKUP($C61,'Park City NorAm DM'!$A$17:$I$101,9,FALSE))=TRUE,0,VLOOKUP($C61,'Park City NorAm DM'!$A$17:$I$101,9,FALSE))</f>
        <v>0</v>
      </c>
      <c r="T61" s="23">
        <f>IF(ISNA(VLOOKUP($C61,'Junior Nats MO'!$A$17:$I$101,9,FALSE))=TRUE,0,VLOOKUP($C61,'Junior Nats MO'!$A$17:$I$101,9,FALSE))</f>
        <v>0</v>
      </c>
      <c r="U61" s="23">
        <f>IF(ISNA(VLOOKUP($C61,'Canadian Champs MO'!$A$17:$I$101,9,FALSE))=TRUE,0,VLOOKUP($C61,'Canadian Champs MO'!$A$17:$I$101,9,FALSE))</f>
        <v>0</v>
      </c>
      <c r="V61" s="23">
        <f>IF(ISNA(VLOOKUP($C61,'Canadian Champs MO'!$A$17:$I$101,9,FALSE))=TRUE,0,VLOOKUP($C61,'Canadian Champs MO'!$A$17:$I$101,9,FALSE))</f>
        <v>0</v>
      </c>
    </row>
    <row r="62" spans="1:22" ht="15" customHeight="1">
      <c r="A62" s="87"/>
      <c r="B62" s="87"/>
      <c r="C62" s="93"/>
      <c r="D62" s="91" t="str">
        <f>IF(ISNA(VLOOKUP($C62,'RPA Caclulations'!$C$6:$K$91,3,FALSE))=TRUE,"0",VLOOKUP($C62,'RPA Caclulations'!$C$6:$K$91,3,FALSE))</f>
        <v>0</v>
      </c>
      <c r="E62" s="22" t="str">
        <f>IF(ISNA(VLOOKUP($C62,'Apex Cdn Selections Dec 16'!$A$17:$I$37,9,FALSE))=TRUE,"0",VLOOKUP($C62,'Apex Cdn Selections Dec 16'!$A$17:$I$37,9,FALSE))</f>
        <v>0</v>
      </c>
      <c r="F62" s="22" t="str">
        <f>IF(ISNA(VLOOKUP($C62,'Apex Cdn Selections Dec 17'!$A$17:$I$31,9,FALSE))=TRUE,"0",VLOOKUP($C62,'Apex Cdn Selections Dec 17'!$A$17:$I$31,9,FALSE))</f>
        <v>0</v>
      </c>
      <c r="G62" s="23">
        <f>IF(ISNA(VLOOKUP($C62,'Calabogie CDN Cup M Jan 14'!$A$17:$I$32,9,FALSE))=TRUE,0,VLOOKUP($C62,'Calabogie CDN Cup M Jan 14'!$A$17:$I$32,9,FALSE))</f>
        <v>0</v>
      </c>
      <c r="H62" s="23">
        <f>IF(ISNA(VLOOKUP($C62,'Calabogie CDN Cup Jan 13'!$A$17:$I$32,9,FALSE))=TRUE,0,VLOOKUP($C62,'Calabogie CDN Cup Jan 13'!$A$17:$I$32,9,FALSE))</f>
        <v>0</v>
      </c>
      <c r="I62" s="23">
        <f>IF(ISNA(VLOOKUP($C62,'NorAm Val St-Come - MO'!$A$17:$I$32,9,FALSE))=TRUE,0,VLOOKUP($C62,'NorAm Val St-Come - MO'!$A$17:$I$32,9,FALSE))</f>
        <v>0</v>
      </c>
      <c r="J62" s="23">
        <f>IF(ISNA(VLOOKUP($C62,'NorAm Val St-Come - DM'!$A$17:$I$32,9,FALSE))=TRUE,0,VLOOKUP($C62,'NorAm Val St-Come - DM'!$A$17:$I$32,9,FALSE))</f>
        <v>0</v>
      </c>
      <c r="K62" s="23">
        <f>IF(ISNA(VLOOKUP($C62,'North Bay TT Day 1'!$A$17:$I$100,9,FALSE))=TRUE,0,VLOOKUP($C62,'North Bay TT Day 1'!$A$17:$I$100,9,FALSE))</f>
        <v>0</v>
      </c>
      <c r="L62" s="23">
        <f>IF(ISNA(VLOOKUP($C62,'North Bay TT Day 2'!$A$17:$I$100,9,FALSE))=TRUE,0,VLOOKUP($C62,'North Bay TT Day 2'!$A$17:$I$100,9,FALSE))</f>
        <v>0</v>
      </c>
      <c r="M62" s="23">
        <f>IF(ISNA(VLOOKUP($C62,'Caledon TT'!$A$17:$I$101,9,FALSE))=TRUE,0,VLOOKUP($C62,'Caledon TT'!$A$17:$I$101,9,FALSE))</f>
        <v>0</v>
      </c>
      <c r="N62" s="23">
        <f>IF(ISNA(VLOOKUP($C62,'Killington Nor AM'!$A$17:$I$101,9,FALSE))=TRUE,0,VLOOKUP($C62,'Killington Nor AM'!$A$17:$I$101,9,FALSE))</f>
        <v>0</v>
      </c>
      <c r="O62" s="23">
        <f>IF(ISNA(VLOOKUP($C62,'Canada Cup Red Deer'!$A$17:$I$101,9,FALSE))=TRUE,0,VLOOKUP($C62,'Canada Cup Red Deer'!$A$17:$I$101,9,FALSE))</f>
        <v>0</v>
      </c>
      <c r="P62" s="23">
        <f>IF(ISNA(VLOOKUP($C62,'Provincials MO'!$A$17:$I$101,9,FALSE))=TRUE,0,VLOOKUP($C62,'Provincials MO'!$A$17:$I$101,9,FALSE))</f>
        <v>0</v>
      </c>
      <c r="Q62" s="23">
        <f>IF(ISNA(VLOOKUP($C62,'Provincials DM'!$A$17:$I$101,9,FALSE))=TRUE,0,VLOOKUP($C62,'Provincials DM'!$A$17:$I$101,9,FALSE))</f>
        <v>0</v>
      </c>
      <c r="R62" s="23">
        <f>IF(ISNA(VLOOKUP($C62,'Park City NorAm MO'!$A$17:$I$101,9,FALSE))=TRUE,0,VLOOKUP($C62,'Park City NorAm MO'!$A$17:$I$101,9,FALSE))</f>
        <v>0</v>
      </c>
      <c r="S62" s="23">
        <f>IF(ISNA(VLOOKUP($C62,'Park City NorAm DM'!$A$17:$I$101,9,FALSE))=TRUE,0,VLOOKUP($C62,'Park City NorAm DM'!$A$17:$I$101,9,FALSE))</f>
        <v>0</v>
      </c>
      <c r="T62" s="23">
        <f>IF(ISNA(VLOOKUP($C62,'Junior Nats MO'!$A$17:$I$101,9,FALSE))=TRUE,0,VLOOKUP($C62,'Junior Nats MO'!$A$17:$I$101,9,FALSE))</f>
        <v>0</v>
      </c>
      <c r="U62" s="23">
        <f>IF(ISNA(VLOOKUP($C62,'Canadian Champs MO'!$A$17:$I$101,9,FALSE))=TRUE,0,VLOOKUP($C62,'Canadian Champs MO'!$A$17:$I$101,9,FALSE))</f>
        <v>0</v>
      </c>
      <c r="V62" s="23">
        <f>IF(ISNA(VLOOKUP($C62,'Canadian Champs MO'!$A$17:$I$101,9,FALSE))=TRUE,0,VLOOKUP($C62,'Canadian Champs MO'!$A$17:$I$101,9,FALSE))</f>
        <v>0</v>
      </c>
    </row>
    <row r="63" spans="1:22" ht="15" customHeight="1">
      <c r="A63" s="88"/>
      <c r="B63" s="88"/>
      <c r="C63" s="77"/>
      <c r="D63" s="91" t="str">
        <f>IF(ISNA(VLOOKUP($C63,'RPA Caclulations'!$C$6:$K$91,3,FALSE))=TRUE,"0",VLOOKUP($C63,'RPA Caclulations'!$C$6:$K$91,3,FALSE))</f>
        <v>0</v>
      </c>
      <c r="E63" s="22" t="str">
        <f>IF(ISNA(VLOOKUP($C63,'Apex Cdn Selections Dec 16'!$A$17:$I$37,9,FALSE))=TRUE,"0",VLOOKUP($C63,'Apex Cdn Selections Dec 16'!$A$17:$I$37,9,FALSE))</f>
        <v>0</v>
      </c>
      <c r="F63" s="22" t="str">
        <f>IF(ISNA(VLOOKUP($C63,'Apex Cdn Selections Dec 17'!$A$17:$I$31,9,FALSE))=TRUE,"0",VLOOKUP($C63,'Apex Cdn Selections Dec 17'!$A$17:$I$31,9,FALSE))</f>
        <v>0</v>
      </c>
      <c r="G63" s="23">
        <f>IF(ISNA(VLOOKUP($C63,'Calabogie CDN Cup M Jan 14'!$A$17:$I$32,9,FALSE))=TRUE,0,VLOOKUP($C63,'Calabogie CDN Cup M Jan 14'!$A$17:$I$32,9,FALSE))</f>
        <v>0</v>
      </c>
      <c r="H63" s="23">
        <f>IF(ISNA(VLOOKUP($C63,'Calabogie CDN Cup Jan 13'!$A$17:$I$32,9,FALSE))=TRUE,0,VLOOKUP($C63,'Calabogie CDN Cup Jan 13'!$A$17:$I$32,9,FALSE))</f>
        <v>0</v>
      </c>
      <c r="I63" s="23">
        <f>IF(ISNA(VLOOKUP($C63,'NorAm Val St-Come - MO'!$A$17:$I$32,9,FALSE))=TRUE,0,VLOOKUP($C63,'NorAm Val St-Come - MO'!$A$17:$I$32,9,FALSE))</f>
        <v>0</v>
      </c>
      <c r="J63" s="23">
        <f>IF(ISNA(VLOOKUP($C63,'NorAm Val St-Come - DM'!$A$17:$I$32,9,FALSE))=TRUE,0,VLOOKUP($C63,'NorAm Val St-Come - DM'!$A$17:$I$32,9,FALSE))</f>
        <v>0</v>
      </c>
      <c r="K63" s="23">
        <f>IF(ISNA(VLOOKUP($C63,'North Bay TT Day 1'!$A$17:$I$100,9,FALSE))=TRUE,0,VLOOKUP($C63,'North Bay TT Day 1'!$A$17:$I$100,9,FALSE))</f>
        <v>0</v>
      </c>
      <c r="L63" s="23">
        <f>IF(ISNA(VLOOKUP($C63,'North Bay TT Day 2'!$A$17:$I$100,9,FALSE))=TRUE,0,VLOOKUP($C63,'North Bay TT Day 2'!$A$17:$I$100,9,FALSE))</f>
        <v>0</v>
      </c>
      <c r="M63" s="23">
        <f>IF(ISNA(VLOOKUP($C63,'Caledon TT'!$A$17:$I$101,9,FALSE))=TRUE,0,VLOOKUP($C63,'Caledon TT'!$A$17:$I$101,9,FALSE))</f>
        <v>0</v>
      </c>
      <c r="N63" s="23">
        <f>IF(ISNA(VLOOKUP($C63,'Killington Nor AM'!$A$17:$I$101,9,FALSE))=TRUE,0,VLOOKUP($C63,'Killington Nor AM'!$A$17:$I$101,9,FALSE))</f>
        <v>0</v>
      </c>
      <c r="O63" s="23">
        <f>IF(ISNA(VLOOKUP($C63,'Canada Cup Red Deer'!$A$17:$I$101,9,FALSE))=TRUE,0,VLOOKUP($C63,'Canada Cup Red Deer'!$A$17:$I$101,9,FALSE))</f>
        <v>0</v>
      </c>
      <c r="P63" s="23">
        <f>IF(ISNA(VLOOKUP($C63,'Provincials MO'!$A$17:$I$101,9,FALSE))=TRUE,0,VLOOKUP($C63,'Provincials MO'!$A$17:$I$101,9,FALSE))</f>
        <v>0</v>
      </c>
      <c r="Q63" s="23">
        <f>IF(ISNA(VLOOKUP($C63,'Provincials DM'!$A$17:$I$101,9,FALSE))=TRUE,0,VLOOKUP($C63,'Provincials DM'!$A$17:$I$101,9,FALSE))</f>
        <v>0</v>
      </c>
      <c r="R63" s="23">
        <f>IF(ISNA(VLOOKUP($C63,'Park City NorAm MO'!$A$17:$I$101,9,FALSE))=TRUE,0,VLOOKUP($C63,'Park City NorAm MO'!$A$17:$I$101,9,FALSE))</f>
        <v>0</v>
      </c>
      <c r="S63" s="23">
        <f>IF(ISNA(VLOOKUP($C63,'Park City NorAm DM'!$A$17:$I$101,9,FALSE))=TRUE,0,VLOOKUP($C63,'Park City NorAm DM'!$A$17:$I$101,9,FALSE))</f>
        <v>0</v>
      </c>
      <c r="T63" s="23">
        <f>IF(ISNA(VLOOKUP($C63,'Junior Nats MO'!$A$17:$I$101,9,FALSE))=TRUE,0,VLOOKUP($C63,'Junior Nats MO'!$A$17:$I$101,9,FALSE))</f>
        <v>0</v>
      </c>
      <c r="U63" s="23">
        <f>IF(ISNA(VLOOKUP($C63,'Canadian Champs MO'!$A$17:$I$101,9,FALSE))=TRUE,0,VLOOKUP($C63,'Canadian Champs MO'!$A$17:$I$101,9,FALSE))</f>
        <v>0</v>
      </c>
      <c r="V63" s="23">
        <f>IF(ISNA(VLOOKUP($C63,'Canadian Champs MO'!$A$17:$I$101,9,FALSE))=TRUE,0,VLOOKUP($C63,'Canadian Champs MO'!$A$17:$I$101,9,FALSE))</f>
        <v>0</v>
      </c>
    </row>
    <row r="64" spans="1:22" ht="15" customHeight="1">
      <c r="A64" s="87"/>
      <c r="B64" s="88"/>
      <c r="C64" s="83"/>
      <c r="D64" s="91" t="str">
        <f>IF(ISNA(VLOOKUP($C64,'RPA Caclulations'!$C$6:$K$91,3,FALSE))=TRUE,"0",VLOOKUP($C64,'RPA Caclulations'!$C$6:$K$91,3,FALSE))</f>
        <v>0</v>
      </c>
      <c r="E64" s="22" t="str">
        <f>IF(ISNA(VLOOKUP($C64,'Apex Cdn Selections Dec 16'!$A$17:$I$37,9,FALSE))=TRUE,"0",VLOOKUP($C64,'Apex Cdn Selections Dec 16'!$A$17:$I$37,9,FALSE))</f>
        <v>0</v>
      </c>
      <c r="F64" s="22" t="str">
        <f>IF(ISNA(VLOOKUP($C64,'Apex Cdn Selections Dec 17'!$A$17:$I$31,9,FALSE))=TRUE,"0",VLOOKUP($C64,'Apex Cdn Selections Dec 17'!$A$17:$I$31,9,FALSE))</f>
        <v>0</v>
      </c>
      <c r="G64" s="23">
        <f>IF(ISNA(VLOOKUP($C64,'Calabogie CDN Cup M Jan 14'!$A$17:$I$32,9,FALSE))=TRUE,0,VLOOKUP($C64,'Calabogie CDN Cup M Jan 14'!$A$17:$I$32,9,FALSE))</f>
        <v>0</v>
      </c>
      <c r="H64" s="23">
        <f>IF(ISNA(VLOOKUP($C64,'Calabogie CDN Cup Jan 13'!$A$17:$I$32,9,FALSE))=TRUE,0,VLOOKUP($C64,'Calabogie CDN Cup Jan 13'!$A$17:$I$32,9,FALSE))</f>
        <v>0</v>
      </c>
      <c r="I64" s="23">
        <f>IF(ISNA(VLOOKUP($C64,'NorAm Val St-Come - MO'!$A$17:$I$32,9,FALSE))=TRUE,0,VLOOKUP($C64,'NorAm Val St-Come - MO'!$A$17:$I$32,9,FALSE))</f>
        <v>0</v>
      </c>
      <c r="J64" s="23">
        <f>IF(ISNA(VLOOKUP($C64,'NorAm Val St-Come - DM'!$A$17:$I$32,9,FALSE))=TRUE,0,VLOOKUP($C64,'NorAm Val St-Come - DM'!$A$17:$I$32,9,FALSE))</f>
        <v>0</v>
      </c>
      <c r="K64" s="23">
        <f>IF(ISNA(VLOOKUP($C64,'North Bay TT Day 1'!$A$17:$I$100,9,FALSE))=TRUE,0,VLOOKUP($C64,'North Bay TT Day 1'!$A$17:$I$100,9,FALSE))</f>
        <v>0</v>
      </c>
      <c r="L64" s="23">
        <f>IF(ISNA(VLOOKUP($C64,'North Bay TT Day 2'!$A$17:$I$100,9,FALSE))=TRUE,0,VLOOKUP($C64,'North Bay TT Day 2'!$A$17:$I$100,9,FALSE))</f>
        <v>0</v>
      </c>
      <c r="M64" s="23">
        <f>IF(ISNA(VLOOKUP($C64,'Caledon TT'!$A$17:$I$101,9,FALSE))=TRUE,0,VLOOKUP($C64,'Caledon TT'!$A$17:$I$101,9,FALSE))</f>
        <v>0</v>
      </c>
      <c r="N64" s="23">
        <f>IF(ISNA(VLOOKUP($C64,'Killington Nor AM'!$A$17:$I$101,9,FALSE))=TRUE,0,VLOOKUP($C64,'Killington Nor AM'!$A$17:$I$101,9,FALSE))</f>
        <v>0</v>
      </c>
      <c r="O64" s="23">
        <f>IF(ISNA(VLOOKUP($C64,'Canada Cup Red Deer'!$A$17:$I$101,9,FALSE))=TRUE,0,VLOOKUP($C64,'Canada Cup Red Deer'!$A$17:$I$101,9,FALSE))</f>
        <v>0</v>
      </c>
      <c r="P64" s="23">
        <f>IF(ISNA(VLOOKUP($C64,'Provincials MO'!$A$17:$I$101,9,FALSE))=TRUE,0,VLOOKUP($C64,'Provincials MO'!$A$17:$I$101,9,FALSE))</f>
        <v>0</v>
      </c>
      <c r="Q64" s="23">
        <f>IF(ISNA(VLOOKUP($C64,'Provincials DM'!$A$17:$I$101,9,FALSE))=TRUE,0,VLOOKUP($C64,'Provincials DM'!$A$17:$I$101,9,FALSE))</f>
        <v>0</v>
      </c>
      <c r="R64" s="23">
        <f>IF(ISNA(VLOOKUP($C64,'Park City NorAm MO'!$A$17:$I$101,9,FALSE))=TRUE,0,VLOOKUP($C64,'Park City NorAm MO'!$A$17:$I$101,9,FALSE))</f>
        <v>0</v>
      </c>
      <c r="S64" s="23">
        <f>IF(ISNA(VLOOKUP($C64,'Park City NorAm DM'!$A$17:$I$101,9,FALSE))=TRUE,0,VLOOKUP($C64,'Park City NorAm DM'!$A$17:$I$101,9,FALSE))</f>
        <v>0</v>
      </c>
      <c r="T64" s="23">
        <f>IF(ISNA(VLOOKUP($C64,'Junior Nats MO'!$A$17:$I$101,9,FALSE))=TRUE,0,VLOOKUP($C64,'Junior Nats MO'!$A$17:$I$101,9,FALSE))</f>
        <v>0</v>
      </c>
      <c r="U64" s="23">
        <f>IF(ISNA(VLOOKUP($C64,'Canadian Champs MO'!$A$17:$I$101,9,FALSE))=TRUE,0,VLOOKUP($C64,'Canadian Champs MO'!$A$17:$I$101,9,FALSE))</f>
        <v>0</v>
      </c>
      <c r="V64" s="23">
        <f>IF(ISNA(VLOOKUP($C64,'Canadian Champs MO'!$A$17:$I$101,9,FALSE))=TRUE,0,VLOOKUP($C64,'Canadian Champs MO'!$A$17:$I$101,9,FALSE))</f>
        <v>0</v>
      </c>
    </row>
    <row r="65" spans="1:22" ht="15" customHeight="1">
      <c r="A65" s="88"/>
      <c r="B65" s="88"/>
      <c r="C65" s="78"/>
      <c r="D65" s="91" t="str">
        <f>IF(ISNA(VLOOKUP($C65,'RPA Caclulations'!$C$6:$K$91,3,FALSE))=TRUE,"0",VLOOKUP($C65,'RPA Caclulations'!$C$6:$K$91,3,FALSE))</f>
        <v>0</v>
      </c>
      <c r="E65" s="22" t="str">
        <f>IF(ISNA(VLOOKUP($C65,'Apex Cdn Selections Dec 16'!$A$17:$I$37,9,FALSE))=TRUE,"0",VLOOKUP($C65,'Apex Cdn Selections Dec 16'!$A$17:$I$37,9,FALSE))</f>
        <v>0</v>
      </c>
      <c r="F65" s="22" t="str">
        <f>IF(ISNA(VLOOKUP($C65,'Apex Cdn Selections Dec 17'!$A$17:$I$31,9,FALSE))=TRUE,"0",VLOOKUP($C65,'Apex Cdn Selections Dec 17'!$A$17:$I$31,9,FALSE))</f>
        <v>0</v>
      </c>
      <c r="G65" s="23">
        <f>IF(ISNA(VLOOKUP($C65,'Calabogie CDN Cup M Jan 14'!$A$17:$I$32,9,FALSE))=TRUE,0,VLOOKUP($C65,'Calabogie CDN Cup M Jan 14'!$A$17:$I$32,9,FALSE))</f>
        <v>0</v>
      </c>
      <c r="H65" s="23">
        <f>IF(ISNA(VLOOKUP($C65,'Calabogie CDN Cup Jan 13'!$A$17:$I$32,9,FALSE))=TRUE,0,VLOOKUP($C65,'Calabogie CDN Cup Jan 13'!$A$17:$I$32,9,FALSE))</f>
        <v>0</v>
      </c>
      <c r="I65" s="23">
        <f>IF(ISNA(VLOOKUP($C65,'NorAm Val St-Come - MO'!$A$17:$I$32,9,FALSE))=TRUE,0,VLOOKUP($C65,'NorAm Val St-Come - MO'!$A$17:$I$32,9,FALSE))</f>
        <v>0</v>
      </c>
      <c r="J65" s="23">
        <f>IF(ISNA(VLOOKUP($C65,'NorAm Val St-Come - DM'!$A$17:$I$32,9,FALSE))=TRUE,0,VLOOKUP($C65,'NorAm Val St-Come - DM'!$A$17:$I$32,9,FALSE))</f>
        <v>0</v>
      </c>
      <c r="K65" s="23">
        <f>IF(ISNA(VLOOKUP($C65,'North Bay TT Day 1'!$A$17:$I$100,9,FALSE))=TRUE,0,VLOOKUP($C65,'North Bay TT Day 1'!$A$17:$I$100,9,FALSE))</f>
        <v>0</v>
      </c>
      <c r="L65" s="23">
        <f>IF(ISNA(VLOOKUP($C65,'North Bay TT Day 2'!$A$17:$I$100,9,FALSE))=TRUE,0,VLOOKUP($C65,'North Bay TT Day 2'!$A$17:$I$100,9,FALSE))</f>
        <v>0</v>
      </c>
      <c r="M65" s="23">
        <f>IF(ISNA(VLOOKUP($C65,'Caledon TT'!$A$17:$I$101,9,FALSE))=TRUE,0,VLOOKUP($C65,'Caledon TT'!$A$17:$I$101,9,FALSE))</f>
        <v>0</v>
      </c>
      <c r="N65" s="23">
        <f>IF(ISNA(VLOOKUP($C65,'Killington Nor AM'!$A$17:$I$101,9,FALSE))=TRUE,0,VLOOKUP($C65,'Killington Nor AM'!$A$17:$I$101,9,FALSE))</f>
        <v>0</v>
      </c>
      <c r="O65" s="23">
        <f>IF(ISNA(VLOOKUP($C65,'Canada Cup Red Deer'!$A$17:$I$101,9,FALSE))=TRUE,0,VLOOKUP($C65,'Canada Cup Red Deer'!$A$17:$I$101,9,FALSE))</f>
        <v>0</v>
      </c>
      <c r="P65" s="23">
        <f>IF(ISNA(VLOOKUP($C65,'Provincials MO'!$A$17:$I$101,9,FALSE))=TRUE,0,VLOOKUP($C65,'Provincials MO'!$A$17:$I$101,9,FALSE))</f>
        <v>0</v>
      </c>
      <c r="Q65" s="23">
        <f>IF(ISNA(VLOOKUP($C65,'Provincials DM'!$A$17:$I$101,9,FALSE))=TRUE,0,VLOOKUP($C65,'Provincials DM'!$A$17:$I$101,9,FALSE))</f>
        <v>0</v>
      </c>
      <c r="R65" s="23">
        <f>IF(ISNA(VLOOKUP($C65,'Park City NorAm MO'!$A$17:$I$101,9,FALSE))=TRUE,0,VLOOKUP($C65,'Park City NorAm MO'!$A$17:$I$101,9,FALSE))</f>
        <v>0</v>
      </c>
      <c r="S65" s="23">
        <f>IF(ISNA(VLOOKUP($C65,'Park City NorAm DM'!$A$17:$I$101,9,FALSE))=TRUE,0,VLOOKUP($C65,'Park City NorAm DM'!$A$17:$I$101,9,FALSE))</f>
        <v>0</v>
      </c>
      <c r="T65" s="23">
        <f>IF(ISNA(VLOOKUP($C65,'Junior Nats MO'!$A$17:$I$101,9,FALSE))=TRUE,0,VLOOKUP($C65,'Junior Nats MO'!$A$17:$I$101,9,FALSE))</f>
        <v>0</v>
      </c>
      <c r="U65" s="23">
        <f>IF(ISNA(VLOOKUP($C65,'Canadian Champs MO'!$A$17:$I$101,9,FALSE))=TRUE,0,VLOOKUP($C65,'Canadian Champs MO'!$A$17:$I$101,9,FALSE))</f>
        <v>0</v>
      </c>
      <c r="V65" s="23">
        <f>IF(ISNA(VLOOKUP($C65,'Canadian Champs MO'!$A$17:$I$101,9,FALSE))=TRUE,0,VLOOKUP($C65,'Canadian Champs MO'!$A$17:$I$101,9,FALSE))</f>
        <v>0</v>
      </c>
    </row>
    <row r="66" spans="1:22" ht="15" customHeight="1">
      <c r="A66" s="88"/>
      <c r="B66" s="88"/>
      <c r="C66" s="78"/>
      <c r="D66" s="91" t="str">
        <f>IF(ISNA(VLOOKUP($C66,'RPA Caclulations'!$C$6:$K$91,3,FALSE))=TRUE,"0",VLOOKUP($C66,'RPA Caclulations'!$C$6:$K$91,3,FALSE))</f>
        <v>0</v>
      </c>
      <c r="E66" s="22" t="str">
        <f>IF(ISNA(VLOOKUP($C66,'Apex Cdn Selections Dec 16'!$A$17:$I$37,9,FALSE))=TRUE,"0",VLOOKUP($C66,'Apex Cdn Selections Dec 16'!$A$17:$I$37,9,FALSE))</f>
        <v>0</v>
      </c>
      <c r="F66" s="22" t="str">
        <f>IF(ISNA(VLOOKUP($C66,'Apex Cdn Selections Dec 17'!$A$17:$I$31,9,FALSE))=TRUE,"0",VLOOKUP($C66,'Apex Cdn Selections Dec 17'!$A$17:$I$31,9,FALSE))</f>
        <v>0</v>
      </c>
      <c r="G66" s="23">
        <f>IF(ISNA(VLOOKUP($C66,'Calabogie CDN Cup M Jan 14'!$A$17:$I$32,9,FALSE))=TRUE,0,VLOOKUP($C66,'Calabogie CDN Cup M Jan 14'!$A$17:$I$32,9,FALSE))</f>
        <v>0</v>
      </c>
      <c r="H66" s="23">
        <f>IF(ISNA(VLOOKUP($C66,'Calabogie CDN Cup Jan 13'!$A$17:$I$32,9,FALSE))=TRUE,0,VLOOKUP($C66,'Calabogie CDN Cup Jan 13'!$A$17:$I$32,9,FALSE))</f>
        <v>0</v>
      </c>
      <c r="I66" s="23">
        <f>IF(ISNA(VLOOKUP($C66,'NorAm Val St-Come - MO'!$A$17:$I$32,9,FALSE))=TRUE,0,VLOOKUP($C66,'NorAm Val St-Come - MO'!$A$17:$I$32,9,FALSE))</f>
        <v>0</v>
      </c>
      <c r="J66" s="23">
        <f>IF(ISNA(VLOOKUP($C66,'NorAm Val St-Come - DM'!$A$17:$I$32,9,FALSE))=TRUE,0,VLOOKUP($C66,'NorAm Val St-Come - DM'!$A$17:$I$32,9,FALSE))</f>
        <v>0</v>
      </c>
      <c r="K66" s="23">
        <f>IF(ISNA(VLOOKUP($C66,'North Bay TT Day 1'!$A$17:$I$100,9,FALSE))=TRUE,0,VLOOKUP($C66,'North Bay TT Day 1'!$A$17:$I$100,9,FALSE))</f>
        <v>0</v>
      </c>
      <c r="L66" s="23">
        <f>IF(ISNA(VLOOKUP($C66,'North Bay TT Day 2'!$A$17:$I$100,9,FALSE))=TRUE,0,VLOOKUP($C66,'North Bay TT Day 2'!$A$17:$I$100,9,FALSE))</f>
        <v>0</v>
      </c>
      <c r="M66" s="23">
        <f>IF(ISNA(VLOOKUP($C66,'Caledon TT'!$A$17:$I$101,9,FALSE))=TRUE,0,VLOOKUP($C66,'Caledon TT'!$A$17:$I$101,9,FALSE))</f>
        <v>0</v>
      </c>
      <c r="N66" s="23">
        <f>IF(ISNA(VLOOKUP($C66,'Killington Nor AM'!$A$17:$I$101,9,FALSE))=TRUE,0,VLOOKUP($C66,'Killington Nor AM'!$A$17:$I$101,9,FALSE))</f>
        <v>0</v>
      </c>
      <c r="O66" s="23">
        <f>IF(ISNA(VLOOKUP($C66,'Canada Cup Red Deer'!$A$17:$I$101,9,FALSE))=TRUE,0,VLOOKUP($C66,'Canada Cup Red Deer'!$A$17:$I$101,9,FALSE))</f>
        <v>0</v>
      </c>
      <c r="P66" s="23">
        <f>IF(ISNA(VLOOKUP($C66,'Provincials MO'!$A$17:$I$101,9,FALSE))=TRUE,0,VLOOKUP($C66,'Provincials MO'!$A$17:$I$101,9,FALSE))</f>
        <v>0</v>
      </c>
      <c r="Q66" s="23">
        <f>IF(ISNA(VLOOKUP($C66,'Provincials DM'!$A$17:$I$101,9,FALSE))=TRUE,0,VLOOKUP($C66,'Provincials DM'!$A$17:$I$101,9,FALSE))</f>
        <v>0</v>
      </c>
      <c r="R66" s="23">
        <f>IF(ISNA(VLOOKUP($C66,'Park City NorAm MO'!$A$17:$I$101,9,FALSE))=TRUE,0,VLOOKUP($C66,'Park City NorAm MO'!$A$17:$I$101,9,FALSE))</f>
        <v>0</v>
      </c>
      <c r="S66" s="23">
        <f>IF(ISNA(VLOOKUP($C66,'Park City NorAm DM'!$A$17:$I$101,9,FALSE))=TRUE,0,VLOOKUP($C66,'Park City NorAm DM'!$A$17:$I$101,9,FALSE))</f>
        <v>0</v>
      </c>
      <c r="T66" s="23">
        <f>IF(ISNA(VLOOKUP($C66,'Junior Nats MO'!$A$17:$I$101,9,FALSE))=TRUE,0,VLOOKUP($C66,'Junior Nats MO'!$A$17:$I$101,9,FALSE))</f>
        <v>0</v>
      </c>
      <c r="U66" s="23">
        <f>IF(ISNA(VLOOKUP($C66,'Canadian Champs MO'!$A$17:$I$101,9,FALSE))=TRUE,0,VLOOKUP($C66,'Canadian Champs MO'!$A$17:$I$101,9,FALSE))</f>
        <v>0</v>
      </c>
      <c r="V66" s="23">
        <f>IF(ISNA(VLOOKUP($C66,'Canadian Champs MO'!$A$17:$I$101,9,FALSE))=TRUE,0,VLOOKUP($C66,'Canadian Champs MO'!$A$17:$I$101,9,FALSE))</f>
        <v>0</v>
      </c>
    </row>
    <row r="67" spans="1:22" ht="15" customHeight="1">
      <c r="A67" s="88"/>
      <c r="B67" s="88"/>
      <c r="C67" s="77"/>
      <c r="D67" s="91" t="str">
        <f>IF(ISNA(VLOOKUP($C67,'RPA Caclulations'!$C$6:$K$91,3,FALSE))=TRUE,"0",VLOOKUP($C67,'RPA Caclulations'!$C$6:$K$91,3,FALSE))</f>
        <v>0</v>
      </c>
      <c r="E67" s="22" t="str">
        <f>IF(ISNA(VLOOKUP($C67,'Apex Cdn Selections Dec 16'!$A$17:$I$37,9,FALSE))=TRUE,"0",VLOOKUP($C67,'Apex Cdn Selections Dec 16'!$A$17:$I$37,9,FALSE))</f>
        <v>0</v>
      </c>
      <c r="F67" s="22" t="str">
        <f>IF(ISNA(VLOOKUP($C67,'Apex Cdn Selections Dec 17'!$A$17:$I$31,9,FALSE))=TRUE,"0",VLOOKUP($C67,'Apex Cdn Selections Dec 17'!$A$17:$I$31,9,FALSE))</f>
        <v>0</v>
      </c>
      <c r="G67" s="23">
        <f>IF(ISNA(VLOOKUP($C67,'Calabogie CDN Cup M Jan 14'!$A$17:$I$32,9,FALSE))=TRUE,0,VLOOKUP($C67,'Calabogie CDN Cup M Jan 14'!$A$17:$I$32,9,FALSE))</f>
        <v>0</v>
      </c>
      <c r="H67" s="23">
        <f>IF(ISNA(VLOOKUP($C67,'Calabogie CDN Cup Jan 13'!$A$17:$I$32,9,FALSE))=TRUE,0,VLOOKUP($C67,'Calabogie CDN Cup Jan 13'!$A$17:$I$32,9,FALSE))</f>
        <v>0</v>
      </c>
      <c r="I67" s="23">
        <f>IF(ISNA(VLOOKUP($C67,'NorAm Val St-Come - MO'!$A$17:$I$32,9,FALSE))=TRUE,0,VLOOKUP($C67,'NorAm Val St-Come - MO'!$A$17:$I$32,9,FALSE))</f>
        <v>0</v>
      </c>
      <c r="J67" s="23">
        <f>IF(ISNA(VLOOKUP($C67,'NorAm Val St-Come - DM'!$A$17:$I$32,9,FALSE))=TRUE,0,VLOOKUP($C67,'NorAm Val St-Come - DM'!$A$17:$I$32,9,FALSE))</f>
        <v>0</v>
      </c>
      <c r="K67" s="23">
        <f>IF(ISNA(VLOOKUP($C67,'North Bay TT Day 1'!$A$17:$I$100,9,FALSE))=TRUE,0,VLOOKUP($C67,'North Bay TT Day 1'!$A$17:$I$100,9,FALSE))</f>
        <v>0</v>
      </c>
      <c r="L67" s="23">
        <f>IF(ISNA(VLOOKUP($C67,'North Bay TT Day 2'!$A$17:$I$100,9,FALSE))=TRUE,0,VLOOKUP($C67,'North Bay TT Day 2'!$A$17:$I$100,9,FALSE))</f>
        <v>0</v>
      </c>
      <c r="M67" s="23">
        <f>IF(ISNA(VLOOKUP($C67,'Caledon TT'!$A$17:$I$101,9,FALSE))=TRUE,0,VLOOKUP($C67,'Caledon TT'!$A$17:$I$101,9,FALSE))</f>
        <v>0</v>
      </c>
      <c r="N67" s="23">
        <f>IF(ISNA(VLOOKUP($C67,'Killington Nor AM'!$A$17:$I$101,9,FALSE))=TRUE,0,VLOOKUP($C67,'Killington Nor AM'!$A$17:$I$101,9,FALSE))</f>
        <v>0</v>
      </c>
      <c r="O67" s="23">
        <f>IF(ISNA(VLOOKUP($C67,'Canada Cup Red Deer'!$A$17:$I$101,9,FALSE))=TRUE,0,VLOOKUP($C67,'Canada Cup Red Deer'!$A$17:$I$101,9,FALSE))</f>
        <v>0</v>
      </c>
      <c r="P67" s="23">
        <f>IF(ISNA(VLOOKUP($C67,'Provincials MO'!$A$17:$I$101,9,FALSE))=TRUE,0,VLOOKUP($C67,'Provincials MO'!$A$17:$I$101,9,FALSE))</f>
        <v>0</v>
      </c>
      <c r="Q67" s="23">
        <f>IF(ISNA(VLOOKUP($C67,'Provincials DM'!$A$17:$I$101,9,FALSE))=TRUE,0,VLOOKUP($C67,'Provincials DM'!$A$17:$I$101,9,FALSE))</f>
        <v>0</v>
      </c>
      <c r="R67" s="23">
        <f>IF(ISNA(VLOOKUP($C67,'Park City NorAm MO'!$A$17:$I$101,9,FALSE))=TRUE,0,VLOOKUP($C67,'Park City NorAm MO'!$A$17:$I$101,9,FALSE))</f>
        <v>0</v>
      </c>
      <c r="S67" s="23">
        <f>IF(ISNA(VLOOKUP($C67,'Park City NorAm DM'!$A$17:$I$101,9,FALSE))=TRUE,0,VLOOKUP($C67,'Park City NorAm DM'!$A$17:$I$101,9,FALSE))</f>
        <v>0</v>
      </c>
      <c r="T67" s="23">
        <f>IF(ISNA(VLOOKUP($C67,'Junior Nats MO'!$A$17:$I$101,9,FALSE))=TRUE,0,VLOOKUP($C67,'Junior Nats MO'!$A$17:$I$101,9,FALSE))</f>
        <v>0</v>
      </c>
      <c r="U67" s="23">
        <f>IF(ISNA(VLOOKUP($C67,'Canadian Champs MO'!$A$17:$I$101,9,FALSE))=TRUE,0,VLOOKUP($C67,'Canadian Champs MO'!$A$17:$I$101,9,FALSE))</f>
        <v>0</v>
      </c>
      <c r="V67" s="23">
        <f>IF(ISNA(VLOOKUP($C67,'Canadian Champs MO'!$A$17:$I$101,9,FALSE))=TRUE,0,VLOOKUP($C67,'Canadian Champs MO'!$A$17:$I$101,9,FALSE))</f>
        <v>0</v>
      </c>
    </row>
    <row r="68" spans="1:22" ht="15" customHeight="1">
      <c r="A68" s="87"/>
      <c r="B68" s="88"/>
      <c r="C68" s="78"/>
      <c r="D68" s="91" t="str">
        <f>IF(ISNA(VLOOKUP($C68,'RPA Caclulations'!$C$6:$K$91,3,FALSE))=TRUE,"0",VLOOKUP($C68,'RPA Caclulations'!$C$6:$K$91,3,FALSE))</f>
        <v>0</v>
      </c>
      <c r="E68" s="22" t="str">
        <f>IF(ISNA(VLOOKUP($C68,'Apex Cdn Selections Dec 16'!$A$17:$I$37,9,FALSE))=TRUE,"0",VLOOKUP($C68,'Apex Cdn Selections Dec 16'!$A$17:$I$37,9,FALSE))</f>
        <v>0</v>
      </c>
      <c r="F68" s="22" t="str">
        <f>IF(ISNA(VLOOKUP($C68,'Apex Cdn Selections Dec 17'!$A$17:$I$31,9,FALSE))=TRUE,"0",VLOOKUP($C68,'Apex Cdn Selections Dec 17'!$A$17:$I$31,9,FALSE))</f>
        <v>0</v>
      </c>
      <c r="G68" s="23">
        <f>IF(ISNA(VLOOKUP($C68,'Calabogie CDN Cup M Jan 14'!$A$17:$I$32,9,FALSE))=TRUE,0,VLOOKUP($C68,'Calabogie CDN Cup M Jan 14'!$A$17:$I$32,9,FALSE))</f>
        <v>0</v>
      </c>
      <c r="H68" s="23">
        <f>IF(ISNA(VLOOKUP($C68,'Calabogie CDN Cup Jan 13'!$A$17:$I$32,9,FALSE))=TRUE,0,VLOOKUP($C68,'Calabogie CDN Cup Jan 13'!$A$17:$I$32,9,FALSE))</f>
        <v>0</v>
      </c>
      <c r="I68" s="23">
        <f>IF(ISNA(VLOOKUP($C68,'NorAm Val St-Come - MO'!$A$17:$I$32,9,FALSE))=TRUE,0,VLOOKUP($C68,'NorAm Val St-Come - MO'!$A$17:$I$32,9,FALSE))</f>
        <v>0</v>
      </c>
      <c r="J68" s="23">
        <f>IF(ISNA(VLOOKUP($C68,'NorAm Val St-Come - DM'!$A$17:$I$32,9,FALSE))=TRUE,0,VLOOKUP($C68,'NorAm Val St-Come - DM'!$A$17:$I$32,9,FALSE))</f>
        <v>0</v>
      </c>
      <c r="K68" s="23">
        <f>IF(ISNA(VLOOKUP($C68,'North Bay TT Day 1'!$A$17:$I$100,9,FALSE))=TRUE,0,VLOOKUP($C68,'North Bay TT Day 1'!$A$17:$I$100,9,FALSE))</f>
        <v>0</v>
      </c>
      <c r="L68" s="23">
        <f>IF(ISNA(VLOOKUP($C68,'North Bay TT Day 2'!$A$17:$I$100,9,FALSE))=TRUE,0,VLOOKUP($C68,'North Bay TT Day 2'!$A$17:$I$100,9,FALSE))</f>
        <v>0</v>
      </c>
      <c r="M68" s="23">
        <f>IF(ISNA(VLOOKUP($C68,'Caledon TT'!$A$17:$I$101,9,FALSE))=TRUE,0,VLOOKUP($C68,'Caledon TT'!$A$17:$I$101,9,FALSE))</f>
        <v>0</v>
      </c>
      <c r="N68" s="23">
        <f>IF(ISNA(VLOOKUP($C68,'Killington Nor AM'!$A$17:$I$101,9,FALSE))=TRUE,0,VLOOKUP($C68,'Killington Nor AM'!$A$17:$I$101,9,FALSE))</f>
        <v>0</v>
      </c>
      <c r="O68" s="23">
        <f>IF(ISNA(VLOOKUP($C68,'Canada Cup Red Deer'!$A$17:$I$101,9,FALSE))=TRUE,0,VLOOKUP($C68,'Canada Cup Red Deer'!$A$17:$I$101,9,FALSE))</f>
        <v>0</v>
      </c>
      <c r="P68" s="23">
        <f>IF(ISNA(VLOOKUP($C68,'Provincials MO'!$A$17:$I$101,9,FALSE))=TRUE,0,VLOOKUP($C68,'Provincials MO'!$A$17:$I$101,9,FALSE))</f>
        <v>0</v>
      </c>
      <c r="Q68" s="23">
        <f>IF(ISNA(VLOOKUP($C68,'Provincials DM'!$A$17:$I$101,9,FALSE))=TRUE,0,VLOOKUP($C68,'Provincials DM'!$A$17:$I$101,9,FALSE))</f>
        <v>0</v>
      </c>
      <c r="R68" s="23">
        <f>IF(ISNA(VLOOKUP($C68,'Park City NorAm MO'!$A$17:$I$101,9,FALSE))=TRUE,0,VLOOKUP($C68,'Park City NorAm MO'!$A$17:$I$101,9,FALSE))</f>
        <v>0</v>
      </c>
      <c r="S68" s="23">
        <f>IF(ISNA(VLOOKUP($C68,'Park City NorAm DM'!$A$17:$I$101,9,FALSE))=TRUE,0,VLOOKUP($C68,'Park City NorAm DM'!$A$17:$I$101,9,FALSE))</f>
        <v>0</v>
      </c>
      <c r="T68" s="23">
        <f>IF(ISNA(VLOOKUP($C68,'Junior Nats MO'!$A$17:$I$101,9,FALSE))=TRUE,0,VLOOKUP($C68,'Junior Nats MO'!$A$17:$I$101,9,FALSE))</f>
        <v>0</v>
      </c>
      <c r="U68" s="23">
        <f>IF(ISNA(VLOOKUP($C68,'Canadian Champs MO'!$A$17:$I$101,9,FALSE))=TRUE,0,VLOOKUP($C68,'Canadian Champs MO'!$A$17:$I$101,9,FALSE))</f>
        <v>0</v>
      </c>
      <c r="V68" s="23">
        <f>IF(ISNA(VLOOKUP($C68,'Canadian Champs MO'!$A$17:$I$101,9,FALSE))=TRUE,0,VLOOKUP($C68,'Canadian Champs MO'!$A$17:$I$101,9,FALSE))</f>
        <v>0</v>
      </c>
    </row>
    <row r="69" spans="1:22" ht="15" customHeight="1">
      <c r="A69" s="88"/>
      <c r="B69" s="87"/>
      <c r="C69" s="90"/>
      <c r="D69" s="91" t="str">
        <f>IF(ISNA(VLOOKUP($C69,'RPA Caclulations'!$C$6:$K$91,3,FALSE))=TRUE,"0",VLOOKUP($C69,'RPA Caclulations'!$C$6:$K$91,3,FALSE))</f>
        <v>0</v>
      </c>
      <c r="E69" s="22" t="str">
        <f>IF(ISNA(VLOOKUP($C69,'Apex Cdn Selections Dec 16'!$A$17:$I$37,9,FALSE))=TRUE,"0",VLOOKUP($C69,'Apex Cdn Selections Dec 16'!$A$17:$I$37,9,FALSE))</f>
        <v>0</v>
      </c>
      <c r="F69" s="22" t="str">
        <f>IF(ISNA(VLOOKUP($C69,'Apex Cdn Selections Dec 17'!$A$17:$I$31,9,FALSE))=TRUE,"0",VLOOKUP($C69,'Apex Cdn Selections Dec 17'!$A$17:$I$31,9,FALSE))</f>
        <v>0</v>
      </c>
      <c r="G69" s="23">
        <f>IF(ISNA(VLOOKUP($C69,'Calabogie CDN Cup M Jan 14'!$A$17:$I$32,9,FALSE))=TRUE,0,VLOOKUP($C69,'Calabogie CDN Cup M Jan 14'!$A$17:$I$32,9,FALSE))</f>
        <v>0</v>
      </c>
      <c r="H69" s="23">
        <f>IF(ISNA(VLOOKUP($C69,'Calabogie CDN Cup Jan 13'!$A$17:$I$32,9,FALSE))=TRUE,0,VLOOKUP($C69,'Calabogie CDN Cup Jan 13'!$A$17:$I$32,9,FALSE))</f>
        <v>0</v>
      </c>
      <c r="I69" s="23">
        <f>IF(ISNA(VLOOKUP($C69,'NorAm Val St-Come - MO'!$A$17:$I$32,9,FALSE))=TRUE,0,VLOOKUP($C69,'NorAm Val St-Come - MO'!$A$17:$I$32,9,FALSE))</f>
        <v>0</v>
      </c>
      <c r="J69" s="23">
        <f>IF(ISNA(VLOOKUP($C69,'NorAm Val St-Come - DM'!$A$17:$I$32,9,FALSE))=TRUE,0,VLOOKUP($C69,'NorAm Val St-Come - DM'!$A$17:$I$32,9,FALSE))</f>
        <v>0</v>
      </c>
      <c r="K69" s="23">
        <f>IF(ISNA(VLOOKUP($C69,'North Bay TT Day 1'!$A$17:$I$100,9,FALSE))=TRUE,0,VLOOKUP($C69,'North Bay TT Day 1'!$A$17:$I$100,9,FALSE))</f>
        <v>0</v>
      </c>
      <c r="L69" s="23">
        <f>IF(ISNA(VLOOKUP($C69,'North Bay TT Day 2'!$A$17:$I$100,9,FALSE))=TRUE,0,VLOOKUP($C69,'North Bay TT Day 2'!$A$17:$I$100,9,FALSE))</f>
        <v>0</v>
      </c>
      <c r="M69" s="23">
        <f>IF(ISNA(VLOOKUP($C69,'Caledon TT'!$A$17:$I$101,9,FALSE))=TRUE,0,VLOOKUP($C69,'Caledon TT'!$A$17:$I$101,9,FALSE))</f>
        <v>0</v>
      </c>
      <c r="N69" s="23">
        <f>IF(ISNA(VLOOKUP($C69,'Killington Nor AM'!$A$17:$I$101,9,FALSE))=TRUE,0,VLOOKUP($C69,'Killington Nor AM'!$A$17:$I$101,9,FALSE))</f>
        <v>0</v>
      </c>
      <c r="O69" s="23">
        <f>IF(ISNA(VLOOKUP($C69,'Canada Cup Red Deer'!$A$17:$I$101,9,FALSE))=TRUE,0,VLOOKUP($C69,'Canada Cup Red Deer'!$A$17:$I$101,9,FALSE))</f>
        <v>0</v>
      </c>
      <c r="P69" s="23">
        <f>IF(ISNA(VLOOKUP($C69,'Provincials MO'!$A$17:$I$101,9,FALSE))=TRUE,0,VLOOKUP($C69,'Provincials MO'!$A$17:$I$101,9,FALSE))</f>
        <v>0</v>
      </c>
      <c r="Q69" s="23">
        <f>IF(ISNA(VLOOKUP($C69,'Provincials DM'!$A$17:$I$101,9,FALSE))=TRUE,0,VLOOKUP($C69,'Provincials DM'!$A$17:$I$101,9,FALSE))</f>
        <v>0</v>
      </c>
      <c r="R69" s="23">
        <f>IF(ISNA(VLOOKUP($C69,'Park City NorAm MO'!$A$17:$I$101,9,FALSE))=TRUE,0,VLOOKUP($C69,'Park City NorAm MO'!$A$17:$I$101,9,FALSE))</f>
        <v>0</v>
      </c>
      <c r="S69" s="23">
        <f>IF(ISNA(VLOOKUP($C69,'Park City NorAm DM'!$A$17:$I$101,9,FALSE))=TRUE,0,VLOOKUP($C69,'Park City NorAm DM'!$A$17:$I$101,9,FALSE))</f>
        <v>0</v>
      </c>
      <c r="T69" s="23">
        <f>IF(ISNA(VLOOKUP($C69,'Junior Nats MO'!$A$17:$I$101,9,FALSE))=TRUE,0,VLOOKUP($C69,'Junior Nats MO'!$A$17:$I$101,9,FALSE))</f>
        <v>0</v>
      </c>
      <c r="U69" s="23">
        <f>IF(ISNA(VLOOKUP($C69,'Canadian Champs MO'!$A$17:$I$101,9,FALSE))=TRUE,0,VLOOKUP($C69,'Canadian Champs MO'!$A$17:$I$101,9,FALSE))</f>
        <v>0</v>
      </c>
      <c r="V69" s="23">
        <f>IF(ISNA(VLOOKUP($C69,'Canadian Champs MO'!$A$17:$I$101,9,FALSE))=TRUE,0,VLOOKUP($C69,'Canadian Champs MO'!$A$17:$I$101,9,FALSE))</f>
        <v>0</v>
      </c>
    </row>
    <row r="70" spans="1:22" ht="15" customHeight="1">
      <c r="A70" s="94"/>
      <c r="B70" s="88"/>
      <c r="C70" s="77"/>
      <c r="D70" s="91" t="str">
        <f>IF(ISNA(VLOOKUP($C70,'RPA Caclulations'!$C$6:$K$91,3,FALSE))=TRUE,"0",VLOOKUP($C70,'RPA Caclulations'!$C$6:$K$91,3,FALSE))</f>
        <v>0</v>
      </c>
      <c r="E70" s="22" t="str">
        <f>IF(ISNA(VLOOKUP($C70,'Apex Cdn Selections Dec 16'!$A$17:$I$37,9,FALSE))=TRUE,"0",VLOOKUP($C70,'Apex Cdn Selections Dec 16'!$A$17:$I$37,9,FALSE))</f>
        <v>0</v>
      </c>
      <c r="F70" s="22" t="str">
        <f>IF(ISNA(VLOOKUP($C70,'Apex Cdn Selections Dec 17'!$A$17:$I$31,9,FALSE))=TRUE,"0",VLOOKUP($C70,'Apex Cdn Selections Dec 17'!$A$17:$I$31,9,FALSE))</f>
        <v>0</v>
      </c>
      <c r="G70" s="23">
        <f>IF(ISNA(VLOOKUP($C70,'Calabogie CDN Cup M Jan 14'!$A$17:$I$32,9,FALSE))=TRUE,0,VLOOKUP($C70,'Calabogie CDN Cup M Jan 14'!$A$17:$I$32,9,FALSE))</f>
        <v>0</v>
      </c>
      <c r="H70" s="23">
        <f>IF(ISNA(VLOOKUP($C70,'Calabogie CDN Cup Jan 13'!$A$17:$I$32,9,FALSE))=TRUE,0,VLOOKUP($C70,'Calabogie CDN Cup Jan 13'!$A$17:$I$32,9,FALSE))</f>
        <v>0</v>
      </c>
      <c r="I70" s="23">
        <f>IF(ISNA(VLOOKUP($C70,'NorAm Val St-Come - MO'!$A$17:$I$32,9,FALSE))=TRUE,0,VLOOKUP($C70,'NorAm Val St-Come - MO'!$A$17:$I$32,9,FALSE))</f>
        <v>0</v>
      </c>
      <c r="J70" s="23">
        <f>IF(ISNA(VLOOKUP($C70,'NorAm Val St-Come - DM'!$A$17:$I$32,9,FALSE))=TRUE,0,VLOOKUP($C70,'NorAm Val St-Come - DM'!$A$17:$I$32,9,FALSE))</f>
        <v>0</v>
      </c>
      <c r="K70" s="23">
        <f>IF(ISNA(VLOOKUP($C70,'North Bay TT Day 1'!$A$17:$I$100,9,FALSE))=TRUE,0,VLOOKUP($C70,'North Bay TT Day 1'!$A$17:$I$100,9,FALSE))</f>
        <v>0</v>
      </c>
      <c r="L70" s="23">
        <f>IF(ISNA(VLOOKUP($C70,'North Bay TT Day 2'!$A$17:$I$100,9,FALSE))=TRUE,0,VLOOKUP($C70,'North Bay TT Day 2'!$A$17:$I$100,9,FALSE))</f>
        <v>0</v>
      </c>
      <c r="M70" s="23">
        <f>IF(ISNA(VLOOKUP($C70,'Caledon TT'!$A$17:$I$101,9,FALSE))=TRUE,0,VLOOKUP($C70,'Caledon TT'!$A$17:$I$101,9,FALSE))</f>
        <v>0</v>
      </c>
      <c r="N70" s="23">
        <f>IF(ISNA(VLOOKUP($C70,'Killington Nor AM'!$A$17:$I$101,9,FALSE))=TRUE,0,VLOOKUP($C70,'Killington Nor AM'!$A$17:$I$101,9,FALSE))</f>
        <v>0</v>
      </c>
      <c r="O70" s="23">
        <f>IF(ISNA(VLOOKUP($C70,'Canada Cup Red Deer'!$A$17:$I$101,9,FALSE))=TRUE,0,VLOOKUP($C70,'Canada Cup Red Deer'!$A$17:$I$101,9,FALSE))</f>
        <v>0</v>
      </c>
      <c r="P70" s="23">
        <f>IF(ISNA(VLOOKUP($C70,'Provincials MO'!$A$17:$I$101,9,FALSE))=TRUE,0,VLOOKUP($C70,'Provincials MO'!$A$17:$I$101,9,FALSE))</f>
        <v>0</v>
      </c>
      <c r="Q70" s="23">
        <f>IF(ISNA(VLOOKUP($C70,'Provincials DM'!$A$17:$I$101,9,FALSE))=TRUE,0,VLOOKUP($C70,'Provincials DM'!$A$17:$I$101,9,FALSE))</f>
        <v>0</v>
      </c>
      <c r="R70" s="23">
        <f>IF(ISNA(VLOOKUP($C70,'Park City NorAm MO'!$A$17:$I$101,9,FALSE))=TRUE,0,VLOOKUP($C70,'Park City NorAm MO'!$A$17:$I$101,9,FALSE))</f>
        <v>0</v>
      </c>
      <c r="S70" s="23">
        <f>IF(ISNA(VLOOKUP($C70,'Park City NorAm DM'!$A$17:$I$101,9,FALSE))=TRUE,0,VLOOKUP($C70,'Park City NorAm DM'!$A$17:$I$101,9,FALSE))</f>
        <v>0</v>
      </c>
      <c r="T70" s="23">
        <f>IF(ISNA(VLOOKUP($C70,'Junior Nats MO'!$A$17:$I$101,9,FALSE))=TRUE,0,VLOOKUP($C70,'Junior Nats MO'!$A$17:$I$101,9,FALSE))</f>
        <v>0</v>
      </c>
      <c r="U70" s="23">
        <f>IF(ISNA(VLOOKUP($C70,'Canadian Champs MO'!$A$17:$I$101,9,FALSE))=TRUE,0,VLOOKUP($C70,'Canadian Champs MO'!$A$17:$I$101,9,FALSE))</f>
        <v>0</v>
      </c>
      <c r="V70" s="23">
        <f>IF(ISNA(VLOOKUP($C70,'Canadian Champs MO'!$A$17:$I$101,9,FALSE))=TRUE,0,VLOOKUP($C70,'Canadian Champs MO'!$A$17:$I$101,9,FALSE))</f>
        <v>0</v>
      </c>
    </row>
    <row r="71" spans="1:22" ht="15" customHeight="1">
      <c r="A71" s="88"/>
      <c r="B71" s="88"/>
      <c r="C71" s="89"/>
      <c r="D71" s="91" t="str">
        <f>IF(ISNA(VLOOKUP($C71,'RPA Caclulations'!$C$6:$K$91,3,FALSE))=TRUE,"0",VLOOKUP($C71,'RPA Caclulations'!$C$6:$K$91,3,FALSE))</f>
        <v>0</v>
      </c>
      <c r="E71" s="22" t="str">
        <f>IF(ISNA(VLOOKUP($C71,'Apex Cdn Selections Dec 16'!$A$17:$I$37,9,FALSE))=TRUE,"0",VLOOKUP($C71,'Apex Cdn Selections Dec 16'!$A$17:$I$37,9,FALSE))</f>
        <v>0</v>
      </c>
      <c r="F71" s="22" t="str">
        <f>IF(ISNA(VLOOKUP($C71,'Apex Cdn Selections Dec 17'!$A$17:$I$31,9,FALSE))=TRUE,"0",VLOOKUP($C71,'Apex Cdn Selections Dec 17'!$A$17:$I$31,9,FALSE))</f>
        <v>0</v>
      </c>
      <c r="G71" s="23">
        <f>IF(ISNA(VLOOKUP($C71,'Calabogie CDN Cup M Jan 14'!$A$17:$I$32,9,FALSE))=TRUE,0,VLOOKUP($C71,'Calabogie CDN Cup M Jan 14'!$A$17:$I$32,9,FALSE))</f>
        <v>0</v>
      </c>
      <c r="H71" s="23">
        <f>IF(ISNA(VLOOKUP($C71,'Calabogie CDN Cup Jan 13'!$A$17:$I$32,9,FALSE))=TRUE,0,VLOOKUP($C71,'Calabogie CDN Cup Jan 13'!$A$17:$I$32,9,FALSE))</f>
        <v>0</v>
      </c>
      <c r="I71" s="23">
        <f>IF(ISNA(VLOOKUP($C71,'NorAm Val St-Come - MO'!$A$17:$I$32,9,FALSE))=TRUE,0,VLOOKUP($C71,'NorAm Val St-Come - MO'!$A$17:$I$32,9,FALSE))</f>
        <v>0</v>
      </c>
      <c r="J71" s="23">
        <f>IF(ISNA(VLOOKUP($C71,'NorAm Val St-Come - DM'!$A$17:$I$32,9,FALSE))=TRUE,0,VLOOKUP($C71,'NorAm Val St-Come - DM'!$A$17:$I$32,9,FALSE))</f>
        <v>0</v>
      </c>
      <c r="K71" s="23">
        <f>IF(ISNA(VLOOKUP($C71,'North Bay TT Day 1'!$A$17:$I$100,9,FALSE))=TRUE,0,VLOOKUP($C71,'North Bay TT Day 1'!$A$17:$I$100,9,FALSE))</f>
        <v>0</v>
      </c>
      <c r="L71" s="23">
        <f>IF(ISNA(VLOOKUP($C71,'North Bay TT Day 2'!$A$17:$I$100,9,FALSE))=TRUE,0,VLOOKUP($C71,'North Bay TT Day 2'!$A$17:$I$100,9,FALSE))</f>
        <v>0</v>
      </c>
      <c r="M71" s="23">
        <f>IF(ISNA(VLOOKUP($C71,'Caledon TT'!$A$17:$I$101,9,FALSE))=TRUE,0,VLOOKUP($C71,'Caledon TT'!$A$17:$I$101,9,FALSE))</f>
        <v>0</v>
      </c>
      <c r="N71" s="23">
        <f>IF(ISNA(VLOOKUP($C71,'Killington Nor AM'!$A$17:$I$101,9,FALSE))=TRUE,0,VLOOKUP($C71,'Killington Nor AM'!$A$17:$I$101,9,FALSE))</f>
        <v>0</v>
      </c>
      <c r="O71" s="23">
        <f>IF(ISNA(VLOOKUP($C71,'Canada Cup Red Deer'!$A$17:$I$101,9,FALSE))=TRUE,0,VLOOKUP($C71,'Canada Cup Red Deer'!$A$17:$I$101,9,FALSE))</f>
        <v>0</v>
      </c>
      <c r="P71" s="23">
        <f>IF(ISNA(VLOOKUP($C71,'Provincials MO'!$A$17:$I$101,9,FALSE))=TRUE,0,VLOOKUP($C71,'Provincials MO'!$A$17:$I$101,9,FALSE))</f>
        <v>0</v>
      </c>
      <c r="Q71" s="23">
        <f>IF(ISNA(VLOOKUP($C71,'Provincials DM'!$A$17:$I$101,9,FALSE))=TRUE,0,VLOOKUP($C71,'Provincials DM'!$A$17:$I$101,9,FALSE))</f>
        <v>0</v>
      </c>
      <c r="R71" s="23">
        <f>IF(ISNA(VLOOKUP($C71,'Park City NorAm MO'!$A$17:$I$101,9,FALSE))=TRUE,0,VLOOKUP($C71,'Park City NorAm MO'!$A$17:$I$101,9,FALSE))</f>
        <v>0</v>
      </c>
      <c r="S71" s="23">
        <f>IF(ISNA(VLOOKUP($C71,'Park City NorAm DM'!$A$17:$I$101,9,FALSE))=TRUE,0,VLOOKUP($C71,'Park City NorAm DM'!$A$17:$I$101,9,FALSE))</f>
        <v>0</v>
      </c>
      <c r="T71" s="23">
        <f>IF(ISNA(VLOOKUP($C71,'Junior Nats MO'!$A$17:$I$101,9,FALSE))=TRUE,0,VLOOKUP($C71,'Junior Nats MO'!$A$17:$I$101,9,FALSE))</f>
        <v>0</v>
      </c>
      <c r="U71" s="23">
        <f>IF(ISNA(VLOOKUP($C71,'Junior Nats MO'!$A$17:$I$101,9,FALSE))=TRUE,0,VLOOKUP($C71,'Junior Nats MO'!$A$17:$I$101,9,FALSE))</f>
        <v>0</v>
      </c>
      <c r="V71" s="23">
        <f>IF(ISNA(VLOOKUP($C71,'Junior Nats MO'!$A$17:$I$101,9,FALSE))=TRUE,0,VLOOKUP($C71,'Junior Nats MO'!$A$17:$I$101,9,FALSE))</f>
        <v>0</v>
      </c>
    </row>
    <row r="72" spans="1:22" ht="15" customHeight="1">
      <c r="A72" s="87"/>
      <c r="B72" s="87"/>
      <c r="C72" s="89"/>
      <c r="D72" s="91" t="str">
        <f>IF(ISNA(VLOOKUP($C72,'RPA Caclulations'!$C$6:$K$91,3,FALSE))=TRUE,"0",VLOOKUP($C72,'RPA Caclulations'!$C$6:$K$91,3,FALSE))</f>
        <v>0</v>
      </c>
      <c r="E72" s="22" t="str">
        <f>IF(ISNA(VLOOKUP($C72,'Apex Cdn Selections Dec 16'!$A$17:$I$37,9,FALSE))=TRUE,"0",VLOOKUP($C72,'Apex Cdn Selections Dec 16'!$A$17:$I$37,9,FALSE))</f>
        <v>0</v>
      </c>
      <c r="F72" s="22" t="str">
        <f>IF(ISNA(VLOOKUP($C72,'Apex Cdn Selections Dec 17'!$A$17:$I$31,9,FALSE))=TRUE,"0",VLOOKUP($C72,'Apex Cdn Selections Dec 17'!$A$17:$I$31,9,FALSE))</f>
        <v>0</v>
      </c>
      <c r="G72" s="23">
        <f>IF(ISNA(VLOOKUP($C72,'Calabogie CDN Cup M Jan 14'!$A$17:$I$32,9,FALSE))=TRUE,0,VLOOKUP($C72,'Calabogie CDN Cup M Jan 14'!$A$17:$I$32,9,FALSE))</f>
        <v>0</v>
      </c>
      <c r="H72" s="23">
        <f>IF(ISNA(VLOOKUP($C72,'Calabogie CDN Cup Jan 13'!$A$17:$I$32,9,FALSE))=TRUE,0,VLOOKUP($C72,'Calabogie CDN Cup Jan 13'!$A$17:$I$32,9,FALSE))</f>
        <v>0</v>
      </c>
      <c r="I72" s="23">
        <f>IF(ISNA(VLOOKUP($C72,'NorAm Val St-Come - MO'!$A$17:$I$32,9,FALSE))=TRUE,0,VLOOKUP($C72,'NorAm Val St-Come - MO'!$A$17:$I$32,9,FALSE))</f>
        <v>0</v>
      </c>
      <c r="J72" s="23">
        <f>IF(ISNA(VLOOKUP($C72,'NorAm Val St-Come - DM'!$A$17:$I$32,9,FALSE))=TRUE,0,VLOOKUP($C72,'NorAm Val St-Come - DM'!$A$17:$I$32,9,FALSE))</f>
        <v>0</v>
      </c>
      <c r="K72" s="23">
        <f>IF(ISNA(VLOOKUP($C72,'North Bay TT Day 1'!$A$17:$I$100,9,FALSE))=TRUE,0,VLOOKUP($C72,'North Bay TT Day 1'!$A$17:$I$100,9,FALSE))</f>
        <v>0</v>
      </c>
      <c r="L72" s="23">
        <f>IF(ISNA(VLOOKUP($C72,'North Bay TT Day 2'!$A$17:$I$100,9,FALSE))=TRUE,0,VLOOKUP($C72,'North Bay TT Day 2'!$A$17:$I$100,9,FALSE))</f>
        <v>0</v>
      </c>
      <c r="M72" s="23">
        <f>IF(ISNA(VLOOKUP($C72,'Caledon TT'!$A$17:$I$101,9,FALSE))=TRUE,0,VLOOKUP($C72,'Caledon TT'!$A$17:$I$101,9,FALSE))</f>
        <v>0</v>
      </c>
      <c r="N72" s="23">
        <f>IF(ISNA(VLOOKUP($C72,'Killington Nor AM'!$A$17:$I$101,9,FALSE))=TRUE,0,VLOOKUP($C72,'Killington Nor AM'!$A$17:$I$101,9,FALSE))</f>
        <v>0</v>
      </c>
      <c r="O72" s="23">
        <f>IF(ISNA(VLOOKUP($C72,'Canada Cup Red Deer'!$A$17:$I$101,9,FALSE))=TRUE,0,VLOOKUP($C72,'Canada Cup Red Deer'!$A$17:$I$101,9,FALSE))</f>
        <v>0</v>
      </c>
      <c r="P72" s="23">
        <f>IF(ISNA(VLOOKUP($C72,'Provincials MO'!$A$17:$I$101,9,FALSE))=TRUE,0,VLOOKUP($C72,'Provincials MO'!$A$17:$I$101,9,FALSE))</f>
        <v>0</v>
      </c>
      <c r="Q72" s="23">
        <f>IF(ISNA(VLOOKUP($C72,'Provincials DM'!$A$17:$I$101,9,FALSE))=TRUE,0,VLOOKUP($C72,'Provincials DM'!$A$17:$I$101,9,FALSE))</f>
        <v>0</v>
      </c>
      <c r="R72" s="23">
        <f>IF(ISNA(VLOOKUP($C72,'Park City NorAm MO'!$A$17:$I$101,9,FALSE))=TRUE,0,VLOOKUP($C72,'Park City NorAm MO'!$A$17:$I$101,9,FALSE))</f>
        <v>0</v>
      </c>
      <c r="S72" s="23">
        <f>IF(ISNA(VLOOKUP($C72,'Park City NorAm DM'!$A$17:$I$101,9,FALSE))=TRUE,0,VLOOKUP($C72,'Park City NorAm DM'!$A$17:$I$101,9,FALSE))</f>
        <v>0</v>
      </c>
      <c r="T72" s="23">
        <f>IF(ISNA(VLOOKUP($C72,'Junior Nats MO'!$A$17:$I$101,9,FALSE))=TRUE,0,VLOOKUP($C72,'Junior Nats MO'!$A$17:$I$101,9,FALSE))</f>
        <v>0</v>
      </c>
      <c r="U72" s="23">
        <f>IF(ISNA(VLOOKUP($C72,'Junior Nats MO'!$A$17:$I$101,9,FALSE))=TRUE,0,VLOOKUP($C72,'Junior Nats MO'!$A$17:$I$101,9,FALSE))</f>
        <v>0</v>
      </c>
      <c r="V72" s="23">
        <f>IF(ISNA(VLOOKUP($C72,'Junior Nats MO'!$A$17:$I$101,9,FALSE))=TRUE,0,VLOOKUP($C72,'Junior Nats MO'!$A$17:$I$101,9,FALSE))</f>
        <v>0</v>
      </c>
    </row>
    <row r="73" spans="1:22">
      <c r="A73" s="88"/>
      <c r="B73" s="87"/>
      <c r="C73" s="81"/>
      <c r="D73" s="91" t="str">
        <f>IF(ISNA(VLOOKUP($C73,'RPA Caclulations'!$C$6:$K$91,3,FALSE))=TRUE,"0",VLOOKUP($C73,'RPA Caclulations'!$C$6:$K$91,3,FALSE))</f>
        <v>0</v>
      </c>
      <c r="E73" s="22" t="str">
        <f>IF(ISNA(VLOOKUP($C73,'Apex Cdn Selections Dec 16'!$A$17:$I$37,9,FALSE))=TRUE,"0",VLOOKUP($C73,'Apex Cdn Selections Dec 16'!$A$17:$I$37,9,FALSE))</f>
        <v>0</v>
      </c>
      <c r="F73" s="22" t="str">
        <f>IF(ISNA(VLOOKUP($C73,'Apex Cdn Selections Dec 17'!$A$17:$I$31,9,FALSE))=TRUE,"0",VLOOKUP($C73,'Apex Cdn Selections Dec 17'!$A$17:$I$31,9,FALSE))</f>
        <v>0</v>
      </c>
      <c r="G73" s="23">
        <f>IF(ISNA(VLOOKUP($C73,'Calabogie CDN Cup M Jan 14'!$A$17:$I$32,9,FALSE))=TRUE,0,VLOOKUP($C73,'Calabogie CDN Cup M Jan 14'!$A$17:$I$32,9,FALSE))</f>
        <v>0</v>
      </c>
      <c r="H73" s="23">
        <f>IF(ISNA(VLOOKUP($C73,'Calabogie CDN Cup Jan 13'!$A$17:$I$32,9,FALSE))=TRUE,0,VLOOKUP($C73,'Calabogie CDN Cup Jan 13'!$A$17:$I$32,9,FALSE))</f>
        <v>0</v>
      </c>
      <c r="I73" s="23">
        <f>IF(ISNA(VLOOKUP($C73,'NorAm Val St-Come - MO'!$A$17:$I$32,9,FALSE))=TRUE,0,VLOOKUP($C73,'NorAm Val St-Come - MO'!$A$17:$I$32,9,FALSE))</f>
        <v>0</v>
      </c>
      <c r="J73" s="23">
        <f>IF(ISNA(VLOOKUP($C73,'NorAm Val St-Come - DM'!$A$17:$I$32,9,FALSE))=TRUE,0,VLOOKUP($C73,'NorAm Val St-Come - DM'!$A$17:$I$32,9,FALSE))</f>
        <v>0</v>
      </c>
      <c r="K73" s="23">
        <f>IF(ISNA(VLOOKUP($C73,'North Bay TT Day 1'!$A$17:$I$100,9,FALSE))=TRUE,0,VLOOKUP($C73,'North Bay TT Day 1'!$A$17:$I$100,9,FALSE))</f>
        <v>0</v>
      </c>
      <c r="L73" s="23">
        <f>IF(ISNA(VLOOKUP($C73,'North Bay TT Day 2'!$A$17:$I$100,9,FALSE))=TRUE,0,VLOOKUP($C73,'North Bay TT Day 2'!$A$17:$I$100,9,FALSE))</f>
        <v>0</v>
      </c>
      <c r="M73" s="23">
        <f>IF(ISNA(VLOOKUP($C73,'Caledon TT'!$A$17:$I$101,9,FALSE))=TRUE,0,VLOOKUP($C73,'Caledon TT'!$A$17:$I$101,9,FALSE))</f>
        <v>0</v>
      </c>
      <c r="N73" s="23">
        <f>IF(ISNA(VLOOKUP($C73,'Killington Nor AM'!$A$17:$I$101,9,FALSE))=TRUE,0,VLOOKUP($C73,'Killington Nor AM'!$A$17:$I$101,9,FALSE))</f>
        <v>0</v>
      </c>
      <c r="O73" s="23">
        <f>IF(ISNA(VLOOKUP($C73,'Canada Cup Red Deer'!$A$17:$I$101,9,FALSE))=TRUE,0,VLOOKUP($C73,'Canada Cup Red Deer'!$A$17:$I$101,9,FALSE))</f>
        <v>0</v>
      </c>
      <c r="P73" s="23">
        <f>IF(ISNA(VLOOKUP($C73,'Provincials MO'!$A$17:$I$101,9,FALSE))=TRUE,0,VLOOKUP($C73,'Provincials MO'!$A$17:$I$101,9,FALSE))</f>
        <v>0</v>
      </c>
      <c r="Q73" s="23">
        <f>IF(ISNA(VLOOKUP($C73,'Provincials DM'!$A$17:$I$101,9,FALSE))=TRUE,0,VLOOKUP($C73,'Provincials DM'!$A$17:$I$101,9,FALSE))</f>
        <v>0</v>
      </c>
      <c r="R73" s="23">
        <f>IF(ISNA(VLOOKUP($C73,'Park City NorAm MO'!$A$17:$I$101,9,FALSE))=TRUE,0,VLOOKUP($C73,'Park City NorAm MO'!$A$17:$I$101,9,FALSE))</f>
        <v>0</v>
      </c>
      <c r="S73" s="23">
        <f>IF(ISNA(VLOOKUP($C73,'Park City NorAm DM'!$A$17:$I$101,9,FALSE))=TRUE,0,VLOOKUP($C73,'Park City NorAm DM'!$A$17:$I$101,9,FALSE))</f>
        <v>0</v>
      </c>
      <c r="T73" s="23">
        <f>IF(ISNA(VLOOKUP($C73,'Junior Nats MO'!$A$17:$I$101,9,FALSE))=TRUE,0,VLOOKUP($C73,'Junior Nats MO'!$A$17:$I$101,9,FALSE))</f>
        <v>0</v>
      </c>
      <c r="U73" s="23">
        <f>IF(ISNA(VLOOKUP($C73,'Junior Nats MO'!$A$17:$I$101,9,FALSE))=TRUE,0,VLOOKUP($C73,'Junior Nats MO'!$A$17:$I$101,9,FALSE))</f>
        <v>0</v>
      </c>
      <c r="V73" s="23">
        <f>IF(ISNA(VLOOKUP($C73,'Junior Nats MO'!$A$17:$I$101,9,FALSE))=TRUE,0,VLOOKUP($C73,'Junior Nats MO'!$A$17:$I$101,9,FALSE))</f>
        <v>0</v>
      </c>
    </row>
    <row r="74" spans="1:22">
      <c r="A74" s="94"/>
      <c r="B74" s="88"/>
      <c r="C74" s="81"/>
      <c r="D74" s="91" t="str">
        <f>IF(ISNA(VLOOKUP($C74,'RPA Caclulations'!$C$6:$K$10,3,FALSE))=TRUE,"0",VLOOKUP($C74,'RPA Caclulations'!$C$6:$K$10,3,FALSE))</f>
        <v>0</v>
      </c>
      <c r="E74" s="22" t="str">
        <f>IF(ISNA(VLOOKUP($C74,'Apex Cdn Selections Dec 16'!$A$17:$I$37,9,FALSE))=TRUE,"0",VLOOKUP($C74,'Apex Cdn Selections Dec 16'!$A$17:$I$37,9,FALSE))</f>
        <v>0</v>
      </c>
      <c r="F74" s="22" t="str">
        <f>IF(ISNA(VLOOKUP($C74,'Apex Cdn Selections Dec 17'!$A$17:$I$31,9,FALSE))=TRUE,"0",VLOOKUP($C74,'Apex Cdn Selections Dec 17'!$A$17:$I$31,9,FALSE))</f>
        <v>0</v>
      </c>
      <c r="G74" s="23">
        <f>IF(ISNA(VLOOKUP($C74,'Calabogie CDN Cup M Jan 14'!$A$17:$I$32,9,FALSE))=TRUE,0,VLOOKUP($C74,'Calabogie CDN Cup M Jan 14'!$A$17:$I$32,9,FALSE))</f>
        <v>0</v>
      </c>
      <c r="H74" s="23">
        <f>IF(ISNA(VLOOKUP($C74,'Calabogie CDN Cup Jan 13'!$A$17:$I$32,9,FALSE))=TRUE,0,VLOOKUP($C74,'Calabogie CDN Cup Jan 13'!$A$17:$I$32,9,FALSE))</f>
        <v>0</v>
      </c>
      <c r="I74" s="23">
        <f>IF(ISNA(VLOOKUP($C74,'NorAm Val St-Come - MO'!$A$17:$I$32,9,FALSE))=TRUE,0,VLOOKUP($C74,'NorAm Val St-Come - MO'!$A$17:$I$32,9,FALSE))</f>
        <v>0</v>
      </c>
      <c r="J74" s="23">
        <f>IF(ISNA(VLOOKUP($C74,'NorAm Val St-Come - DM'!$A$17:$I$32,9,FALSE))=TRUE,0,VLOOKUP($C74,'NorAm Val St-Come - DM'!$A$17:$I$32,9,FALSE))</f>
        <v>0</v>
      </c>
      <c r="K74" s="23">
        <f>IF(ISNA(VLOOKUP($C74,'North Bay TT Day 1'!$A$17:$I$100,9,FALSE))=TRUE,0,VLOOKUP($C74,'North Bay TT Day 1'!$A$17:$I$100,9,FALSE))</f>
        <v>0</v>
      </c>
      <c r="L74" s="23">
        <f>IF(ISNA(VLOOKUP($C74,'North Bay TT Day 2'!$A$17:$I$100,9,FALSE))=TRUE,0,VLOOKUP($C74,'North Bay TT Day 2'!$A$17:$I$100,9,FALSE))</f>
        <v>0</v>
      </c>
      <c r="M74" s="23">
        <f>IF(ISNA(VLOOKUP($C74,'Caledon TT'!$A$17:$I$101,9,FALSE))=TRUE,0,VLOOKUP($C74,'Caledon TT'!$A$17:$I$101,9,FALSE))</f>
        <v>0</v>
      </c>
      <c r="N74" s="23">
        <f>IF(ISNA(VLOOKUP($C74,'Killington Nor AM'!$A$17:$I$101,9,FALSE))=TRUE,0,VLOOKUP($C74,'Killington Nor AM'!$A$17:$I$101,9,FALSE))</f>
        <v>0</v>
      </c>
      <c r="O74" s="23">
        <f>IF(ISNA(VLOOKUP($C74,'Canada Cup Red Deer'!$A$17:$I$101,9,FALSE))=TRUE,0,VLOOKUP($C74,'Canada Cup Red Deer'!$A$17:$I$101,9,FALSE))</f>
        <v>0</v>
      </c>
      <c r="P74" s="23">
        <f>IF(ISNA(VLOOKUP($C74,'Provincials MO'!$A$17:$I$101,9,FALSE))=TRUE,0,VLOOKUP($C74,'Provincials MO'!$A$17:$I$101,9,FALSE))</f>
        <v>0</v>
      </c>
      <c r="Q74" s="23">
        <f>IF(ISNA(VLOOKUP($C74,'Provincials DM'!$A$17:$I$101,9,FALSE))=TRUE,0,VLOOKUP($C74,'Provincials DM'!$A$17:$I$101,9,FALSE))</f>
        <v>0</v>
      </c>
      <c r="R74" s="23">
        <f>IF(ISNA(VLOOKUP($C74,'Park City NorAm MO'!$A$17:$I$101,9,FALSE))=TRUE,0,VLOOKUP($C74,'Park City NorAm MO'!$A$17:$I$101,9,FALSE))</f>
        <v>0</v>
      </c>
      <c r="S74" s="23">
        <f>IF(ISNA(VLOOKUP($C74,'Park City NorAm DM'!$A$17:$I$101,9,FALSE))=TRUE,0,VLOOKUP($C74,'Park City NorAm DM'!$A$17:$I$101,9,FALSE))</f>
        <v>0</v>
      </c>
      <c r="T74" s="23">
        <f>IF(ISNA(VLOOKUP($C74,'Junior Nats MO'!$A$17:$I$101,9,FALSE))=TRUE,0,VLOOKUP($C74,'Junior Nats MO'!$A$17:$I$101,9,FALSE))</f>
        <v>0</v>
      </c>
      <c r="U74" s="23">
        <f>IF(ISNA(VLOOKUP($C74,'Junior Nats MO'!$A$17:$I$101,9,FALSE))=TRUE,0,VLOOKUP($C74,'Junior Nats MO'!$A$17:$I$101,9,FALSE))</f>
        <v>0</v>
      </c>
      <c r="V74" s="23">
        <f>IF(ISNA(VLOOKUP($C74,'Junior Nats MO'!$A$17:$I$101,9,FALSE))=TRUE,0,VLOOKUP($C74,'Junior Nats MO'!$A$17:$I$101,9,FALSE))</f>
        <v>0</v>
      </c>
    </row>
  </sheetData>
  <sortState ref="A9:T53">
    <sortCondition ref="D9:D53"/>
  </sortState>
  <conditionalFormatting sqref="C59">
    <cfRule type="duplicateValues" dxfId="184" priority="19"/>
  </conditionalFormatting>
  <conditionalFormatting sqref="C59">
    <cfRule type="duplicateValues" dxfId="183" priority="20"/>
  </conditionalFormatting>
  <conditionalFormatting sqref="C58 C54:C55 C60 C69">
    <cfRule type="duplicateValues" dxfId="182" priority="25"/>
  </conditionalFormatting>
  <conditionalFormatting sqref="C71">
    <cfRule type="duplicateValues" dxfId="181" priority="17"/>
  </conditionalFormatting>
  <conditionalFormatting sqref="C71">
    <cfRule type="duplicateValues" dxfId="180" priority="18"/>
  </conditionalFormatting>
  <conditionalFormatting sqref="C73">
    <cfRule type="duplicateValues" dxfId="179" priority="13"/>
  </conditionalFormatting>
  <conditionalFormatting sqref="C73">
    <cfRule type="duplicateValues" dxfId="178" priority="14"/>
  </conditionalFormatting>
  <conditionalFormatting sqref="C72">
    <cfRule type="duplicateValues" dxfId="177" priority="15"/>
  </conditionalFormatting>
  <conditionalFormatting sqref="C72">
    <cfRule type="duplicateValues" dxfId="176" priority="16"/>
  </conditionalFormatting>
  <conditionalFormatting sqref="C74">
    <cfRule type="duplicateValues" dxfId="175" priority="11"/>
  </conditionalFormatting>
  <conditionalFormatting sqref="C74">
    <cfRule type="duplicateValues" dxfId="174" priority="12"/>
  </conditionalFormatting>
  <conditionalFormatting sqref="C8:C10">
    <cfRule type="duplicateValues" dxfId="173" priority="1"/>
  </conditionalFormatting>
  <conditionalFormatting sqref="C8:C10 C14:C16">
    <cfRule type="duplicateValues" dxfId="172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G17" sqref="G17"/>
    </sheetView>
  </sheetViews>
  <sheetFormatPr baseColWidth="10" defaultColWidth="8.7109375" defaultRowHeight="13" x14ac:dyDescent="0"/>
  <cols>
    <col min="1" max="1" width="21.5703125" customWidth="1"/>
  </cols>
  <sheetData>
    <row r="1" spans="1:9">
      <c r="A1" s="179"/>
      <c r="B1" s="176"/>
      <c r="C1" s="176"/>
      <c r="D1" s="176"/>
      <c r="E1" s="176"/>
      <c r="F1" s="176"/>
      <c r="G1" s="176"/>
      <c r="H1" s="176"/>
      <c r="I1" s="45"/>
    </row>
    <row r="2" spans="1:9">
      <c r="A2" s="179"/>
      <c r="B2" s="181" t="s">
        <v>40</v>
      </c>
      <c r="C2" s="181"/>
      <c r="D2" s="181"/>
      <c r="E2" s="181"/>
      <c r="F2" s="181"/>
      <c r="G2" s="176"/>
      <c r="H2" s="176"/>
      <c r="I2" s="45"/>
    </row>
    <row r="3" spans="1:9">
      <c r="A3" s="179"/>
      <c r="B3" s="176"/>
      <c r="C3" s="176"/>
      <c r="D3" s="176"/>
      <c r="E3" s="176"/>
      <c r="F3" s="176"/>
      <c r="G3" s="176"/>
      <c r="H3" s="176"/>
      <c r="I3" s="45"/>
    </row>
    <row r="4" spans="1:9">
      <c r="A4" s="179"/>
      <c r="B4" s="181" t="s">
        <v>34</v>
      </c>
      <c r="C4" s="181"/>
      <c r="D4" s="181"/>
      <c r="E4" s="181"/>
      <c r="F4" s="181"/>
      <c r="G4" s="176"/>
      <c r="H4" s="176"/>
      <c r="I4" s="45"/>
    </row>
    <row r="5" spans="1:9">
      <c r="A5" s="179"/>
      <c r="B5" s="176"/>
      <c r="C5" s="176"/>
      <c r="D5" s="176"/>
      <c r="E5" s="176"/>
      <c r="F5" s="176"/>
      <c r="G5" s="176"/>
      <c r="H5" s="176"/>
      <c r="I5" s="45"/>
    </row>
    <row r="6" spans="1:9">
      <c r="A6" s="179"/>
      <c r="B6" s="180"/>
      <c r="C6" s="180"/>
      <c r="D6" s="176"/>
      <c r="E6" s="176"/>
      <c r="F6" s="176"/>
      <c r="G6" s="176"/>
      <c r="H6" s="176"/>
      <c r="I6" s="45"/>
    </row>
    <row r="7" spans="1:9">
      <c r="A7" s="179"/>
      <c r="B7" s="176"/>
      <c r="C7" s="176"/>
      <c r="D7" s="176"/>
      <c r="E7" s="176"/>
      <c r="F7" s="176"/>
      <c r="G7" s="176"/>
      <c r="H7" s="176"/>
      <c r="I7" s="45"/>
    </row>
    <row r="8" spans="1:9">
      <c r="A8" s="46" t="s">
        <v>11</v>
      </c>
      <c r="B8" s="39" t="s">
        <v>160</v>
      </c>
      <c r="C8" s="47"/>
      <c r="D8" s="47"/>
      <c r="E8" s="47"/>
      <c r="F8" s="175"/>
      <c r="G8" s="175"/>
      <c r="H8" s="175"/>
      <c r="I8" s="45"/>
    </row>
    <row r="9" spans="1:9">
      <c r="A9" s="46" t="s">
        <v>0</v>
      </c>
      <c r="B9" s="47" t="s">
        <v>159</v>
      </c>
      <c r="C9" s="47"/>
      <c r="D9" s="47"/>
      <c r="E9" s="47"/>
      <c r="F9" s="175"/>
      <c r="G9" s="175"/>
      <c r="H9" s="175"/>
      <c r="I9" s="45"/>
    </row>
    <row r="10" spans="1:9">
      <c r="A10" s="46" t="s">
        <v>13</v>
      </c>
      <c r="B10" s="182" t="s">
        <v>156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76"/>
      <c r="E11" s="176"/>
      <c r="F11" s="176"/>
      <c r="G11" s="176"/>
      <c r="H11" s="176"/>
      <c r="I11" s="45"/>
    </row>
    <row r="12" spans="1:9">
      <c r="A12" s="46" t="s">
        <v>16</v>
      </c>
      <c r="B12" s="175" t="s">
        <v>72</v>
      </c>
      <c r="C12" s="176"/>
      <c r="D12" s="176"/>
      <c r="E12" s="176"/>
      <c r="F12" s="176"/>
      <c r="G12" s="176"/>
      <c r="H12" s="176"/>
      <c r="I12" s="45"/>
    </row>
    <row r="13" spans="1:9">
      <c r="A13" s="175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75" t="s">
        <v>15</v>
      </c>
      <c r="B14" s="55">
        <v>1.25</v>
      </c>
      <c r="C14" s="56"/>
      <c r="D14" s="57">
        <v>0</v>
      </c>
      <c r="E14" s="56"/>
      <c r="F14" s="126">
        <v>1.2749999999999999</v>
      </c>
      <c r="G14" s="56"/>
      <c r="H14" s="58" t="s">
        <v>18</v>
      </c>
      <c r="I14" s="59" t="s">
        <v>25</v>
      </c>
    </row>
    <row r="15" spans="1:9">
      <c r="A15" s="175" t="s">
        <v>14</v>
      </c>
      <c r="B15" s="60">
        <v>80.34</v>
      </c>
      <c r="C15" s="61"/>
      <c r="D15" s="62">
        <v>1</v>
      </c>
      <c r="E15" s="61"/>
      <c r="F15" s="62">
        <v>93.16</v>
      </c>
      <c r="G15" s="61"/>
      <c r="H15" s="58" t="s">
        <v>19</v>
      </c>
      <c r="I15" s="59" t="s">
        <v>26</v>
      </c>
    </row>
    <row r="16" spans="1:9">
      <c r="A16" s="175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36</v>
      </c>
    </row>
    <row r="17" spans="1:9">
      <c r="A17" s="136" t="s">
        <v>46</v>
      </c>
      <c r="B17" s="84">
        <v>70.2</v>
      </c>
      <c r="C17" s="86">
        <f>B17/B$15*1000*B$14</f>
        <v>1092.2330097087379</v>
      </c>
      <c r="D17" s="85">
        <v>0</v>
      </c>
      <c r="E17" s="86">
        <f>D17/D$15*1000*D$14</f>
        <v>0</v>
      </c>
      <c r="F17" s="85">
        <v>2</v>
      </c>
      <c r="G17" s="86">
        <f>F17/F$15*1000*F$14</f>
        <v>27.372262773722628</v>
      </c>
      <c r="H17" s="69">
        <f>LARGE((C17,E17,G17),1)</f>
        <v>1092.2330097087379</v>
      </c>
      <c r="I17" s="67">
        <v>31</v>
      </c>
    </row>
    <row r="18" spans="1:9">
      <c r="A18" s="110"/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0</v>
      </c>
      <c r="G18" s="86">
        <f>F18/F$15*1000*F$14</f>
        <v>0</v>
      </c>
      <c r="H18" s="69">
        <f>LARGE((C18,E18,G18),1)</f>
        <v>0</v>
      </c>
      <c r="I18" s="67"/>
    </row>
    <row r="19" spans="1:9">
      <c r="A19" s="112"/>
      <c r="B19" s="84">
        <v>0</v>
      </c>
      <c r="C19" s="86">
        <f t="shared" ref="C19:G31" si="0">B19/B$15*1000*B$14</f>
        <v>0</v>
      </c>
      <c r="D19" s="85">
        <v>0</v>
      </c>
      <c r="E19" s="86">
        <f t="shared" si="0"/>
        <v>0</v>
      </c>
      <c r="F19" s="85">
        <v>0</v>
      </c>
      <c r="G19" s="86">
        <f t="shared" si="0"/>
        <v>0</v>
      </c>
      <c r="H19" s="69">
        <f>LARGE((C19,E19,G19),1)</f>
        <v>0</v>
      </c>
      <c r="I19" s="67"/>
    </row>
    <row r="20" spans="1:9">
      <c r="A20" s="112"/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0</v>
      </c>
      <c r="G20" s="86">
        <f>F20/F$15*1000*F$14</f>
        <v>0</v>
      </c>
      <c r="H20" s="69">
        <f>LARGE((C20,E20,G20),1)</f>
        <v>0</v>
      </c>
      <c r="I20" s="67"/>
    </row>
    <row r="21" spans="1:9">
      <c r="A21" s="112"/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0</v>
      </c>
      <c r="G21" s="86">
        <f t="shared" si="0"/>
        <v>0</v>
      </c>
      <c r="H21" s="69">
        <f>LARGE((C21,E21,G21),1)</f>
        <v>0</v>
      </c>
      <c r="I21" s="67"/>
    </row>
    <row r="22" spans="1:9">
      <c r="A22" s="112"/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0</v>
      </c>
      <c r="I22" s="67"/>
    </row>
    <row r="23" spans="1:9">
      <c r="A23" s="112"/>
      <c r="B23" s="84">
        <v>0</v>
      </c>
      <c r="C23" s="86">
        <f>B23/B$15*1000*B$14</f>
        <v>0</v>
      </c>
      <c r="D23" s="85">
        <v>0</v>
      </c>
      <c r="E23" s="86">
        <f>D23/D$15*1000*D$14</f>
        <v>0</v>
      </c>
      <c r="F23" s="85">
        <v>0</v>
      </c>
      <c r="G23" s="86">
        <f>F23/F$15*1000*F$14</f>
        <v>0</v>
      </c>
      <c r="H23" s="69">
        <f>LARGE((C23,E23,G23),1)</f>
        <v>0</v>
      </c>
      <c r="I23" s="67"/>
    </row>
    <row r="24" spans="1:9">
      <c r="A24" s="112"/>
      <c r="B24" s="84">
        <v>0</v>
      </c>
      <c r="C24" s="86">
        <f>B24/B$15*1000*B$14</f>
        <v>0</v>
      </c>
      <c r="D24" s="85">
        <v>0</v>
      </c>
      <c r="E24" s="86">
        <f>D24/D$15*1000*D$14</f>
        <v>0</v>
      </c>
      <c r="F24" s="85">
        <v>0</v>
      </c>
      <c r="G24" s="86">
        <f>F24/F$15*1000*F$14</f>
        <v>0</v>
      </c>
      <c r="H24" s="69">
        <f>LARGE((C24,E24,G24),1)</f>
        <v>0</v>
      </c>
      <c r="I24" s="67"/>
    </row>
    <row r="25" spans="1:9">
      <c r="A25" s="112"/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0</v>
      </c>
      <c r="G25" s="86">
        <f>F25/F$15*1000*F$14</f>
        <v>0</v>
      </c>
      <c r="H25" s="69">
        <f>LARGE((C25,E25,G25),1)</f>
        <v>0</v>
      </c>
      <c r="I25" s="67"/>
    </row>
    <row r="26" spans="1:9">
      <c r="A26" s="112"/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0</v>
      </c>
      <c r="G26" s="86">
        <f>F26/F$15*1000*F$14</f>
        <v>0</v>
      </c>
      <c r="H26" s="69">
        <f>LARGE((C26,E26,G26),1)</f>
        <v>0</v>
      </c>
      <c r="I26" s="67"/>
    </row>
    <row r="27" spans="1:9">
      <c r="A27" s="112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>
      <c r="A28" s="112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>
      <c r="A29" s="112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>
      <c r="A30" s="112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>
      <c r="A31" s="112"/>
      <c r="B31" s="170">
        <v>0</v>
      </c>
      <c r="C31" s="134">
        <f t="shared" si="0"/>
        <v>0</v>
      </c>
      <c r="D31" s="133">
        <v>0</v>
      </c>
      <c r="E31" s="134">
        <f t="shared" si="0"/>
        <v>0</v>
      </c>
      <c r="F31" s="133">
        <v>0</v>
      </c>
      <c r="G31" s="134">
        <f t="shared" si="0"/>
        <v>0</v>
      </c>
      <c r="H31" s="135">
        <f>LARGE((C31,E31,G31),1)</f>
        <v>0</v>
      </c>
      <c r="I31" s="67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5" priority="5"/>
  </conditionalFormatting>
  <conditionalFormatting sqref="A18">
    <cfRule type="duplicateValues" dxfId="4" priority="6"/>
  </conditionalFormatting>
  <conditionalFormatting sqref="A19">
    <cfRule type="duplicateValues" dxfId="3" priority="4"/>
  </conditionalFormatting>
  <conditionalFormatting sqref="A25">
    <cfRule type="duplicateValues" dxfId="2" priority="3"/>
  </conditionalFormatting>
  <conditionalFormatting sqref="A17">
    <cfRule type="duplicateValues" dxfId="1" priority="1"/>
  </conditionalFormatting>
  <conditionalFormatting sqref="A17">
    <cfRule type="duplicateValues" dxfId="0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7" workbookViewId="0">
      <selection activeCell="F16" sqref="F16"/>
    </sheetView>
  </sheetViews>
  <sheetFormatPr baseColWidth="10" defaultColWidth="10.5703125" defaultRowHeight="13" x14ac:dyDescent="0"/>
  <cols>
    <col min="1" max="1" width="17.42578125" customWidth="1"/>
    <col min="2" max="2" width="8.5703125" customWidth="1"/>
    <col min="3" max="3" width="8.5703125" style="99" customWidth="1"/>
    <col min="4" max="8" width="8.5703125" customWidth="1"/>
    <col min="9" max="9" width="9.140625" customWidth="1"/>
  </cols>
  <sheetData>
    <row r="1" spans="1:9" ht="15" customHeight="1">
      <c r="A1" s="179"/>
      <c r="B1" s="98"/>
      <c r="C1" s="98"/>
      <c r="D1" s="98"/>
      <c r="E1" s="98"/>
      <c r="F1" s="98"/>
      <c r="G1" s="98"/>
      <c r="H1" s="98"/>
      <c r="I1" s="45"/>
    </row>
    <row r="2" spans="1:9" ht="15" customHeight="1">
      <c r="A2" s="179"/>
      <c r="B2" s="181" t="s">
        <v>40</v>
      </c>
      <c r="C2" s="181"/>
      <c r="D2" s="181"/>
      <c r="E2" s="181"/>
      <c r="F2" s="181"/>
      <c r="G2" s="98"/>
      <c r="H2" s="98"/>
      <c r="I2" s="45"/>
    </row>
    <row r="3" spans="1:9" ht="15" customHeight="1">
      <c r="A3" s="179"/>
      <c r="B3" s="98"/>
      <c r="C3" s="98"/>
      <c r="D3" s="98"/>
      <c r="E3" s="98"/>
      <c r="F3" s="98"/>
      <c r="G3" s="98"/>
      <c r="H3" s="98"/>
      <c r="I3" s="45"/>
    </row>
    <row r="4" spans="1:9" ht="15" customHeight="1">
      <c r="A4" s="179"/>
      <c r="B4" s="181" t="s">
        <v>34</v>
      </c>
      <c r="C4" s="181"/>
      <c r="D4" s="181"/>
      <c r="E4" s="181"/>
      <c r="F4" s="181"/>
      <c r="G4" s="98"/>
      <c r="H4" s="98"/>
      <c r="I4" s="45"/>
    </row>
    <row r="5" spans="1:9" ht="15" customHeight="1">
      <c r="A5" s="179"/>
      <c r="B5" s="98"/>
      <c r="C5" s="98"/>
      <c r="D5" s="98"/>
      <c r="E5" s="98"/>
      <c r="F5" s="98"/>
      <c r="G5" s="98"/>
      <c r="H5" s="98"/>
      <c r="I5" s="45"/>
    </row>
    <row r="6" spans="1:9" ht="15" customHeight="1">
      <c r="A6" s="179"/>
      <c r="B6" s="180"/>
      <c r="C6" s="180"/>
      <c r="D6" s="98"/>
      <c r="E6" s="98"/>
      <c r="F6" s="98"/>
      <c r="G6" s="98"/>
      <c r="H6" s="98"/>
      <c r="I6" s="45"/>
    </row>
    <row r="7" spans="1:9" ht="15" customHeight="1">
      <c r="A7" s="179"/>
      <c r="B7" s="98"/>
      <c r="C7" s="98"/>
      <c r="D7" s="98"/>
      <c r="E7" s="98"/>
      <c r="F7" s="98"/>
      <c r="G7" s="98"/>
      <c r="H7" s="98"/>
      <c r="I7" s="45"/>
    </row>
    <row r="8" spans="1:9" ht="15" customHeight="1">
      <c r="A8" s="46" t="s">
        <v>11</v>
      </c>
      <c r="B8" s="47" t="s">
        <v>43</v>
      </c>
      <c r="C8" s="47"/>
      <c r="D8" s="47"/>
      <c r="E8" s="47"/>
      <c r="F8" s="97"/>
      <c r="G8" s="97"/>
      <c r="H8" s="97"/>
      <c r="I8" s="45"/>
    </row>
    <row r="9" spans="1:9" ht="15" customHeight="1">
      <c r="A9" s="46" t="s">
        <v>0</v>
      </c>
      <c r="B9" s="47" t="s">
        <v>44</v>
      </c>
      <c r="C9" s="47"/>
      <c r="D9" s="47"/>
      <c r="E9" s="47"/>
      <c r="F9" s="97"/>
      <c r="G9" s="97"/>
      <c r="H9" s="97"/>
      <c r="I9" s="45"/>
    </row>
    <row r="10" spans="1:9" ht="15" customHeight="1">
      <c r="A10" s="46" t="s">
        <v>13</v>
      </c>
      <c r="B10" s="182" t="s">
        <v>54</v>
      </c>
      <c r="C10" s="182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 t="s">
        <v>42</v>
      </c>
      <c r="C11" s="48"/>
      <c r="D11" s="98"/>
      <c r="E11" s="98"/>
      <c r="F11" s="98"/>
      <c r="G11" s="98"/>
      <c r="H11" s="98"/>
      <c r="I11" s="45"/>
    </row>
    <row r="12" spans="1:9" ht="15" customHeight="1">
      <c r="A12" s="46" t="s">
        <v>16</v>
      </c>
      <c r="B12" s="97" t="s">
        <v>45</v>
      </c>
      <c r="C12" s="98"/>
      <c r="D12" s="98"/>
      <c r="E12" s="98"/>
      <c r="F12" s="98"/>
      <c r="G12" s="98"/>
      <c r="H12" s="98"/>
      <c r="I12" s="45"/>
    </row>
    <row r="13" spans="1:9" ht="15" customHeight="1">
      <c r="A13" s="9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97" t="s">
        <v>15</v>
      </c>
      <c r="B14" s="55">
        <v>0.95</v>
      </c>
      <c r="C14" s="56"/>
      <c r="D14" s="57">
        <v>0</v>
      </c>
      <c r="E14" s="56"/>
      <c r="F14" s="57">
        <v>1</v>
      </c>
      <c r="G14" s="56"/>
      <c r="H14" s="58" t="s">
        <v>18</v>
      </c>
      <c r="I14" s="59" t="s">
        <v>25</v>
      </c>
    </row>
    <row r="15" spans="1:9" ht="15" customHeight="1">
      <c r="A15" s="97" t="s">
        <v>14</v>
      </c>
      <c r="B15" s="60">
        <v>82.32</v>
      </c>
      <c r="C15" s="61"/>
      <c r="D15" s="62">
        <v>1</v>
      </c>
      <c r="E15" s="61"/>
      <c r="F15" s="62">
        <v>84.29</v>
      </c>
      <c r="G15" s="61"/>
      <c r="H15" s="58" t="s">
        <v>19</v>
      </c>
      <c r="I15" s="59" t="s">
        <v>26</v>
      </c>
    </row>
    <row r="16" spans="1:9" ht="15" customHeight="1">
      <c r="A16" s="9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43</v>
      </c>
    </row>
    <row r="17" spans="1:9" ht="15" customHeight="1">
      <c r="A17" s="103" t="s">
        <v>46</v>
      </c>
      <c r="B17" s="84">
        <v>63.96</v>
      </c>
      <c r="C17" s="86">
        <f>B17/B$15*1000*B$14</f>
        <v>738.11953352769683</v>
      </c>
      <c r="D17" s="85">
        <v>0</v>
      </c>
      <c r="E17" s="86">
        <f>D17/D$15*1000*D$14</f>
        <v>0</v>
      </c>
      <c r="F17" s="85">
        <v>72.209999999999994</v>
      </c>
      <c r="G17" s="86">
        <f>F17/F$15*1000*F$14</f>
        <v>856.6852532922054</v>
      </c>
      <c r="H17" s="69">
        <f>LARGE((C17,E17,G17),1)</f>
        <v>856.6852532922054</v>
      </c>
      <c r="I17" s="67">
        <v>14</v>
      </c>
    </row>
    <row r="18" spans="1:9" ht="15" customHeight="1">
      <c r="A18" s="104" t="s">
        <v>47</v>
      </c>
      <c r="B18" s="84">
        <v>68.16</v>
      </c>
      <c r="C18" s="86">
        <f>B18/B$15*1000*B$14</f>
        <v>786.58892128279888</v>
      </c>
      <c r="D18" s="85">
        <v>0</v>
      </c>
      <c r="E18" s="86">
        <f>D18/D$15*1000*D$14</f>
        <v>0</v>
      </c>
      <c r="F18" s="85">
        <v>68.73</v>
      </c>
      <c r="G18" s="86">
        <f>F18/F$15*1000*F$14</f>
        <v>815.39921698896671</v>
      </c>
      <c r="H18" s="69">
        <f>LARGE((C18,E18,G18),1)</f>
        <v>815.39921698896671</v>
      </c>
      <c r="I18" s="67">
        <v>18</v>
      </c>
    </row>
    <row r="19" spans="1:9" ht="15" customHeight="1">
      <c r="A19" s="105" t="s">
        <v>48</v>
      </c>
      <c r="B19" s="84">
        <v>53.4</v>
      </c>
      <c r="C19" s="86">
        <f>B19/B$15*1000*B$14</f>
        <v>616.25364431486878</v>
      </c>
      <c r="D19" s="85">
        <v>0</v>
      </c>
      <c r="E19" s="86">
        <f t="shared" ref="C19:G57" si="0">D19/D$15*1000*D$14</f>
        <v>0</v>
      </c>
      <c r="F19" s="85">
        <v>0</v>
      </c>
      <c r="G19" s="86">
        <f t="shared" si="0"/>
        <v>0</v>
      </c>
      <c r="H19" s="69">
        <f>LARGE((C19,E19,G19),1)</f>
        <v>616.25364431486878</v>
      </c>
      <c r="I19" s="67">
        <v>38</v>
      </c>
    </row>
    <row r="20" spans="1:9" ht="15" customHeight="1">
      <c r="A20" s="80"/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0</v>
      </c>
      <c r="G20" s="86">
        <f t="shared" si="0"/>
        <v>0</v>
      </c>
      <c r="H20" s="69">
        <f>LARGE((C20,E20,G20),1)</f>
        <v>0</v>
      </c>
      <c r="I20" s="67"/>
    </row>
    <row r="21" spans="1:9" ht="15" customHeight="1">
      <c r="A21" s="70"/>
      <c r="B21" s="84">
        <v>0</v>
      </c>
      <c r="C21" s="86">
        <f t="shared" si="0"/>
        <v>0</v>
      </c>
      <c r="D21" s="85">
        <v>0</v>
      </c>
      <c r="E21" s="86">
        <f t="shared" si="0"/>
        <v>0</v>
      </c>
      <c r="F21" s="85">
        <v>0</v>
      </c>
      <c r="G21" s="86">
        <f t="shared" si="0"/>
        <v>0</v>
      </c>
      <c r="H21" s="69">
        <f>LARGE((C21,E21,G21),1)</f>
        <v>0</v>
      </c>
      <c r="I21" s="67"/>
    </row>
    <row r="22" spans="1:9" ht="15" customHeight="1">
      <c r="A22" s="71"/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0</v>
      </c>
      <c r="I22" s="67"/>
    </row>
    <row r="23" spans="1:9" ht="15" customHeight="1">
      <c r="A23" s="70"/>
      <c r="B23" s="84">
        <v>0</v>
      </c>
      <c r="C23" s="86">
        <f t="shared" si="0"/>
        <v>0</v>
      </c>
      <c r="D23" s="85">
        <v>0</v>
      </c>
      <c r="E23" s="86">
        <f t="shared" si="0"/>
        <v>0</v>
      </c>
      <c r="F23" s="85">
        <v>0</v>
      </c>
      <c r="G23" s="86">
        <f t="shared" si="0"/>
        <v>0</v>
      </c>
      <c r="H23" s="69">
        <f>LARGE((C23,E23,G23),1)</f>
        <v>0</v>
      </c>
      <c r="I23" s="67"/>
    </row>
    <row r="24" spans="1:9" ht="15" customHeight="1">
      <c r="A24" s="81"/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0</v>
      </c>
      <c r="G24" s="86">
        <f t="shared" si="0"/>
        <v>0</v>
      </c>
      <c r="H24" s="69">
        <f>LARGE((C24,E24,G24),1)</f>
        <v>0</v>
      </c>
      <c r="I24" s="67"/>
    </row>
    <row r="25" spans="1:9" ht="15" customHeight="1">
      <c r="A25" s="71"/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0</v>
      </c>
      <c r="G25" s="86">
        <f t="shared" si="0"/>
        <v>0</v>
      </c>
      <c r="H25" s="69">
        <f>LARGE((C25,E25,G25),1)</f>
        <v>0</v>
      </c>
      <c r="I25" s="67"/>
    </row>
    <row r="26" spans="1:9" ht="15" customHeight="1">
      <c r="A26" s="71"/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0</v>
      </c>
      <c r="G26" s="86">
        <f t="shared" si="0"/>
        <v>0</v>
      </c>
      <c r="H26" s="69">
        <f>LARGE((C26,E26,G26),1)</f>
        <v>0</v>
      </c>
      <c r="I26" s="67"/>
    </row>
    <row r="27" spans="1:9" ht="15" customHeight="1">
      <c r="A27" s="71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 ht="15" customHeight="1">
      <c r="A28" s="71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 ht="15" customHeight="1">
      <c r="A29" s="81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 ht="15" customHeight="1">
      <c r="A30" s="73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 ht="15" customHeight="1">
      <c r="A31" s="73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 ht="15" customHeight="1">
      <c r="A32" s="73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 ht="15" customHeight="1">
      <c r="A33" s="74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 ht="15" customHeight="1">
      <c r="A34" s="7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 ht="15" customHeight="1">
      <c r="A35" s="7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  <row r="36" spans="1:9" ht="15" customHeight="1">
      <c r="A36" s="72"/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0</v>
      </c>
      <c r="G36" s="86">
        <f t="shared" si="0"/>
        <v>0</v>
      </c>
      <c r="H36" s="69">
        <f>LARGE((C36,E36,G36),1)</f>
        <v>0</v>
      </c>
      <c r="I36" s="67"/>
    </row>
    <row r="37" spans="1:9" ht="15" customHeight="1">
      <c r="A37" s="72"/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0</v>
      </c>
      <c r="G37" s="86">
        <f t="shared" si="0"/>
        <v>0</v>
      </c>
      <c r="H37" s="69">
        <f>LARGE((C37,E37,G37),1)</f>
        <v>0</v>
      </c>
      <c r="I37" s="67"/>
    </row>
    <row r="38" spans="1:9" ht="15" customHeight="1">
      <c r="A38" s="73"/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0</v>
      </c>
      <c r="G38" s="86">
        <f t="shared" si="0"/>
        <v>0</v>
      </c>
      <c r="H38" s="69">
        <f>LARGE((C38,E38,G38),1)</f>
        <v>0</v>
      </c>
      <c r="I38" s="67"/>
    </row>
    <row r="39" spans="1:9" ht="15" customHeight="1">
      <c r="A39" s="73"/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0</v>
      </c>
      <c r="G39" s="86">
        <f t="shared" si="0"/>
        <v>0</v>
      </c>
      <c r="H39" s="69">
        <f>LARGE((C39,E39,G39),1)</f>
        <v>0</v>
      </c>
      <c r="I39" s="67"/>
    </row>
    <row r="40" spans="1:9" ht="15" customHeight="1">
      <c r="A40" s="72"/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0</v>
      </c>
      <c r="G40" s="86">
        <f t="shared" si="0"/>
        <v>0</v>
      </c>
      <c r="H40" s="69">
        <f>LARGE((C40,E40,G40),1)</f>
        <v>0</v>
      </c>
      <c r="I40" s="67"/>
    </row>
    <row r="41" spans="1:9" ht="15" customHeight="1">
      <c r="A41" s="72"/>
      <c r="B41" s="85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0</v>
      </c>
      <c r="G41" s="86">
        <f t="shared" si="0"/>
        <v>0</v>
      </c>
      <c r="H41" s="69">
        <f>LARGE((C41,E41,G41),1)</f>
        <v>0</v>
      </c>
      <c r="I41" s="67"/>
    </row>
    <row r="42" spans="1:9" ht="15" customHeight="1">
      <c r="A42" s="81"/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0</v>
      </c>
      <c r="G42" s="86">
        <f t="shared" si="0"/>
        <v>0</v>
      </c>
      <c r="H42" s="69">
        <f>LARGE((C42,E42,G42),1)</f>
        <v>0</v>
      </c>
      <c r="I42" s="67"/>
    </row>
    <row r="43" spans="1:9" ht="15" customHeight="1">
      <c r="A43" s="72"/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0</v>
      </c>
      <c r="G43" s="86">
        <f t="shared" si="0"/>
        <v>0</v>
      </c>
      <c r="H43" s="69">
        <f>LARGE((C43,E43,G43),1)</f>
        <v>0</v>
      </c>
      <c r="I43" s="67"/>
    </row>
    <row r="44" spans="1:9" ht="15" customHeight="1">
      <c r="A44" s="72"/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0</v>
      </c>
      <c r="G44" s="86">
        <f t="shared" si="0"/>
        <v>0</v>
      </c>
      <c r="H44" s="69">
        <f>LARGE((C44,E44,G44),1)</f>
        <v>0</v>
      </c>
      <c r="I44" s="67"/>
    </row>
    <row r="45" spans="1:9" ht="15" customHeight="1">
      <c r="A45" s="73"/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0</v>
      </c>
      <c r="G45" s="86">
        <f t="shared" si="0"/>
        <v>0</v>
      </c>
      <c r="H45" s="69">
        <f>LARGE((C45,E45,G45),1)</f>
        <v>0</v>
      </c>
      <c r="I45" s="67"/>
    </row>
    <row r="46" spans="1:9" ht="15" customHeight="1">
      <c r="A46" s="73"/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0</v>
      </c>
      <c r="G46" s="86">
        <f t="shared" si="0"/>
        <v>0</v>
      </c>
      <c r="H46" s="69">
        <f>LARGE((C46,E46,G46),1)</f>
        <v>0</v>
      </c>
      <c r="I46" s="67"/>
    </row>
    <row r="47" spans="1:9" ht="15" customHeight="1">
      <c r="A47" s="72"/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0</v>
      </c>
      <c r="G47" s="86">
        <f t="shared" si="0"/>
        <v>0</v>
      </c>
      <c r="H47" s="69">
        <f>LARGE((C47,E47,G47),1)</f>
        <v>0</v>
      </c>
      <c r="I47" s="67"/>
    </row>
    <row r="48" spans="1:9" ht="15" customHeight="1">
      <c r="A48" s="72"/>
      <c r="B48" s="85">
        <v>0</v>
      </c>
      <c r="C48" s="86">
        <f t="shared" si="0"/>
        <v>0</v>
      </c>
      <c r="D48" s="85">
        <v>0</v>
      </c>
      <c r="E48" s="86">
        <f t="shared" si="0"/>
        <v>0</v>
      </c>
      <c r="F48" s="85">
        <v>0</v>
      </c>
      <c r="G48" s="86">
        <f t="shared" si="0"/>
        <v>0</v>
      </c>
      <c r="H48" s="69">
        <f>LARGE((C48,E48,G48),1)</f>
        <v>0</v>
      </c>
      <c r="I48" s="67"/>
    </row>
    <row r="49" spans="1:9" ht="15" customHeight="1">
      <c r="A49" s="72"/>
      <c r="B49" s="85">
        <v>0</v>
      </c>
      <c r="C49" s="86">
        <f t="shared" si="0"/>
        <v>0</v>
      </c>
      <c r="D49" s="85">
        <v>0</v>
      </c>
      <c r="E49" s="86">
        <f t="shared" si="0"/>
        <v>0</v>
      </c>
      <c r="F49" s="85">
        <v>0</v>
      </c>
      <c r="G49" s="86">
        <f t="shared" si="0"/>
        <v>0</v>
      </c>
      <c r="H49" s="69">
        <f>LARGE((C49,E49,G49),1)</f>
        <v>0</v>
      </c>
      <c r="I49" s="67"/>
    </row>
    <row r="50" spans="1:9" ht="15" customHeight="1">
      <c r="A50" s="73"/>
      <c r="B50" s="85">
        <v>0</v>
      </c>
      <c r="C50" s="86">
        <f t="shared" si="0"/>
        <v>0</v>
      </c>
      <c r="D50" s="85">
        <v>0</v>
      </c>
      <c r="E50" s="86">
        <f t="shared" si="0"/>
        <v>0</v>
      </c>
      <c r="F50" s="85">
        <v>0</v>
      </c>
      <c r="G50" s="86">
        <f t="shared" si="0"/>
        <v>0</v>
      </c>
      <c r="H50" s="69">
        <f>LARGE((C50,E50,G50),1)</f>
        <v>0</v>
      </c>
      <c r="I50" s="67"/>
    </row>
    <row r="51" spans="1:9" ht="15" customHeight="1">
      <c r="A51" s="68"/>
      <c r="B51" s="85">
        <v>0</v>
      </c>
      <c r="C51" s="86">
        <f t="shared" si="0"/>
        <v>0</v>
      </c>
      <c r="D51" s="85">
        <v>0</v>
      </c>
      <c r="E51" s="86">
        <f t="shared" si="0"/>
        <v>0</v>
      </c>
      <c r="F51" s="85">
        <v>0</v>
      </c>
      <c r="G51" s="86">
        <f t="shared" si="0"/>
        <v>0</v>
      </c>
      <c r="H51" s="69">
        <f>LARGE((C51,E51,G51),1)</f>
        <v>0</v>
      </c>
      <c r="I51" s="67"/>
    </row>
    <row r="52" spans="1:9" ht="15" customHeight="1">
      <c r="A52" s="79"/>
      <c r="B52" s="85">
        <v>0</v>
      </c>
      <c r="C52" s="86">
        <f t="shared" si="0"/>
        <v>0</v>
      </c>
      <c r="D52" s="85">
        <v>0</v>
      </c>
      <c r="E52" s="86">
        <f t="shared" si="0"/>
        <v>0</v>
      </c>
      <c r="F52" s="85">
        <v>0</v>
      </c>
      <c r="G52" s="86">
        <f t="shared" si="0"/>
        <v>0</v>
      </c>
      <c r="H52" s="69">
        <f>LARGE((C52,E52,G52),1)</f>
        <v>0</v>
      </c>
      <c r="I52" s="67"/>
    </row>
    <row r="53" spans="1:9" ht="15" customHeight="1">
      <c r="A53" s="75"/>
      <c r="B53" s="85">
        <v>0</v>
      </c>
      <c r="C53" s="86">
        <f t="shared" si="0"/>
        <v>0</v>
      </c>
      <c r="D53" s="85">
        <v>0</v>
      </c>
      <c r="E53" s="86">
        <f t="shared" si="0"/>
        <v>0</v>
      </c>
      <c r="F53" s="85">
        <v>0</v>
      </c>
      <c r="G53" s="86">
        <f t="shared" si="0"/>
        <v>0</v>
      </c>
      <c r="H53" s="69">
        <f>LARGE((C53,E53,G53),1)</f>
        <v>0</v>
      </c>
      <c r="I53" s="67"/>
    </row>
    <row r="54" spans="1:9" ht="15" customHeight="1">
      <c r="A54" s="72"/>
      <c r="B54" s="85">
        <v>0</v>
      </c>
      <c r="C54" s="86">
        <f t="shared" si="0"/>
        <v>0</v>
      </c>
      <c r="D54" s="85">
        <v>0</v>
      </c>
      <c r="E54" s="86">
        <f t="shared" si="0"/>
        <v>0</v>
      </c>
      <c r="F54" s="85">
        <v>0</v>
      </c>
      <c r="G54" s="86">
        <f t="shared" si="0"/>
        <v>0</v>
      </c>
      <c r="H54" s="69">
        <f>LARGE((C54,E54,G54),1)</f>
        <v>0</v>
      </c>
      <c r="I54" s="67"/>
    </row>
    <row r="55" spans="1:9" ht="15" customHeight="1">
      <c r="A55" s="73"/>
      <c r="B55" s="85">
        <v>0</v>
      </c>
      <c r="C55" s="86">
        <f t="shared" si="0"/>
        <v>0</v>
      </c>
      <c r="D55" s="85">
        <v>0</v>
      </c>
      <c r="E55" s="86">
        <f t="shared" si="0"/>
        <v>0</v>
      </c>
      <c r="F55" s="85">
        <v>0</v>
      </c>
      <c r="G55" s="86">
        <f t="shared" si="0"/>
        <v>0</v>
      </c>
      <c r="H55" s="69">
        <f>LARGE((C55,E55,G55),1)</f>
        <v>0</v>
      </c>
      <c r="I55" s="67"/>
    </row>
    <row r="56" spans="1:9" ht="15" customHeight="1">
      <c r="A56" s="73"/>
      <c r="B56" s="85">
        <v>0</v>
      </c>
      <c r="C56" s="86">
        <f t="shared" si="0"/>
        <v>0</v>
      </c>
      <c r="D56" s="85">
        <v>0</v>
      </c>
      <c r="E56" s="86">
        <f t="shared" si="0"/>
        <v>0</v>
      </c>
      <c r="F56" s="85">
        <v>0</v>
      </c>
      <c r="G56" s="86">
        <f t="shared" si="0"/>
        <v>0</v>
      </c>
      <c r="H56" s="69">
        <f>LARGE((C56,E56,G56),1)</f>
        <v>0</v>
      </c>
      <c r="I56" s="67"/>
    </row>
    <row r="57" spans="1:9" ht="15" customHeight="1">
      <c r="A57" s="76"/>
      <c r="B57" s="85">
        <v>0</v>
      </c>
      <c r="C57" s="86">
        <f t="shared" si="0"/>
        <v>0</v>
      </c>
      <c r="D57" s="85">
        <v>0</v>
      </c>
      <c r="E57" s="86">
        <f t="shared" si="0"/>
        <v>0</v>
      </c>
      <c r="F57" s="85">
        <v>0</v>
      </c>
      <c r="G57" s="86">
        <f t="shared" si="0"/>
        <v>0</v>
      </c>
      <c r="H57" s="69">
        <f>LARGE((C57,E57,G57),1)</f>
        <v>0</v>
      </c>
      <c r="I57" s="67"/>
    </row>
    <row r="58" spans="1:9" ht="15" customHeight="1">
      <c r="A58" s="73"/>
      <c r="B58" s="85">
        <v>0</v>
      </c>
      <c r="C58" s="86">
        <f>B58/B$15*1000*B$14</f>
        <v>0</v>
      </c>
      <c r="D58" s="85">
        <v>0</v>
      </c>
      <c r="E58" s="86">
        <f>D58/D$15*1000*D$14</f>
        <v>0</v>
      </c>
      <c r="F58" s="85">
        <v>0</v>
      </c>
      <c r="G58" s="86">
        <f>F58/F$15*1000*F$14</f>
        <v>0</v>
      </c>
      <c r="H58" s="69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171" priority="3"/>
  </conditionalFormatting>
  <conditionalFormatting sqref="A34:A41 A21:A23 A27:A28 A53 A30:A32 A43:A49 A25">
    <cfRule type="duplicateValues" dxfId="170" priority="17"/>
  </conditionalFormatting>
  <conditionalFormatting sqref="A34:A41 A21:A23 A27:A28 A53 A30:A32 A43:A49 A25">
    <cfRule type="duplicateValues" dxfId="169" priority="18"/>
  </conditionalFormatting>
  <conditionalFormatting sqref="A57">
    <cfRule type="duplicateValues" dxfId="168" priority="15"/>
  </conditionalFormatting>
  <conditionalFormatting sqref="A57">
    <cfRule type="duplicateValues" dxfId="167" priority="16"/>
  </conditionalFormatting>
  <conditionalFormatting sqref="A33">
    <cfRule type="duplicateValues" dxfId="166" priority="13"/>
  </conditionalFormatting>
  <conditionalFormatting sqref="A33">
    <cfRule type="duplicateValues" dxfId="165" priority="14"/>
  </conditionalFormatting>
  <conditionalFormatting sqref="A26">
    <cfRule type="duplicateValues" dxfId="164" priority="11"/>
  </conditionalFormatting>
  <conditionalFormatting sqref="A26">
    <cfRule type="duplicateValues" dxfId="163" priority="12"/>
  </conditionalFormatting>
  <conditionalFormatting sqref="A50">
    <cfRule type="duplicateValues" dxfId="162" priority="9"/>
  </conditionalFormatting>
  <conditionalFormatting sqref="A50">
    <cfRule type="duplicateValues" dxfId="161" priority="10"/>
  </conditionalFormatting>
  <conditionalFormatting sqref="A51">
    <cfRule type="duplicateValues" dxfId="160" priority="7"/>
  </conditionalFormatting>
  <conditionalFormatting sqref="A51">
    <cfRule type="duplicateValues" dxfId="159" priority="8"/>
  </conditionalFormatting>
  <conditionalFormatting sqref="A29">
    <cfRule type="duplicateValues" dxfId="158" priority="5"/>
  </conditionalFormatting>
  <conditionalFormatting sqref="A42">
    <cfRule type="duplicateValues" dxfId="157" priority="4"/>
  </conditionalFormatting>
  <conditionalFormatting sqref="A17:A20">
    <cfRule type="duplicateValues" dxfId="156" priority="1"/>
  </conditionalFormatting>
  <conditionalFormatting sqref="A17:A20">
    <cfRule type="duplicateValues" dxfId="155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10" workbookViewId="0">
      <selection activeCell="B39" sqref="B39"/>
    </sheetView>
  </sheetViews>
  <sheetFormatPr baseColWidth="10" defaultColWidth="10.5703125" defaultRowHeight="13" x14ac:dyDescent="0"/>
  <cols>
    <col min="1" max="1" width="17.42578125" customWidth="1"/>
    <col min="2" max="2" width="8.5703125" customWidth="1"/>
    <col min="3" max="3" width="8.5703125" style="99" customWidth="1"/>
    <col min="4" max="8" width="8.5703125" customWidth="1"/>
    <col min="9" max="9" width="9.140625" customWidth="1"/>
  </cols>
  <sheetData>
    <row r="1" spans="1:9" ht="15" customHeight="1">
      <c r="A1" s="179"/>
      <c r="B1" s="102"/>
      <c r="C1" s="102"/>
      <c r="D1" s="102"/>
      <c r="E1" s="102"/>
      <c r="F1" s="102"/>
      <c r="G1" s="102"/>
      <c r="H1" s="102"/>
      <c r="I1" s="45"/>
    </row>
    <row r="2" spans="1:9" ht="15" customHeight="1">
      <c r="A2" s="179"/>
      <c r="B2" s="181" t="s">
        <v>40</v>
      </c>
      <c r="C2" s="181"/>
      <c r="D2" s="181"/>
      <c r="E2" s="181"/>
      <c r="F2" s="181"/>
      <c r="G2" s="102"/>
      <c r="H2" s="102"/>
      <c r="I2" s="45"/>
    </row>
    <row r="3" spans="1:9" ht="15" customHeight="1">
      <c r="A3" s="179"/>
      <c r="B3" s="102"/>
      <c r="C3" s="102"/>
      <c r="D3" s="102"/>
      <c r="E3" s="102"/>
      <c r="F3" s="102"/>
      <c r="G3" s="102"/>
      <c r="H3" s="102"/>
      <c r="I3" s="45"/>
    </row>
    <row r="4" spans="1:9" ht="15" customHeight="1">
      <c r="A4" s="179"/>
      <c r="B4" s="181" t="s">
        <v>34</v>
      </c>
      <c r="C4" s="181"/>
      <c r="D4" s="181"/>
      <c r="E4" s="181"/>
      <c r="F4" s="181"/>
      <c r="G4" s="102"/>
      <c r="H4" s="102"/>
      <c r="I4" s="45"/>
    </row>
    <row r="5" spans="1:9" ht="15" customHeight="1">
      <c r="A5" s="179"/>
      <c r="B5" s="102"/>
      <c r="C5" s="102"/>
      <c r="D5" s="102"/>
      <c r="E5" s="102"/>
      <c r="F5" s="102"/>
      <c r="G5" s="102"/>
      <c r="H5" s="102"/>
      <c r="I5" s="45"/>
    </row>
    <row r="6" spans="1:9" ht="15" customHeight="1">
      <c r="A6" s="179"/>
      <c r="B6" s="180"/>
      <c r="C6" s="180"/>
      <c r="D6" s="102"/>
      <c r="E6" s="102"/>
      <c r="F6" s="102"/>
      <c r="G6" s="102"/>
      <c r="H6" s="102"/>
      <c r="I6" s="45"/>
    </row>
    <row r="7" spans="1:9" ht="15" customHeight="1">
      <c r="A7" s="179"/>
      <c r="B7" s="102"/>
      <c r="C7" s="102"/>
      <c r="D7" s="102"/>
      <c r="E7" s="102"/>
      <c r="F7" s="102"/>
      <c r="G7" s="102"/>
      <c r="H7" s="102"/>
      <c r="I7" s="45"/>
    </row>
    <row r="8" spans="1:9" ht="15" customHeight="1">
      <c r="A8" s="46" t="s">
        <v>11</v>
      </c>
      <c r="B8" s="47" t="s">
        <v>43</v>
      </c>
      <c r="C8" s="47"/>
      <c r="D8" s="47"/>
      <c r="E8" s="47"/>
      <c r="F8" s="101"/>
      <c r="G8" s="101"/>
      <c r="H8" s="101"/>
      <c r="I8" s="45"/>
    </row>
    <row r="9" spans="1:9" ht="15" customHeight="1">
      <c r="A9" s="46" t="s">
        <v>0</v>
      </c>
      <c r="B9" s="47" t="s">
        <v>44</v>
      </c>
      <c r="C9" s="47"/>
      <c r="D9" s="47"/>
      <c r="E9" s="47"/>
      <c r="F9" s="101"/>
      <c r="G9" s="101"/>
      <c r="H9" s="101"/>
      <c r="I9" s="45"/>
    </row>
    <row r="10" spans="1:9" ht="15" customHeight="1">
      <c r="A10" s="46" t="s">
        <v>13</v>
      </c>
      <c r="B10" s="182" t="s">
        <v>55</v>
      </c>
      <c r="C10" s="182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 t="s">
        <v>42</v>
      </c>
      <c r="C11" s="48"/>
      <c r="D11" s="102"/>
      <c r="E11" s="102"/>
      <c r="F11" s="102"/>
      <c r="G11" s="102"/>
      <c r="H11" s="102"/>
      <c r="I11" s="45"/>
    </row>
    <row r="12" spans="1:9" ht="15" customHeight="1">
      <c r="A12" s="46" t="s">
        <v>16</v>
      </c>
      <c r="B12" s="101" t="s">
        <v>45</v>
      </c>
      <c r="C12" s="102"/>
      <c r="D12" s="102"/>
      <c r="E12" s="102"/>
      <c r="F12" s="102"/>
      <c r="G12" s="102"/>
      <c r="H12" s="102"/>
      <c r="I12" s="45"/>
    </row>
    <row r="13" spans="1:9" ht="15" customHeight="1">
      <c r="A13" s="101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101" t="s">
        <v>15</v>
      </c>
      <c r="B14" s="55">
        <v>0.95</v>
      </c>
      <c r="C14" s="56"/>
      <c r="D14" s="57">
        <v>0</v>
      </c>
      <c r="E14" s="56"/>
      <c r="F14" s="57">
        <v>1</v>
      </c>
      <c r="G14" s="56"/>
      <c r="H14" s="58" t="s">
        <v>18</v>
      </c>
      <c r="I14" s="59" t="s">
        <v>25</v>
      </c>
    </row>
    <row r="15" spans="1:9" ht="15" customHeight="1">
      <c r="A15" s="101" t="s">
        <v>14</v>
      </c>
      <c r="B15" s="60">
        <v>82.52</v>
      </c>
      <c r="C15" s="61"/>
      <c r="D15" s="62">
        <v>1</v>
      </c>
      <c r="E15" s="61"/>
      <c r="F15" s="62">
        <v>82.6</v>
      </c>
      <c r="G15" s="61"/>
      <c r="H15" s="58" t="s">
        <v>19</v>
      </c>
      <c r="I15" s="59" t="s">
        <v>26</v>
      </c>
    </row>
    <row r="16" spans="1:9" ht="15" customHeight="1">
      <c r="A16" s="101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42</v>
      </c>
    </row>
    <row r="17" spans="1:9" ht="15" customHeight="1">
      <c r="A17" s="103" t="s">
        <v>46</v>
      </c>
      <c r="B17" s="84">
        <v>68.56</v>
      </c>
      <c r="C17" s="86">
        <f>B17/B$15*1000*B$14</f>
        <v>789.28744546776534</v>
      </c>
      <c r="D17" s="85">
        <v>0</v>
      </c>
      <c r="E17" s="86">
        <f>D17/D$15*1000*D$14</f>
        <v>0</v>
      </c>
      <c r="F17" s="85">
        <v>72.459999999999994</v>
      </c>
      <c r="G17" s="86">
        <f>F17/F$15*1000*F$14</f>
        <v>877.23970944309929</v>
      </c>
      <c r="H17" s="69">
        <f>LARGE((C17,E17,G17),1)</f>
        <v>877.23970944309929</v>
      </c>
      <c r="I17" s="67">
        <v>10</v>
      </c>
    </row>
    <row r="18" spans="1:9" ht="15" customHeight="1">
      <c r="A18" s="104" t="s">
        <v>47</v>
      </c>
      <c r="B18" s="84">
        <v>65.790000000000006</v>
      </c>
      <c r="C18" s="86">
        <f>B18/B$15*1000*B$14</f>
        <v>757.39820649539513</v>
      </c>
      <c r="D18" s="85">
        <v>0</v>
      </c>
      <c r="E18" s="86">
        <f>D18/D$15*1000*D$14</f>
        <v>0</v>
      </c>
      <c r="F18" s="85">
        <v>0</v>
      </c>
      <c r="G18" s="86">
        <f>F18/F$15*1000*F$14</f>
        <v>0</v>
      </c>
      <c r="H18" s="69">
        <f>LARGE((C18,E18,G18),1)</f>
        <v>757.39820649539513</v>
      </c>
      <c r="I18" s="67">
        <v>24</v>
      </c>
    </row>
    <row r="19" spans="1:9" ht="15" customHeight="1">
      <c r="A19" s="105" t="s">
        <v>48</v>
      </c>
      <c r="B19" s="84">
        <v>54.5</v>
      </c>
      <c r="C19" s="86">
        <f>B19/B$15*1000*B$14</f>
        <v>627.4236548715462</v>
      </c>
      <c r="D19" s="85">
        <v>0</v>
      </c>
      <c r="E19" s="86">
        <f t="shared" ref="C19:G57" si="0">D19/D$15*1000*D$14</f>
        <v>0</v>
      </c>
      <c r="F19" s="85">
        <v>0</v>
      </c>
      <c r="G19" s="86">
        <f t="shared" si="0"/>
        <v>0</v>
      </c>
      <c r="H19" s="69">
        <f>LARGE((C19,E19,G19),1)</f>
        <v>627.4236548715462</v>
      </c>
      <c r="I19" s="67">
        <v>39</v>
      </c>
    </row>
    <row r="20" spans="1:9" ht="15" customHeight="1">
      <c r="A20" s="80"/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0</v>
      </c>
      <c r="G20" s="86">
        <f t="shared" si="0"/>
        <v>0</v>
      </c>
      <c r="H20" s="69">
        <f>LARGE((C20,E20,G20),1)</f>
        <v>0</v>
      </c>
      <c r="I20" s="67"/>
    </row>
    <row r="21" spans="1:9" ht="15" customHeight="1">
      <c r="A21" s="70"/>
      <c r="B21" s="84">
        <v>0</v>
      </c>
      <c r="C21" s="86">
        <f t="shared" si="0"/>
        <v>0</v>
      </c>
      <c r="D21" s="85">
        <v>0</v>
      </c>
      <c r="E21" s="86">
        <f t="shared" si="0"/>
        <v>0</v>
      </c>
      <c r="F21" s="85">
        <v>0</v>
      </c>
      <c r="G21" s="86">
        <f t="shared" si="0"/>
        <v>0</v>
      </c>
      <c r="H21" s="69">
        <f>LARGE((C21,E21,G21),1)</f>
        <v>0</v>
      </c>
      <c r="I21" s="67"/>
    </row>
    <row r="22" spans="1:9" ht="15" customHeight="1">
      <c r="A22" s="71"/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0</v>
      </c>
      <c r="I22" s="67"/>
    </row>
    <row r="23" spans="1:9" ht="15" customHeight="1">
      <c r="A23" s="70"/>
      <c r="B23" s="84">
        <v>0</v>
      </c>
      <c r="C23" s="86">
        <f t="shared" si="0"/>
        <v>0</v>
      </c>
      <c r="D23" s="85">
        <v>0</v>
      </c>
      <c r="E23" s="86">
        <f t="shared" si="0"/>
        <v>0</v>
      </c>
      <c r="F23" s="85">
        <v>0</v>
      </c>
      <c r="G23" s="86">
        <f t="shared" si="0"/>
        <v>0</v>
      </c>
      <c r="H23" s="69">
        <f>LARGE((C23,E23,G23),1)</f>
        <v>0</v>
      </c>
      <c r="I23" s="67"/>
    </row>
    <row r="24" spans="1:9" ht="15" customHeight="1">
      <c r="A24" s="81"/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0</v>
      </c>
      <c r="G24" s="86">
        <f t="shared" si="0"/>
        <v>0</v>
      </c>
      <c r="H24" s="69">
        <f>LARGE((C24,E24,G24),1)</f>
        <v>0</v>
      </c>
      <c r="I24" s="67"/>
    </row>
    <row r="25" spans="1:9" ht="15" customHeight="1">
      <c r="A25" s="71"/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0</v>
      </c>
      <c r="G25" s="86">
        <f t="shared" si="0"/>
        <v>0</v>
      </c>
      <c r="H25" s="69">
        <f>LARGE((C25,E25,G25),1)</f>
        <v>0</v>
      </c>
      <c r="I25" s="67"/>
    </row>
    <row r="26" spans="1:9" ht="15" customHeight="1">
      <c r="A26" s="71"/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0</v>
      </c>
      <c r="G26" s="86">
        <f t="shared" si="0"/>
        <v>0</v>
      </c>
      <c r="H26" s="69">
        <f>LARGE((C26,E26,G26),1)</f>
        <v>0</v>
      </c>
      <c r="I26" s="67"/>
    </row>
    <row r="27" spans="1:9" ht="15" customHeight="1">
      <c r="A27" s="71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 ht="15" customHeight="1">
      <c r="A28" s="71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 ht="15" customHeight="1">
      <c r="A29" s="81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 ht="15" customHeight="1">
      <c r="A30" s="73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 ht="15" customHeight="1">
      <c r="A31" s="73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 ht="15" customHeight="1">
      <c r="A32" s="73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 ht="15" customHeight="1">
      <c r="A33" s="74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 ht="15" customHeight="1">
      <c r="A34" s="7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 ht="15" customHeight="1">
      <c r="A35" s="7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  <row r="36" spans="1:9" ht="15" customHeight="1">
      <c r="A36" s="72"/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0</v>
      </c>
      <c r="G36" s="86">
        <f t="shared" si="0"/>
        <v>0</v>
      </c>
      <c r="H36" s="69">
        <f>LARGE((C36,E36,G36),1)</f>
        <v>0</v>
      </c>
      <c r="I36" s="67"/>
    </row>
    <row r="37" spans="1:9" ht="15" customHeight="1">
      <c r="A37" s="72"/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0</v>
      </c>
      <c r="G37" s="86">
        <f t="shared" si="0"/>
        <v>0</v>
      </c>
      <c r="H37" s="69">
        <f>LARGE((C37,E37,G37),1)</f>
        <v>0</v>
      </c>
      <c r="I37" s="67"/>
    </row>
    <row r="38" spans="1:9" ht="15" customHeight="1">
      <c r="A38" s="73"/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0</v>
      </c>
      <c r="G38" s="86">
        <f t="shared" si="0"/>
        <v>0</v>
      </c>
      <c r="H38" s="69">
        <f>LARGE((C38,E38,G38),1)</f>
        <v>0</v>
      </c>
      <c r="I38" s="67"/>
    </row>
    <row r="39" spans="1:9" ht="15" customHeight="1">
      <c r="A39" s="73"/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0</v>
      </c>
      <c r="G39" s="86">
        <f t="shared" si="0"/>
        <v>0</v>
      </c>
      <c r="H39" s="69">
        <f>LARGE((C39,E39,G39),1)</f>
        <v>0</v>
      </c>
      <c r="I39" s="67"/>
    </row>
    <row r="40" spans="1:9" ht="15" customHeight="1">
      <c r="A40" s="72"/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0</v>
      </c>
      <c r="G40" s="86">
        <f t="shared" si="0"/>
        <v>0</v>
      </c>
      <c r="H40" s="69">
        <f>LARGE((C40,E40,G40),1)</f>
        <v>0</v>
      </c>
      <c r="I40" s="67"/>
    </row>
    <row r="41" spans="1:9" ht="15" customHeight="1">
      <c r="A41" s="72"/>
      <c r="B41" s="85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0</v>
      </c>
      <c r="G41" s="86">
        <f t="shared" si="0"/>
        <v>0</v>
      </c>
      <c r="H41" s="69">
        <f>LARGE((C41,E41,G41),1)</f>
        <v>0</v>
      </c>
      <c r="I41" s="67"/>
    </row>
    <row r="42" spans="1:9" ht="15" customHeight="1">
      <c r="A42" s="81"/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0</v>
      </c>
      <c r="G42" s="86">
        <f t="shared" si="0"/>
        <v>0</v>
      </c>
      <c r="H42" s="69">
        <f>LARGE((C42,E42,G42),1)</f>
        <v>0</v>
      </c>
      <c r="I42" s="67"/>
    </row>
    <row r="43" spans="1:9" ht="15" customHeight="1">
      <c r="A43" s="72"/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0</v>
      </c>
      <c r="G43" s="86">
        <f t="shared" si="0"/>
        <v>0</v>
      </c>
      <c r="H43" s="69">
        <f>LARGE((C43,E43,G43),1)</f>
        <v>0</v>
      </c>
      <c r="I43" s="67"/>
    </row>
    <row r="44" spans="1:9" ht="15" customHeight="1">
      <c r="A44" s="72"/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0</v>
      </c>
      <c r="G44" s="86">
        <f t="shared" si="0"/>
        <v>0</v>
      </c>
      <c r="H44" s="69">
        <f>LARGE((C44,E44,G44),1)</f>
        <v>0</v>
      </c>
      <c r="I44" s="67"/>
    </row>
    <row r="45" spans="1:9" ht="15" customHeight="1">
      <c r="A45" s="73"/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0</v>
      </c>
      <c r="G45" s="86">
        <f t="shared" si="0"/>
        <v>0</v>
      </c>
      <c r="H45" s="69">
        <f>LARGE((C45,E45,G45),1)</f>
        <v>0</v>
      </c>
      <c r="I45" s="67"/>
    </row>
    <row r="46" spans="1:9" ht="15" customHeight="1">
      <c r="A46" s="73"/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0</v>
      </c>
      <c r="G46" s="86">
        <f t="shared" si="0"/>
        <v>0</v>
      </c>
      <c r="H46" s="69">
        <f>LARGE((C46,E46,G46),1)</f>
        <v>0</v>
      </c>
      <c r="I46" s="67"/>
    </row>
    <row r="47" spans="1:9" ht="15" customHeight="1">
      <c r="A47" s="72"/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0</v>
      </c>
      <c r="G47" s="86">
        <f t="shared" si="0"/>
        <v>0</v>
      </c>
      <c r="H47" s="69">
        <f>LARGE((C47,E47,G47),1)</f>
        <v>0</v>
      </c>
      <c r="I47" s="67"/>
    </row>
    <row r="48" spans="1:9" ht="15" customHeight="1">
      <c r="A48" s="72"/>
      <c r="B48" s="85">
        <v>0</v>
      </c>
      <c r="C48" s="86">
        <f t="shared" si="0"/>
        <v>0</v>
      </c>
      <c r="D48" s="85">
        <v>0</v>
      </c>
      <c r="E48" s="86">
        <f t="shared" si="0"/>
        <v>0</v>
      </c>
      <c r="F48" s="85">
        <v>0</v>
      </c>
      <c r="G48" s="86">
        <f t="shared" si="0"/>
        <v>0</v>
      </c>
      <c r="H48" s="69">
        <f>LARGE((C48,E48,G48),1)</f>
        <v>0</v>
      </c>
      <c r="I48" s="67"/>
    </row>
    <row r="49" spans="1:9" ht="15" customHeight="1">
      <c r="A49" s="72"/>
      <c r="B49" s="85">
        <v>0</v>
      </c>
      <c r="C49" s="86">
        <f t="shared" si="0"/>
        <v>0</v>
      </c>
      <c r="D49" s="85">
        <v>0</v>
      </c>
      <c r="E49" s="86">
        <f t="shared" si="0"/>
        <v>0</v>
      </c>
      <c r="F49" s="85">
        <v>0</v>
      </c>
      <c r="G49" s="86">
        <f t="shared" si="0"/>
        <v>0</v>
      </c>
      <c r="H49" s="69">
        <f>LARGE((C49,E49,G49),1)</f>
        <v>0</v>
      </c>
      <c r="I49" s="67"/>
    </row>
    <row r="50" spans="1:9" ht="15" customHeight="1">
      <c r="A50" s="73"/>
      <c r="B50" s="85">
        <v>0</v>
      </c>
      <c r="C50" s="86">
        <f t="shared" si="0"/>
        <v>0</v>
      </c>
      <c r="D50" s="85">
        <v>0</v>
      </c>
      <c r="E50" s="86">
        <f t="shared" si="0"/>
        <v>0</v>
      </c>
      <c r="F50" s="85">
        <v>0</v>
      </c>
      <c r="G50" s="86">
        <f t="shared" si="0"/>
        <v>0</v>
      </c>
      <c r="H50" s="69">
        <f>LARGE((C50,E50,G50),1)</f>
        <v>0</v>
      </c>
      <c r="I50" s="67"/>
    </row>
    <row r="51" spans="1:9" ht="15" customHeight="1">
      <c r="A51" s="68"/>
      <c r="B51" s="85">
        <v>0</v>
      </c>
      <c r="C51" s="86">
        <f t="shared" si="0"/>
        <v>0</v>
      </c>
      <c r="D51" s="85">
        <v>0</v>
      </c>
      <c r="E51" s="86">
        <f t="shared" si="0"/>
        <v>0</v>
      </c>
      <c r="F51" s="85">
        <v>0</v>
      </c>
      <c r="G51" s="86">
        <f t="shared" si="0"/>
        <v>0</v>
      </c>
      <c r="H51" s="69">
        <f>LARGE((C51,E51,G51),1)</f>
        <v>0</v>
      </c>
      <c r="I51" s="67"/>
    </row>
    <row r="52" spans="1:9" ht="15" customHeight="1">
      <c r="A52" s="79"/>
      <c r="B52" s="85">
        <v>0</v>
      </c>
      <c r="C52" s="86">
        <f t="shared" si="0"/>
        <v>0</v>
      </c>
      <c r="D52" s="85">
        <v>0</v>
      </c>
      <c r="E52" s="86">
        <f t="shared" si="0"/>
        <v>0</v>
      </c>
      <c r="F52" s="85">
        <v>0</v>
      </c>
      <c r="G52" s="86">
        <f t="shared" si="0"/>
        <v>0</v>
      </c>
      <c r="H52" s="69">
        <f>LARGE((C52,E52,G52),1)</f>
        <v>0</v>
      </c>
      <c r="I52" s="67"/>
    </row>
    <row r="53" spans="1:9" ht="15" customHeight="1">
      <c r="A53" s="75"/>
      <c r="B53" s="85">
        <v>0</v>
      </c>
      <c r="C53" s="86">
        <f t="shared" si="0"/>
        <v>0</v>
      </c>
      <c r="D53" s="85">
        <v>0</v>
      </c>
      <c r="E53" s="86">
        <f t="shared" si="0"/>
        <v>0</v>
      </c>
      <c r="F53" s="85">
        <v>0</v>
      </c>
      <c r="G53" s="86">
        <f t="shared" si="0"/>
        <v>0</v>
      </c>
      <c r="H53" s="69">
        <f>LARGE((C53,E53,G53),1)</f>
        <v>0</v>
      </c>
      <c r="I53" s="67"/>
    </row>
    <row r="54" spans="1:9" ht="15" customHeight="1">
      <c r="A54" s="72"/>
      <c r="B54" s="85">
        <v>0</v>
      </c>
      <c r="C54" s="86">
        <f t="shared" si="0"/>
        <v>0</v>
      </c>
      <c r="D54" s="85">
        <v>0</v>
      </c>
      <c r="E54" s="86">
        <f t="shared" si="0"/>
        <v>0</v>
      </c>
      <c r="F54" s="85">
        <v>0</v>
      </c>
      <c r="G54" s="86">
        <f t="shared" si="0"/>
        <v>0</v>
      </c>
      <c r="H54" s="69">
        <f>LARGE((C54,E54,G54),1)</f>
        <v>0</v>
      </c>
      <c r="I54" s="67"/>
    </row>
    <row r="55" spans="1:9" ht="15" customHeight="1">
      <c r="A55" s="73"/>
      <c r="B55" s="85">
        <v>0</v>
      </c>
      <c r="C55" s="86">
        <f t="shared" si="0"/>
        <v>0</v>
      </c>
      <c r="D55" s="85">
        <v>0</v>
      </c>
      <c r="E55" s="86">
        <f t="shared" si="0"/>
        <v>0</v>
      </c>
      <c r="F55" s="85">
        <v>0</v>
      </c>
      <c r="G55" s="86">
        <f t="shared" si="0"/>
        <v>0</v>
      </c>
      <c r="H55" s="69">
        <f>LARGE((C55,E55,G55),1)</f>
        <v>0</v>
      </c>
      <c r="I55" s="67"/>
    </row>
    <row r="56" spans="1:9" ht="15" customHeight="1">
      <c r="A56" s="73"/>
      <c r="B56" s="85">
        <v>0</v>
      </c>
      <c r="C56" s="86">
        <f t="shared" si="0"/>
        <v>0</v>
      </c>
      <c r="D56" s="85">
        <v>0</v>
      </c>
      <c r="E56" s="86">
        <f t="shared" si="0"/>
        <v>0</v>
      </c>
      <c r="F56" s="85">
        <v>0</v>
      </c>
      <c r="G56" s="86">
        <f t="shared" si="0"/>
        <v>0</v>
      </c>
      <c r="H56" s="69">
        <f>LARGE((C56,E56,G56),1)</f>
        <v>0</v>
      </c>
      <c r="I56" s="67"/>
    </row>
    <row r="57" spans="1:9" ht="15" customHeight="1">
      <c r="A57" s="76"/>
      <c r="B57" s="85">
        <v>0</v>
      </c>
      <c r="C57" s="86">
        <f t="shared" si="0"/>
        <v>0</v>
      </c>
      <c r="D57" s="85">
        <v>0</v>
      </c>
      <c r="E57" s="86">
        <f t="shared" si="0"/>
        <v>0</v>
      </c>
      <c r="F57" s="85">
        <v>0</v>
      </c>
      <c r="G57" s="86">
        <f t="shared" si="0"/>
        <v>0</v>
      </c>
      <c r="H57" s="69">
        <f>LARGE((C57,E57,G57),1)</f>
        <v>0</v>
      </c>
      <c r="I57" s="67"/>
    </row>
    <row r="58" spans="1:9" ht="15" customHeight="1">
      <c r="A58" s="73"/>
      <c r="B58" s="85">
        <v>0</v>
      </c>
      <c r="C58" s="86">
        <f>B58/B$15*1000*B$14</f>
        <v>0</v>
      </c>
      <c r="D58" s="85">
        <v>0</v>
      </c>
      <c r="E58" s="86">
        <f>D58/D$15*1000*D$14</f>
        <v>0</v>
      </c>
      <c r="F58" s="85">
        <v>0</v>
      </c>
      <c r="G58" s="86">
        <f>F58/F$15*1000*F$14</f>
        <v>0</v>
      </c>
      <c r="H58" s="69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B10:C10"/>
    <mergeCell ref="A1:A7"/>
    <mergeCell ref="B6:C6"/>
    <mergeCell ref="B2:F2"/>
    <mergeCell ref="B4:F4"/>
  </mergeCells>
  <phoneticPr fontId="1" type="noConversion"/>
  <conditionalFormatting sqref="A52">
    <cfRule type="duplicateValues" dxfId="154" priority="3"/>
  </conditionalFormatting>
  <conditionalFormatting sqref="A34:A41 A21:A23 A27:A28 A53 A30:A32 A43:A49 A25">
    <cfRule type="duplicateValues" dxfId="153" priority="16"/>
  </conditionalFormatting>
  <conditionalFormatting sqref="A34:A41 A21:A23 A27:A28 A53 A30:A32 A43:A49 A25">
    <cfRule type="duplicateValues" dxfId="152" priority="17"/>
  </conditionalFormatting>
  <conditionalFormatting sqref="A57">
    <cfRule type="duplicateValues" dxfId="151" priority="14"/>
  </conditionalFormatting>
  <conditionalFormatting sqref="A57">
    <cfRule type="duplicateValues" dxfId="150" priority="15"/>
  </conditionalFormatting>
  <conditionalFormatting sqref="A33">
    <cfRule type="duplicateValues" dxfId="149" priority="12"/>
  </conditionalFormatting>
  <conditionalFormatting sqref="A33">
    <cfRule type="duplicateValues" dxfId="148" priority="13"/>
  </conditionalFormatting>
  <conditionalFormatting sqref="A26">
    <cfRule type="duplicateValues" dxfId="147" priority="10"/>
  </conditionalFormatting>
  <conditionalFormatting sqref="A26">
    <cfRule type="duplicateValues" dxfId="146" priority="11"/>
  </conditionalFormatting>
  <conditionalFormatting sqref="A50">
    <cfRule type="duplicateValues" dxfId="145" priority="8"/>
  </conditionalFormatting>
  <conditionalFormatting sqref="A50">
    <cfRule type="duplicateValues" dxfId="144" priority="9"/>
  </conditionalFormatting>
  <conditionalFormatting sqref="A51">
    <cfRule type="duplicateValues" dxfId="143" priority="6"/>
  </conditionalFormatting>
  <conditionalFormatting sqref="A51">
    <cfRule type="duplicateValues" dxfId="142" priority="7"/>
  </conditionalFormatting>
  <conditionalFormatting sqref="A29">
    <cfRule type="duplicateValues" dxfId="141" priority="5"/>
  </conditionalFormatting>
  <conditionalFormatting sqref="A42">
    <cfRule type="duplicateValues" dxfId="140" priority="4"/>
  </conditionalFormatting>
  <conditionalFormatting sqref="A17:A20">
    <cfRule type="duplicateValues" dxfId="139" priority="1"/>
  </conditionalFormatting>
  <conditionalFormatting sqref="A17:A20">
    <cfRule type="duplicateValues" dxfId="138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11" workbookViewId="0">
      <selection activeCell="A26" sqref="A26"/>
    </sheetView>
  </sheetViews>
  <sheetFormatPr baseColWidth="10" defaultColWidth="10.5703125" defaultRowHeight="13" x14ac:dyDescent="0"/>
  <cols>
    <col min="1" max="1" width="17.42578125" customWidth="1"/>
    <col min="2" max="2" width="8.5703125" customWidth="1"/>
    <col min="3" max="3" width="8.5703125" style="99" customWidth="1"/>
    <col min="4" max="8" width="8.5703125" customWidth="1"/>
    <col min="9" max="9" width="9.140625" customWidth="1"/>
  </cols>
  <sheetData>
    <row r="1" spans="1:9" ht="15" customHeight="1">
      <c r="A1" s="179"/>
      <c r="B1" s="98"/>
      <c r="C1" s="98"/>
      <c r="D1" s="98"/>
      <c r="E1" s="98"/>
      <c r="F1" s="98"/>
      <c r="G1" s="98"/>
      <c r="H1" s="98"/>
      <c r="I1" s="45"/>
    </row>
    <row r="2" spans="1:9" ht="15" customHeight="1">
      <c r="A2" s="179"/>
      <c r="B2" s="181" t="s">
        <v>40</v>
      </c>
      <c r="C2" s="181"/>
      <c r="D2" s="181"/>
      <c r="E2" s="181"/>
      <c r="F2" s="181"/>
      <c r="G2" s="98"/>
      <c r="H2" s="98"/>
      <c r="I2" s="45"/>
    </row>
    <row r="3" spans="1:9" ht="15" customHeight="1">
      <c r="A3" s="179"/>
      <c r="B3" s="98"/>
      <c r="C3" s="98"/>
      <c r="D3" s="98"/>
      <c r="E3" s="98"/>
      <c r="F3" s="98"/>
      <c r="G3" s="98"/>
      <c r="H3" s="98"/>
      <c r="I3" s="45"/>
    </row>
    <row r="4" spans="1:9" ht="15" customHeight="1">
      <c r="A4" s="179"/>
      <c r="B4" s="181" t="s">
        <v>34</v>
      </c>
      <c r="C4" s="181"/>
      <c r="D4" s="181"/>
      <c r="E4" s="181"/>
      <c r="F4" s="181"/>
      <c r="G4" s="98"/>
      <c r="H4" s="98"/>
      <c r="I4" s="45"/>
    </row>
    <row r="5" spans="1:9" ht="15" customHeight="1">
      <c r="A5" s="179"/>
      <c r="B5" s="98"/>
      <c r="C5" s="98"/>
      <c r="D5" s="98"/>
      <c r="E5" s="98"/>
      <c r="F5" s="98"/>
      <c r="G5" s="98"/>
      <c r="H5" s="98"/>
      <c r="I5" s="45"/>
    </row>
    <row r="6" spans="1:9" ht="15" customHeight="1">
      <c r="A6" s="179"/>
      <c r="B6" s="180"/>
      <c r="C6" s="180"/>
      <c r="D6" s="98"/>
      <c r="E6" s="98"/>
      <c r="F6" s="98"/>
      <c r="G6" s="98"/>
      <c r="H6" s="98"/>
      <c r="I6" s="45"/>
    </row>
    <row r="7" spans="1:9" ht="15" customHeight="1">
      <c r="A7" s="179"/>
      <c r="B7" s="98"/>
      <c r="C7" s="98"/>
      <c r="D7" s="98"/>
      <c r="E7" s="98"/>
      <c r="F7" s="98"/>
      <c r="G7" s="98"/>
      <c r="H7" s="98"/>
      <c r="I7" s="45"/>
    </row>
    <row r="8" spans="1:9" ht="15" customHeight="1">
      <c r="A8" s="46" t="s">
        <v>11</v>
      </c>
      <c r="B8" t="s">
        <v>56</v>
      </c>
      <c r="C8" s="47"/>
      <c r="D8" s="47"/>
      <c r="E8" s="47"/>
      <c r="F8" s="97"/>
      <c r="G8" s="97"/>
      <c r="H8" s="97"/>
      <c r="I8" s="45"/>
    </row>
    <row r="9" spans="1:9" ht="15" customHeight="1">
      <c r="A9" s="46" t="s">
        <v>0</v>
      </c>
      <c r="B9" s="47" t="s">
        <v>57</v>
      </c>
      <c r="C9" s="47"/>
      <c r="D9" s="47"/>
      <c r="E9" s="47"/>
      <c r="F9" s="97"/>
      <c r="G9" s="97"/>
      <c r="H9" s="97"/>
      <c r="I9" s="45"/>
    </row>
    <row r="10" spans="1:9" ht="15" customHeight="1">
      <c r="A10" s="46" t="s">
        <v>13</v>
      </c>
      <c r="B10" s="182" t="s">
        <v>58</v>
      </c>
      <c r="C10" s="182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/>
      <c r="C11" s="48" t="s">
        <v>45</v>
      </c>
      <c r="D11" s="98"/>
      <c r="E11" s="98"/>
      <c r="F11" s="98"/>
      <c r="G11" s="98"/>
      <c r="H11" s="98"/>
      <c r="I11" s="45"/>
    </row>
    <row r="12" spans="1:9" ht="15" customHeight="1">
      <c r="A12" s="46" t="s">
        <v>16</v>
      </c>
      <c r="B12" s="97" t="s">
        <v>45</v>
      </c>
      <c r="C12" s="98"/>
      <c r="D12" s="98"/>
      <c r="E12" s="98"/>
      <c r="F12" s="98"/>
      <c r="G12" s="98"/>
      <c r="H12" s="98"/>
      <c r="I12" s="45"/>
    </row>
    <row r="13" spans="1:9" ht="15" customHeight="1">
      <c r="A13" s="9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97" t="s">
        <v>15</v>
      </c>
      <c r="B14" s="55">
        <v>0.75</v>
      </c>
      <c r="C14" s="56"/>
      <c r="D14" s="57">
        <v>0</v>
      </c>
      <c r="E14" s="56"/>
      <c r="F14" s="57">
        <v>0.8</v>
      </c>
      <c r="G14" s="56"/>
      <c r="H14" s="58" t="s">
        <v>18</v>
      </c>
      <c r="I14" s="59" t="s">
        <v>25</v>
      </c>
    </row>
    <row r="15" spans="1:9" ht="15" customHeight="1">
      <c r="A15" s="97" t="s">
        <v>14</v>
      </c>
      <c r="B15" s="60">
        <v>83.04</v>
      </c>
      <c r="C15" s="61"/>
      <c r="D15" s="62">
        <v>1</v>
      </c>
      <c r="E15" s="61"/>
      <c r="F15" s="62">
        <v>83.72</v>
      </c>
      <c r="G15" s="61"/>
      <c r="H15" s="58" t="s">
        <v>19</v>
      </c>
      <c r="I15" s="59" t="s">
        <v>26</v>
      </c>
    </row>
    <row r="16" spans="1:9" ht="15" customHeight="1">
      <c r="A16" s="9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55</v>
      </c>
    </row>
    <row r="17" spans="1:9" ht="15" customHeight="1">
      <c r="A17" s="104" t="s">
        <v>47</v>
      </c>
      <c r="B17" s="84">
        <v>77.19</v>
      </c>
      <c r="C17" s="86">
        <f>B17/B$15*1000*B$14</f>
        <v>697.16401734104033</v>
      </c>
      <c r="D17" s="85">
        <v>0</v>
      </c>
      <c r="E17" s="86">
        <f>D17/D$15*1000*D$14</f>
        <v>0</v>
      </c>
      <c r="F17" s="85">
        <v>79.5</v>
      </c>
      <c r="G17" s="86">
        <f>F17/F$15*1000*F$14</f>
        <v>759.67510750119447</v>
      </c>
      <c r="H17" s="69">
        <f>LARGE((C17,E17,G17),1)</f>
        <v>759.67510750119447</v>
      </c>
      <c r="I17" s="67">
        <v>5</v>
      </c>
    </row>
    <row r="18" spans="1:9" ht="15" customHeight="1">
      <c r="A18" s="103" t="s">
        <v>46</v>
      </c>
      <c r="B18" s="84">
        <v>69.06</v>
      </c>
      <c r="C18" s="86">
        <f>B18/B$15*1000*B$14</f>
        <v>623.73554913294788</v>
      </c>
      <c r="D18" s="85">
        <v>0</v>
      </c>
      <c r="E18" s="86">
        <f>D18/D$15*1000*D$14</f>
        <v>0</v>
      </c>
      <c r="F18" s="85">
        <v>78.38</v>
      </c>
      <c r="G18" s="86">
        <f>F18/F$15*1000*F$14</f>
        <v>748.97276636407071</v>
      </c>
      <c r="H18" s="69">
        <f>LARGE((C18,E18,G18),1)</f>
        <v>748.97276636407071</v>
      </c>
      <c r="I18" s="67">
        <v>9</v>
      </c>
    </row>
    <row r="19" spans="1:9" ht="15" customHeight="1">
      <c r="A19" s="110" t="s">
        <v>48</v>
      </c>
      <c r="B19" s="84">
        <v>67.319999999999993</v>
      </c>
      <c r="C19" s="86">
        <f t="shared" ref="C19:G57" si="0">B19/B$15*1000*B$14</f>
        <v>608.02023121387265</v>
      </c>
      <c r="D19" s="85">
        <v>0</v>
      </c>
      <c r="E19" s="86">
        <f t="shared" si="0"/>
        <v>0</v>
      </c>
      <c r="F19" s="85">
        <v>63.41</v>
      </c>
      <c r="G19" s="86">
        <f t="shared" si="0"/>
        <v>605.92451027233631</v>
      </c>
      <c r="H19" s="69">
        <f>LARGE((C19,E19,G19),1)</f>
        <v>608.02023121387265</v>
      </c>
      <c r="I19" s="67">
        <v>20</v>
      </c>
    </row>
    <row r="20" spans="1:9" ht="15" customHeight="1">
      <c r="A20" s="112" t="s">
        <v>59</v>
      </c>
      <c r="B20" s="84">
        <v>63.69</v>
      </c>
      <c r="C20" s="86">
        <f t="shared" si="0"/>
        <v>575.23482658959529</v>
      </c>
      <c r="D20" s="85">
        <v>0</v>
      </c>
      <c r="E20" s="86">
        <f t="shared" si="0"/>
        <v>0</v>
      </c>
      <c r="F20" s="85">
        <v>0</v>
      </c>
      <c r="G20" s="86">
        <f>F20/F$15*1000*F$14</f>
        <v>0</v>
      </c>
      <c r="H20" s="69">
        <f>LARGE((C20,E20,G20),1)</f>
        <v>575.23482658959529</v>
      </c>
      <c r="I20" s="67">
        <v>27</v>
      </c>
    </row>
    <row r="21" spans="1:9" ht="15" customHeight="1">
      <c r="A21" s="113" t="s">
        <v>61</v>
      </c>
      <c r="B21" s="84">
        <v>62.66</v>
      </c>
      <c r="C21" s="86">
        <f t="shared" si="0"/>
        <v>565.93208092485543</v>
      </c>
      <c r="D21" s="85">
        <v>0</v>
      </c>
      <c r="E21" s="86">
        <f>D21/D$15*1000*D$14</f>
        <v>0</v>
      </c>
      <c r="F21" s="85">
        <v>0</v>
      </c>
      <c r="G21" s="86">
        <f t="shared" si="0"/>
        <v>0</v>
      </c>
      <c r="H21" s="69">
        <f>LARGE((C21,E21,G21),1)</f>
        <v>565.93208092485543</v>
      </c>
      <c r="I21" s="67">
        <v>29</v>
      </c>
    </row>
    <row r="22" spans="1:9" ht="15" customHeight="1">
      <c r="A22" s="71" t="s">
        <v>63</v>
      </c>
      <c r="B22" s="84">
        <v>49.29</v>
      </c>
      <c r="C22" s="86">
        <f>B22/B$15*1000*B$14</f>
        <v>445.17702312138726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445.17702312138726</v>
      </c>
      <c r="I22" s="67">
        <v>40</v>
      </c>
    </row>
    <row r="23" spans="1:9" ht="15" customHeight="1">
      <c r="A23" s="112" t="s">
        <v>65</v>
      </c>
      <c r="B23" s="84">
        <v>42.71</v>
      </c>
      <c r="C23" s="86">
        <f>B23/B$15*1000*B$14</f>
        <v>385.74783236994216</v>
      </c>
      <c r="D23" s="85">
        <v>0</v>
      </c>
      <c r="E23" s="86">
        <f t="shared" si="0"/>
        <v>0</v>
      </c>
      <c r="F23" s="85">
        <v>0</v>
      </c>
      <c r="G23" s="86">
        <f t="shared" si="0"/>
        <v>0</v>
      </c>
      <c r="H23" s="69">
        <f>LARGE((C23,E23,G23),1)</f>
        <v>385.74783236994216</v>
      </c>
      <c r="I23" s="67">
        <v>45</v>
      </c>
    </row>
    <row r="24" spans="1:9" ht="15" customHeight="1">
      <c r="A24" s="81" t="s">
        <v>67</v>
      </c>
      <c r="B24" s="84">
        <v>40.99</v>
      </c>
      <c r="C24" s="86">
        <f t="shared" si="0"/>
        <v>370.21315028901734</v>
      </c>
      <c r="D24" s="85">
        <v>0</v>
      </c>
      <c r="E24" s="86">
        <f t="shared" si="0"/>
        <v>0</v>
      </c>
      <c r="F24" s="85">
        <v>0</v>
      </c>
      <c r="G24" s="86">
        <f>F24/F$15*1000*F$14</f>
        <v>0</v>
      </c>
      <c r="H24" s="69">
        <f>LARGE((C24,E24,G24),1)</f>
        <v>370.21315028901734</v>
      </c>
      <c r="I24" s="67">
        <v>47</v>
      </c>
    </row>
    <row r="25" spans="1:9" ht="15" customHeight="1">
      <c r="A25" s="112" t="s">
        <v>68</v>
      </c>
      <c r="B25" s="84">
        <v>32.67</v>
      </c>
      <c r="C25" s="86">
        <f t="shared" si="0"/>
        <v>295.06864161849711</v>
      </c>
      <c r="D25" s="85">
        <v>0</v>
      </c>
      <c r="E25" s="86">
        <f t="shared" si="0"/>
        <v>0</v>
      </c>
      <c r="F25" s="85">
        <v>0</v>
      </c>
      <c r="G25" s="86">
        <f t="shared" si="0"/>
        <v>0</v>
      </c>
      <c r="H25" s="69">
        <f>LARGE((C25,E25,G25),1)</f>
        <v>295.06864161849711</v>
      </c>
      <c r="I25" s="67">
        <v>48</v>
      </c>
    </row>
    <row r="26" spans="1:9" ht="15" customHeight="1">
      <c r="A26" s="112" t="s">
        <v>69</v>
      </c>
      <c r="B26" s="84">
        <v>15.17</v>
      </c>
      <c r="C26" s="86">
        <f t="shared" si="0"/>
        <v>137.01228323699422</v>
      </c>
      <c r="D26" s="85">
        <v>0</v>
      </c>
      <c r="E26" s="86">
        <f t="shared" si="0"/>
        <v>0</v>
      </c>
      <c r="F26" s="85">
        <v>0</v>
      </c>
      <c r="G26" s="86">
        <f t="shared" si="0"/>
        <v>0</v>
      </c>
      <c r="H26" s="69">
        <f>LARGE((C26,E26,G26),1)</f>
        <v>137.01228323699422</v>
      </c>
      <c r="I26" s="67">
        <v>53</v>
      </c>
    </row>
    <row r="27" spans="1:9" ht="15" customHeight="1">
      <c r="A27" s="71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 ht="15" customHeight="1">
      <c r="A28" s="71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 ht="15" customHeight="1">
      <c r="A29" s="81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 ht="15" customHeight="1">
      <c r="A30" s="73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 ht="15" customHeight="1">
      <c r="A31" s="73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 ht="15" customHeight="1">
      <c r="A32" s="73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 ht="15" customHeight="1">
      <c r="A33" s="74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 ht="15" customHeight="1">
      <c r="A34" s="7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 ht="15" customHeight="1">
      <c r="A35" s="7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  <row r="36" spans="1:9" ht="15" customHeight="1">
      <c r="A36" s="72"/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0</v>
      </c>
      <c r="G36" s="86">
        <f t="shared" si="0"/>
        <v>0</v>
      </c>
      <c r="H36" s="69">
        <f>LARGE((C36,E36,G36),1)</f>
        <v>0</v>
      </c>
      <c r="I36" s="67"/>
    </row>
    <row r="37" spans="1:9" ht="15" customHeight="1">
      <c r="A37" s="72"/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0</v>
      </c>
      <c r="G37" s="86">
        <f t="shared" si="0"/>
        <v>0</v>
      </c>
      <c r="H37" s="69">
        <f>LARGE((C37,E37,G37),1)</f>
        <v>0</v>
      </c>
      <c r="I37" s="67"/>
    </row>
    <row r="38" spans="1:9" ht="15" customHeight="1">
      <c r="A38" s="73"/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0</v>
      </c>
      <c r="G38" s="86">
        <f t="shared" si="0"/>
        <v>0</v>
      </c>
      <c r="H38" s="69">
        <f>LARGE((C38,E38,G38),1)</f>
        <v>0</v>
      </c>
      <c r="I38" s="67"/>
    </row>
    <row r="39" spans="1:9" ht="15" customHeight="1">
      <c r="A39" s="73"/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0</v>
      </c>
      <c r="G39" s="86">
        <f t="shared" si="0"/>
        <v>0</v>
      </c>
      <c r="H39" s="69">
        <f>LARGE((C39,E39,G39),1)</f>
        <v>0</v>
      </c>
      <c r="I39" s="67"/>
    </row>
    <row r="40" spans="1:9" ht="15" customHeight="1">
      <c r="A40" s="72"/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0</v>
      </c>
      <c r="G40" s="86">
        <f t="shared" si="0"/>
        <v>0</v>
      </c>
      <c r="H40" s="69">
        <f>LARGE((C40,E40,G40),1)</f>
        <v>0</v>
      </c>
      <c r="I40" s="67"/>
    </row>
    <row r="41" spans="1:9" ht="15" customHeight="1">
      <c r="A41" s="72"/>
      <c r="B41" s="85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0</v>
      </c>
      <c r="G41" s="86">
        <f t="shared" si="0"/>
        <v>0</v>
      </c>
      <c r="H41" s="69">
        <f>LARGE((C41,E41,G41),1)</f>
        <v>0</v>
      </c>
      <c r="I41" s="67"/>
    </row>
    <row r="42" spans="1:9" ht="15" customHeight="1">
      <c r="A42" s="81"/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0</v>
      </c>
      <c r="G42" s="86">
        <f t="shared" si="0"/>
        <v>0</v>
      </c>
      <c r="H42" s="69">
        <f>LARGE((C42,E42,G42),1)</f>
        <v>0</v>
      </c>
      <c r="I42" s="67"/>
    </row>
    <row r="43" spans="1:9" ht="15" customHeight="1">
      <c r="A43" s="72"/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0</v>
      </c>
      <c r="G43" s="86">
        <f t="shared" si="0"/>
        <v>0</v>
      </c>
      <c r="H43" s="69">
        <f>LARGE((C43,E43,G43),1)</f>
        <v>0</v>
      </c>
      <c r="I43" s="67"/>
    </row>
    <row r="44" spans="1:9" ht="15" customHeight="1">
      <c r="A44" s="72"/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0</v>
      </c>
      <c r="G44" s="86">
        <f t="shared" si="0"/>
        <v>0</v>
      </c>
      <c r="H44" s="69">
        <f>LARGE((C44,E44,G44),1)</f>
        <v>0</v>
      </c>
      <c r="I44" s="67"/>
    </row>
    <row r="45" spans="1:9" ht="15" customHeight="1">
      <c r="A45" s="73"/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0</v>
      </c>
      <c r="G45" s="86">
        <f t="shared" si="0"/>
        <v>0</v>
      </c>
      <c r="H45" s="69">
        <f>LARGE((C45,E45,G45),1)</f>
        <v>0</v>
      </c>
      <c r="I45" s="67"/>
    </row>
    <row r="46" spans="1:9" ht="15" customHeight="1">
      <c r="A46" s="73"/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0</v>
      </c>
      <c r="G46" s="86">
        <f t="shared" si="0"/>
        <v>0</v>
      </c>
      <c r="H46" s="69">
        <f>LARGE((C46,E46,G46),1)</f>
        <v>0</v>
      </c>
      <c r="I46" s="67"/>
    </row>
    <row r="47" spans="1:9" ht="15" customHeight="1">
      <c r="A47" s="72"/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0</v>
      </c>
      <c r="G47" s="86">
        <f t="shared" si="0"/>
        <v>0</v>
      </c>
      <c r="H47" s="69">
        <f>LARGE((C47,E47,G47),1)</f>
        <v>0</v>
      </c>
      <c r="I47" s="67"/>
    </row>
    <row r="48" spans="1:9" ht="15" customHeight="1">
      <c r="A48" s="72"/>
      <c r="B48" s="85">
        <v>0</v>
      </c>
      <c r="C48" s="86">
        <f t="shared" si="0"/>
        <v>0</v>
      </c>
      <c r="D48" s="85">
        <v>0</v>
      </c>
      <c r="E48" s="86">
        <f t="shared" si="0"/>
        <v>0</v>
      </c>
      <c r="F48" s="85">
        <v>0</v>
      </c>
      <c r="G48" s="86">
        <f t="shared" si="0"/>
        <v>0</v>
      </c>
      <c r="H48" s="69">
        <f>LARGE((C48,E48,G48),1)</f>
        <v>0</v>
      </c>
      <c r="I48" s="67"/>
    </row>
    <row r="49" spans="1:9" ht="15" customHeight="1">
      <c r="A49" s="72"/>
      <c r="B49" s="85">
        <v>0</v>
      </c>
      <c r="C49" s="86">
        <f t="shared" si="0"/>
        <v>0</v>
      </c>
      <c r="D49" s="85">
        <v>0</v>
      </c>
      <c r="E49" s="86">
        <f t="shared" si="0"/>
        <v>0</v>
      </c>
      <c r="F49" s="85">
        <v>0</v>
      </c>
      <c r="G49" s="86">
        <f t="shared" si="0"/>
        <v>0</v>
      </c>
      <c r="H49" s="69">
        <f>LARGE((C49,E49,G49),1)</f>
        <v>0</v>
      </c>
      <c r="I49" s="67"/>
    </row>
    <row r="50" spans="1:9" ht="15" customHeight="1">
      <c r="A50" s="73"/>
      <c r="B50" s="85">
        <v>0</v>
      </c>
      <c r="C50" s="86">
        <f t="shared" si="0"/>
        <v>0</v>
      </c>
      <c r="D50" s="85">
        <v>0</v>
      </c>
      <c r="E50" s="86">
        <f t="shared" si="0"/>
        <v>0</v>
      </c>
      <c r="F50" s="85">
        <v>0</v>
      </c>
      <c r="G50" s="86">
        <f t="shared" si="0"/>
        <v>0</v>
      </c>
      <c r="H50" s="69">
        <f>LARGE((C50,E50,G50),1)</f>
        <v>0</v>
      </c>
      <c r="I50" s="67"/>
    </row>
    <row r="51" spans="1:9" ht="15" customHeight="1">
      <c r="A51" s="68"/>
      <c r="B51" s="85">
        <v>0</v>
      </c>
      <c r="C51" s="86">
        <f t="shared" si="0"/>
        <v>0</v>
      </c>
      <c r="D51" s="85">
        <v>0</v>
      </c>
      <c r="E51" s="86">
        <f t="shared" si="0"/>
        <v>0</v>
      </c>
      <c r="F51" s="85">
        <v>0</v>
      </c>
      <c r="G51" s="86">
        <f t="shared" si="0"/>
        <v>0</v>
      </c>
      <c r="H51" s="69">
        <f>LARGE((C51,E51,G51),1)</f>
        <v>0</v>
      </c>
      <c r="I51" s="67"/>
    </row>
    <row r="52" spans="1:9" ht="15" customHeight="1">
      <c r="A52" s="79"/>
      <c r="B52" s="85">
        <v>0</v>
      </c>
      <c r="C52" s="86">
        <f t="shared" si="0"/>
        <v>0</v>
      </c>
      <c r="D52" s="85">
        <v>0</v>
      </c>
      <c r="E52" s="86">
        <f t="shared" si="0"/>
        <v>0</v>
      </c>
      <c r="F52" s="85">
        <v>0</v>
      </c>
      <c r="G52" s="86">
        <f t="shared" si="0"/>
        <v>0</v>
      </c>
      <c r="H52" s="69">
        <f>LARGE((C52,E52,G52),1)</f>
        <v>0</v>
      </c>
      <c r="I52" s="67"/>
    </row>
    <row r="53" spans="1:9" ht="15" customHeight="1">
      <c r="A53" s="75"/>
      <c r="B53" s="85">
        <v>0</v>
      </c>
      <c r="C53" s="86">
        <f t="shared" si="0"/>
        <v>0</v>
      </c>
      <c r="D53" s="85">
        <v>0</v>
      </c>
      <c r="E53" s="86">
        <f t="shared" si="0"/>
        <v>0</v>
      </c>
      <c r="F53" s="85">
        <v>0</v>
      </c>
      <c r="G53" s="86">
        <f t="shared" si="0"/>
        <v>0</v>
      </c>
      <c r="H53" s="69">
        <f>LARGE((C53,E53,G53),1)</f>
        <v>0</v>
      </c>
      <c r="I53" s="67"/>
    </row>
    <row r="54" spans="1:9" ht="15" customHeight="1">
      <c r="A54" s="72"/>
      <c r="B54" s="85">
        <v>0</v>
      </c>
      <c r="C54" s="86">
        <f t="shared" si="0"/>
        <v>0</v>
      </c>
      <c r="D54" s="85">
        <v>0</v>
      </c>
      <c r="E54" s="86">
        <f t="shared" si="0"/>
        <v>0</v>
      </c>
      <c r="F54" s="85">
        <v>0</v>
      </c>
      <c r="G54" s="86">
        <f t="shared" si="0"/>
        <v>0</v>
      </c>
      <c r="H54" s="69">
        <f>LARGE((C54,E54,G54),1)</f>
        <v>0</v>
      </c>
      <c r="I54" s="67"/>
    </row>
    <row r="55" spans="1:9" ht="15" customHeight="1">
      <c r="A55" s="73"/>
      <c r="B55" s="85">
        <v>0</v>
      </c>
      <c r="C55" s="86">
        <f t="shared" si="0"/>
        <v>0</v>
      </c>
      <c r="D55" s="85">
        <v>0</v>
      </c>
      <c r="E55" s="86">
        <f t="shared" si="0"/>
        <v>0</v>
      </c>
      <c r="F55" s="85">
        <v>0</v>
      </c>
      <c r="G55" s="86">
        <f t="shared" si="0"/>
        <v>0</v>
      </c>
      <c r="H55" s="69">
        <f>LARGE((C55,E55,G55),1)</f>
        <v>0</v>
      </c>
      <c r="I55" s="67"/>
    </row>
    <row r="56" spans="1:9" ht="15" customHeight="1">
      <c r="A56" s="73"/>
      <c r="B56" s="85">
        <v>0</v>
      </c>
      <c r="C56" s="86">
        <f t="shared" si="0"/>
        <v>0</v>
      </c>
      <c r="D56" s="85">
        <v>0</v>
      </c>
      <c r="E56" s="86">
        <f t="shared" si="0"/>
        <v>0</v>
      </c>
      <c r="F56" s="85">
        <v>0</v>
      </c>
      <c r="G56" s="86">
        <f t="shared" si="0"/>
        <v>0</v>
      </c>
      <c r="H56" s="69">
        <f>LARGE((C56,E56,G56),1)</f>
        <v>0</v>
      </c>
      <c r="I56" s="67"/>
    </row>
    <row r="57" spans="1:9" ht="15" customHeight="1">
      <c r="A57" s="76"/>
      <c r="B57" s="85">
        <v>0</v>
      </c>
      <c r="C57" s="86">
        <f t="shared" si="0"/>
        <v>0</v>
      </c>
      <c r="D57" s="85">
        <v>0</v>
      </c>
      <c r="E57" s="86">
        <f t="shared" si="0"/>
        <v>0</v>
      </c>
      <c r="F57" s="85">
        <v>0</v>
      </c>
      <c r="G57" s="86">
        <f t="shared" si="0"/>
        <v>0</v>
      </c>
      <c r="H57" s="69">
        <f>LARGE((C57,E57,G57),1)</f>
        <v>0</v>
      </c>
      <c r="I57" s="67"/>
    </row>
    <row r="58" spans="1:9" ht="15" customHeight="1">
      <c r="A58" s="73"/>
      <c r="B58" s="85">
        <v>0</v>
      </c>
      <c r="C58" s="86">
        <f>B58/B$15*1000*B$14</f>
        <v>0</v>
      </c>
      <c r="D58" s="85">
        <v>0</v>
      </c>
      <c r="E58" s="86">
        <f>D58/D$15*1000*D$14</f>
        <v>0</v>
      </c>
      <c r="F58" s="85">
        <v>0</v>
      </c>
      <c r="G58" s="86">
        <f>F58/F$15*1000*F$14</f>
        <v>0</v>
      </c>
      <c r="H58" s="69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B10:C10"/>
    <mergeCell ref="B6:C6"/>
    <mergeCell ref="B2:F2"/>
    <mergeCell ref="B4:F4"/>
    <mergeCell ref="A1:A7"/>
  </mergeCells>
  <phoneticPr fontId="1" type="noConversion"/>
  <conditionalFormatting sqref="A50">
    <cfRule type="duplicateValues" dxfId="137" priority="17"/>
  </conditionalFormatting>
  <conditionalFormatting sqref="A50">
    <cfRule type="duplicateValues" dxfId="136" priority="18"/>
  </conditionalFormatting>
  <conditionalFormatting sqref="A51">
    <cfRule type="duplicateValues" dxfId="135" priority="15"/>
  </conditionalFormatting>
  <conditionalFormatting sqref="A51">
    <cfRule type="duplicateValues" dxfId="134" priority="16"/>
  </conditionalFormatting>
  <conditionalFormatting sqref="A34:A41 A22 A27:A28 A53 A30:A32 A43:A49">
    <cfRule type="duplicateValues" dxfId="133" priority="25"/>
  </conditionalFormatting>
  <conditionalFormatting sqref="A34:A41 A22 A27:A28 A53 A30:A32 A43:A49">
    <cfRule type="duplicateValues" dxfId="132" priority="26"/>
  </conditionalFormatting>
  <conditionalFormatting sqref="A57">
    <cfRule type="duplicateValues" dxfId="131" priority="23"/>
  </conditionalFormatting>
  <conditionalFormatting sqref="A57">
    <cfRule type="duplicateValues" dxfId="130" priority="24"/>
  </conditionalFormatting>
  <conditionalFormatting sqref="A33">
    <cfRule type="duplicateValues" dxfId="129" priority="21"/>
  </conditionalFormatting>
  <conditionalFormatting sqref="A33">
    <cfRule type="duplicateValues" dxfId="128" priority="22"/>
  </conditionalFormatting>
  <conditionalFormatting sqref="A29">
    <cfRule type="duplicateValues" dxfId="127" priority="13"/>
  </conditionalFormatting>
  <conditionalFormatting sqref="A42">
    <cfRule type="duplicateValues" dxfId="126" priority="12"/>
  </conditionalFormatting>
  <conditionalFormatting sqref="A52">
    <cfRule type="duplicateValues" dxfId="125" priority="11"/>
  </conditionalFormatting>
  <conditionalFormatting sqref="A17">
    <cfRule type="duplicateValues" dxfId="124" priority="7"/>
  </conditionalFormatting>
  <conditionalFormatting sqref="A17">
    <cfRule type="duplicateValues" dxfId="123" priority="8"/>
  </conditionalFormatting>
  <conditionalFormatting sqref="A18">
    <cfRule type="duplicateValues" dxfId="122" priority="5"/>
  </conditionalFormatting>
  <conditionalFormatting sqref="A18">
    <cfRule type="duplicateValues" dxfId="121" priority="6"/>
  </conditionalFormatting>
  <conditionalFormatting sqref="A19">
    <cfRule type="duplicateValues" dxfId="120" priority="3"/>
  </conditionalFormatting>
  <conditionalFormatting sqref="A19">
    <cfRule type="duplicateValues" dxfId="119" priority="4"/>
  </conditionalFormatting>
  <conditionalFormatting sqref="A23">
    <cfRule type="duplicateValues" dxfId="118" priority="2"/>
  </conditionalFormatting>
  <conditionalFormatting sqref="A25">
    <cfRule type="duplicateValues" dxfId="117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L33" sqref="L33"/>
    </sheetView>
  </sheetViews>
  <sheetFormatPr baseColWidth="10" defaultColWidth="10.5703125" defaultRowHeight="13" x14ac:dyDescent="0"/>
  <cols>
    <col min="1" max="1" width="17.42578125" customWidth="1"/>
    <col min="2" max="2" width="8.5703125" customWidth="1"/>
    <col min="3" max="3" width="8.5703125" style="99" customWidth="1"/>
    <col min="4" max="8" width="8.5703125" customWidth="1"/>
    <col min="9" max="9" width="9.140625" customWidth="1"/>
  </cols>
  <sheetData>
    <row r="1" spans="1:9" ht="15" customHeight="1">
      <c r="A1" s="179"/>
      <c r="B1" s="108"/>
      <c r="C1" s="108"/>
      <c r="D1" s="108"/>
      <c r="E1" s="108"/>
      <c r="F1" s="108"/>
      <c r="G1" s="108"/>
      <c r="H1" s="108"/>
      <c r="I1" s="45"/>
    </row>
    <row r="2" spans="1:9" ht="15" customHeight="1">
      <c r="A2" s="179"/>
      <c r="B2" s="181" t="s">
        <v>40</v>
      </c>
      <c r="C2" s="181"/>
      <c r="D2" s="181"/>
      <c r="E2" s="181"/>
      <c r="F2" s="181"/>
      <c r="G2" s="108"/>
      <c r="H2" s="108"/>
      <c r="I2" s="45"/>
    </row>
    <row r="3" spans="1:9" ht="15" customHeight="1">
      <c r="A3" s="179"/>
      <c r="B3" s="108"/>
      <c r="C3" s="108"/>
      <c r="D3" s="108"/>
      <c r="E3" s="108"/>
      <c r="F3" s="108"/>
      <c r="G3" s="108"/>
      <c r="H3" s="108"/>
      <c r="I3" s="45"/>
    </row>
    <row r="4" spans="1:9" ht="15" customHeight="1">
      <c r="A4" s="179"/>
      <c r="B4" s="181" t="s">
        <v>34</v>
      </c>
      <c r="C4" s="181"/>
      <c r="D4" s="181"/>
      <c r="E4" s="181"/>
      <c r="F4" s="181"/>
      <c r="G4" s="108"/>
      <c r="H4" s="108"/>
      <c r="I4" s="45"/>
    </row>
    <row r="5" spans="1:9" ht="15" customHeight="1">
      <c r="A5" s="179"/>
      <c r="B5" s="108"/>
      <c r="C5" s="108"/>
      <c r="D5" s="108"/>
      <c r="E5" s="108"/>
      <c r="F5" s="108"/>
      <c r="G5" s="108"/>
      <c r="H5" s="108"/>
      <c r="I5" s="45"/>
    </row>
    <row r="6" spans="1:9" ht="15" customHeight="1">
      <c r="A6" s="179"/>
      <c r="B6" s="180"/>
      <c r="C6" s="180"/>
      <c r="D6" s="108"/>
      <c r="E6" s="108"/>
      <c r="F6" s="108"/>
      <c r="G6" s="108"/>
      <c r="H6" s="108"/>
      <c r="I6" s="45"/>
    </row>
    <row r="7" spans="1:9" ht="15" customHeight="1">
      <c r="A7" s="179"/>
      <c r="B7" s="108"/>
      <c r="C7" s="108"/>
      <c r="D7" s="108"/>
      <c r="E7" s="108"/>
      <c r="F7" s="108"/>
      <c r="G7" s="108"/>
      <c r="H7" s="108"/>
      <c r="I7" s="45"/>
    </row>
    <row r="8" spans="1:9" ht="15" customHeight="1">
      <c r="A8" s="46" t="s">
        <v>11</v>
      </c>
      <c r="B8" s="47" t="s">
        <v>70</v>
      </c>
      <c r="C8" s="47"/>
      <c r="D8" s="47"/>
      <c r="E8" s="47"/>
      <c r="F8" s="107"/>
      <c r="G8" s="107"/>
      <c r="H8" s="107"/>
      <c r="I8" s="45"/>
    </row>
    <row r="9" spans="1:9" ht="15" customHeight="1">
      <c r="A9" s="46" t="s">
        <v>0</v>
      </c>
      <c r="B9" s="47" t="s">
        <v>71</v>
      </c>
      <c r="C9" s="47"/>
      <c r="D9" s="47"/>
      <c r="E9" s="47"/>
      <c r="F9" s="107"/>
      <c r="G9" s="107"/>
      <c r="H9" s="107"/>
      <c r="I9" s="45"/>
    </row>
    <row r="10" spans="1:9" ht="15" customHeight="1">
      <c r="A10" s="46" t="s">
        <v>13</v>
      </c>
      <c r="B10" s="182">
        <v>41651</v>
      </c>
      <c r="C10" s="182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 t="s">
        <v>42</v>
      </c>
      <c r="C11" s="48"/>
      <c r="D11" s="108"/>
      <c r="E11" s="108"/>
      <c r="F11" s="108"/>
      <c r="G11" s="108"/>
      <c r="H11" s="108"/>
      <c r="I11" s="45"/>
    </row>
    <row r="12" spans="1:9" ht="15" customHeight="1">
      <c r="A12" s="46" t="s">
        <v>16</v>
      </c>
      <c r="B12" s="107" t="s">
        <v>72</v>
      </c>
      <c r="C12" s="108"/>
      <c r="D12" s="108"/>
      <c r="E12" s="108"/>
      <c r="F12" s="108"/>
      <c r="G12" s="108"/>
      <c r="H12" s="108"/>
      <c r="I12" s="45"/>
    </row>
    <row r="13" spans="1:9" ht="15" customHeight="1">
      <c r="A13" s="10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107" t="s">
        <v>15</v>
      </c>
      <c r="B14" s="55">
        <v>0</v>
      </c>
      <c r="C14" s="56"/>
      <c r="D14" s="57">
        <v>0</v>
      </c>
      <c r="E14" s="56"/>
      <c r="F14" s="57">
        <v>0.8</v>
      </c>
      <c r="G14" s="56"/>
      <c r="H14" s="58" t="s">
        <v>18</v>
      </c>
      <c r="I14" s="59" t="s">
        <v>25</v>
      </c>
    </row>
    <row r="15" spans="1:9" ht="15" customHeight="1">
      <c r="A15" s="107" t="s">
        <v>14</v>
      </c>
      <c r="B15" s="60">
        <v>1</v>
      </c>
      <c r="C15" s="61"/>
      <c r="D15" s="62">
        <v>1</v>
      </c>
      <c r="E15" s="61"/>
      <c r="F15" s="62">
        <v>82.85</v>
      </c>
      <c r="G15" s="61"/>
      <c r="H15" s="58" t="s">
        <v>19</v>
      </c>
      <c r="I15" s="59" t="s">
        <v>26</v>
      </c>
    </row>
    <row r="16" spans="1:9" ht="15" customHeight="1">
      <c r="A16" s="10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55</v>
      </c>
    </row>
    <row r="17" spans="1:9" ht="15" customHeight="1">
      <c r="A17" s="103" t="s">
        <v>46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74.709999999999994</v>
      </c>
      <c r="G17" s="86">
        <f>F17/F$15*1000*F$14</f>
        <v>721.40012070006037</v>
      </c>
      <c r="H17" s="69">
        <f>LARGE((C17,E17,G17),1)</f>
        <v>721.40012070006037</v>
      </c>
      <c r="I17" s="67">
        <v>7</v>
      </c>
    </row>
    <row r="18" spans="1:9" ht="15" customHeight="1">
      <c r="A18" s="104" t="s">
        <v>47</v>
      </c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74.459999999999994</v>
      </c>
      <c r="G18" s="86">
        <f>F18/F$15*1000*F$14</f>
        <v>718.98611949305985</v>
      </c>
      <c r="H18" s="69">
        <f>LARGE((C18,E18,G18),1)</f>
        <v>718.98611949305985</v>
      </c>
      <c r="I18" s="67">
        <v>8</v>
      </c>
    </row>
    <row r="19" spans="1:9" ht="15" customHeight="1">
      <c r="A19" s="110" t="s">
        <v>48</v>
      </c>
      <c r="B19" s="84">
        <v>0</v>
      </c>
      <c r="C19" s="86">
        <f t="shared" ref="C19:G56" si="0">B19/B$15*1000*B$14</f>
        <v>0</v>
      </c>
      <c r="D19" s="85">
        <v>0</v>
      </c>
      <c r="E19" s="86">
        <f t="shared" si="0"/>
        <v>0</v>
      </c>
      <c r="F19" s="85">
        <v>71.510000000000005</v>
      </c>
      <c r="G19" s="86">
        <f t="shared" si="0"/>
        <v>690.50090525045289</v>
      </c>
      <c r="H19" s="69">
        <f>LARGE((C19,E19,G19),1)</f>
        <v>690.50090525045289</v>
      </c>
      <c r="I19" s="67">
        <v>15</v>
      </c>
    </row>
    <row r="20" spans="1:9" ht="15" customHeight="1">
      <c r="A20" s="112" t="s">
        <v>63</v>
      </c>
      <c r="B20" s="84">
        <v>0</v>
      </c>
      <c r="C20" s="86">
        <f t="shared" si="0"/>
        <v>0</v>
      </c>
      <c r="D20" s="85">
        <v>0</v>
      </c>
      <c r="E20" s="86">
        <f>D20/D$15*1000*D$14</f>
        <v>0</v>
      </c>
      <c r="F20" s="85">
        <v>61.45</v>
      </c>
      <c r="G20" s="86">
        <f t="shared" si="0"/>
        <v>593.36149668074847</v>
      </c>
      <c r="H20" s="69">
        <f>LARGE((C20,E20,G20),1)</f>
        <v>593.36149668074847</v>
      </c>
      <c r="I20" s="67">
        <v>35</v>
      </c>
    </row>
    <row r="21" spans="1:9" ht="15" customHeight="1">
      <c r="A21" s="112" t="s">
        <v>69</v>
      </c>
      <c r="B21" s="84">
        <v>0</v>
      </c>
      <c r="C21" s="86">
        <f>B21/B$15*1000*B$14</f>
        <v>0</v>
      </c>
      <c r="D21" s="85">
        <v>0</v>
      </c>
      <c r="E21" s="86">
        <f>D21/D$15*1000*D$14</f>
        <v>0</v>
      </c>
      <c r="F21" s="85">
        <v>57.83</v>
      </c>
      <c r="G21" s="86">
        <f>F21/F$15*1000*F$14</f>
        <v>558.40675920337969</v>
      </c>
      <c r="H21" s="69">
        <f>LARGE((C21,E21,G21),1)</f>
        <v>558.40675920337969</v>
      </c>
      <c r="I21" s="67">
        <v>39</v>
      </c>
    </row>
    <row r="22" spans="1:9" ht="15" customHeight="1">
      <c r="A22" s="112" t="s">
        <v>59</v>
      </c>
      <c r="B22" s="84">
        <v>0</v>
      </c>
      <c r="C22" s="86">
        <f>B22/B$15*1000*B$14</f>
        <v>0</v>
      </c>
      <c r="D22" s="85">
        <v>0</v>
      </c>
      <c r="E22" s="86">
        <f t="shared" si="0"/>
        <v>0</v>
      </c>
      <c r="F22" s="85">
        <v>56.26</v>
      </c>
      <c r="G22" s="86">
        <f t="shared" si="0"/>
        <v>543.2468316234158</v>
      </c>
      <c r="H22" s="69">
        <f>LARGE((C22,E22,G22),1)</f>
        <v>543.2468316234158</v>
      </c>
      <c r="I22" s="67">
        <v>42</v>
      </c>
    </row>
    <row r="23" spans="1:9" ht="15" customHeight="1">
      <c r="A23" s="112" t="s">
        <v>61</v>
      </c>
      <c r="B23" s="84">
        <v>0</v>
      </c>
      <c r="C23" s="86">
        <f t="shared" si="0"/>
        <v>0</v>
      </c>
      <c r="D23" s="85">
        <v>0</v>
      </c>
      <c r="E23" s="86">
        <f t="shared" si="0"/>
        <v>0</v>
      </c>
      <c r="F23" s="85">
        <v>49.86</v>
      </c>
      <c r="G23" s="86">
        <f>F23/F$15*1000*F$14</f>
        <v>481.44840072420038</v>
      </c>
      <c r="H23" s="69">
        <f>LARGE((C23,E23,G23),1)</f>
        <v>481.44840072420038</v>
      </c>
      <c r="I23" s="67">
        <v>44</v>
      </c>
    </row>
    <row r="24" spans="1:9" ht="15" customHeight="1">
      <c r="A24" s="112" t="s">
        <v>67</v>
      </c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46.26</v>
      </c>
      <c r="G24" s="86">
        <f t="shared" si="0"/>
        <v>446.68678334339177</v>
      </c>
      <c r="H24" s="69">
        <f>LARGE((C24,E24,G24),1)</f>
        <v>446.68678334339177</v>
      </c>
      <c r="I24" s="67">
        <v>49</v>
      </c>
    </row>
    <row r="25" spans="1:9" ht="15" customHeight="1">
      <c r="A25" s="112" t="s">
        <v>65</v>
      </c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36.450000000000003</v>
      </c>
      <c r="G25" s="86">
        <f t="shared" si="0"/>
        <v>351.9613759806881</v>
      </c>
      <c r="H25" s="69">
        <f>LARGE((C25,E25,G25),1)</f>
        <v>351.9613759806881</v>
      </c>
      <c r="I25" s="67">
        <v>53</v>
      </c>
    </row>
    <row r="26" spans="1:9" ht="15" customHeight="1">
      <c r="A26" s="112" t="s">
        <v>68</v>
      </c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33.69</v>
      </c>
      <c r="G26" s="86">
        <f t="shared" si="0"/>
        <v>325.31080265540135</v>
      </c>
      <c r="H26" s="69">
        <f>LARGE((C26,E26,G26),1)</f>
        <v>325.31080265540135</v>
      </c>
      <c r="I26" s="67">
        <v>54</v>
      </c>
    </row>
    <row r="27" spans="1:9" ht="15" customHeight="1">
      <c r="A27" s="117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 ht="15" customHeight="1">
      <c r="A28" s="117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 ht="15" customHeight="1">
      <c r="A29" s="118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 ht="15" customHeight="1">
      <c r="A30" s="118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 ht="15" customHeight="1">
      <c r="A31" s="118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 ht="15" customHeight="1">
      <c r="A32" s="119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 ht="15" customHeight="1">
      <c r="A33" s="120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 ht="15" customHeight="1">
      <c r="A34" s="7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 ht="15" customHeight="1">
      <c r="A35" s="7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  <row r="36" spans="1:9" ht="15" customHeight="1">
      <c r="A36" s="72"/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0</v>
      </c>
      <c r="G36" s="86">
        <f t="shared" si="0"/>
        <v>0</v>
      </c>
      <c r="H36" s="69">
        <f>LARGE((C36,E36,G36),1)</f>
        <v>0</v>
      </c>
      <c r="I36" s="67"/>
    </row>
    <row r="37" spans="1:9" ht="15" customHeight="1">
      <c r="A37" s="73"/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0</v>
      </c>
      <c r="G37" s="86">
        <f t="shared" si="0"/>
        <v>0</v>
      </c>
      <c r="H37" s="69">
        <f>LARGE((C37,E37,G37),1)</f>
        <v>0</v>
      </c>
      <c r="I37" s="67"/>
    </row>
    <row r="38" spans="1:9" ht="15" customHeight="1">
      <c r="A38" s="73"/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0</v>
      </c>
      <c r="G38" s="86">
        <f t="shared" si="0"/>
        <v>0</v>
      </c>
      <c r="H38" s="69">
        <f>LARGE((C38,E38,G38),1)</f>
        <v>0</v>
      </c>
      <c r="I38" s="67"/>
    </row>
    <row r="39" spans="1:9" ht="15" customHeight="1">
      <c r="A39" s="72"/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0</v>
      </c>
      <c r="G39" s="86">
        <f t="shared" si="0"/>
        <v>0</v>
      </c>
      <c r="H39" s="69">
        <f>LARGE((C39,E39,G39),1)</f>
        <v>0</v>
      </c>
      <c r="I39" s="67"/>
    </row>
    <row r="40" spans="1:9" ht="15" customHeight="1">
      <c r="A40" s="72"/>
      <c r="B40" s="85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0</v>
      </c>
      <c r="G40" s="86">
        <f t="shared" si="0"/>
        <v>0</v>
      </c>
      <c r="H40" s="69">
        <f>LARGE((C40,E40,G40),1)</f>
        <v>0</v>
      </c>
      <c r="I40" s="67"/>
    </row>
    <row r="41" spans="1:9" ht="15" customHeight="1">
      <c r="A41" s="81"/>
      <c r="B41" s="85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0</v>
      </c>
      <c r="G41" s="86">
        <f t="shared" si="0"/>
        <v>0</v>
      </c>
      <c r="H41" s="69">
        <f>LARGE((C41,E41,G41),1)</f>
        <v>0</v>
      </c>
      <c r="I41" s="67"/>
    </row>
    <row r="42" spans="1:9" ht="15" customHeight="1">
      <c r="A42" s="72"/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0</v>
      </c>
      <c r="G42" s="86">
        <f t="shared" si="0"/>
        <v>0</v>
      </c>
      <c r="H42" s="69">
        <f>LARGE((C42,E42,G42),1)</f>
        <v>0</v>
      </c>
      <c r="I42" s="67"/>
    </row>
    <row r="43" spans="1:9" ht="15" customHeight="1">
      <c r="A43" s="72"/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0</v>
      </c>
      <c r="G43" s="86">
        <f t="shared" si="0"/>
        <v>0</v>
      </c>
      <c r="H43" s="69">
        <f>LARGE((C43,E43,G43),1)</f>
        <v>0</v>
      </c>
      <c r="I43" s="67"/>
    </row>
    <row r="44" spans="1:9" ht="15" customHeight="1">
      <c r="A44" s="73"/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0</v>
      </c>
      <c r="G44" s="86">
        <f t="shared" si="0"/>
        <v>0</v>
      </c>
      <c r="H44" s="69">
        <f>LARGE((C44,E44,G44),1)</f>
        <v>0</v>
      </c>
      <c r="I44" s="67"/>
    </row>
    <row r="45" spans="1:9" ht="15" customHeight="1">
      <c r="A45" s="73"/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0</v>
      </c>
      <c r="G45" s="86">
        <f t="shared" si="0"/>
        <v>0</v>
      </c>
      <c r="H45" s="69">
        <f>LARGE((C45,E45,G45),1)</f>
        <v>0</v>
      </c>
      <c r="I45" s="67"/>
    </row>
    <row r="46" spans="1:9" ht="15" customHeight="1">
      <c r="A46" s="72"/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0</v>
      </c>
      <c r="G46" s="86">
        <f t="shared" si="0"/>
        <v>0</v>
      </c>
      <c r="H46" s="69">
        <f>LARGE((C46,E46,G46),1)</f>
        <v>0</v>
      </c>
      <c r="I46" s="67"/>
    </row>
    <row r="47" spans="1:9" ht="15" customHeight="1">
      <c r="A47" s="72"/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0</v>
      </c>
      <c r="G47" s="86">
        <f t="shared" si="0"/>
        <v>0</v>
      </c>
      <c r="H47" s="69">
        <f>LARGE((C47,E47,G47),1)</f>
        <v>0</v>
      </c>
      <c r="I47" s="67"/>
    </row>
    <row r="48" spans="1:9" ht="15" customHeight="1">
      <c r="A48" s="72"/>
      <c r="B48" s="85">
        <v>0</v>
      </c>
      <c r="C48" s="86">
        <f t="shared" si="0"/>
        <v>0</v>
      </c>
      <c r="D48" s="85">
        <v>0</v>
      </c>
      <c r="E48" s="86">
        <f t="shared" si="0"/>
        <v>0</v>
      </c>
      <c r="F48" s="85">
        <v>0</v>
      </c>
      <c r="G48" s="86">
        <f t="shared" si="0"/>
        <v>0</v>
      </c>
      <c r="H48" s="69">
        <f>LARGE((C48,E48,G48),1)</f>
        <v>0</v>
      </c>
      <c r="I48" s="67"/>
    </row>
    <row r="49" spans="1:9" ht="15" customHeight="1">
      <c r="A49" s="73"/>
      <c r="B49" s="85">
        <v>0</v>
      </c>
      <c r="C49" s="86">
        <f t="shared" si="0"/>
        <v>0</v>
      </c>
      <c r="D49" s="85">
        <v>0</v>
      </c>
      <c r="E49" s="86">
        <f t="shared" si="0"/>
        <v>0</v>
      </c>
      <c r="F49" s="85">
        <v>0</v>
      </c>
      <c r="G49" s="86">
        <f t="shared" si="0"/>
        <v>0</v>
      </c>
      <c r="H49" s="69">
        <f>LARGE((C49,E49,G49),1)</f>
        <v>0</v>
      </c>
      <c r="I49" s="67"/>
    </row>
    <row r="50" spans="1:9" ht="15" customHeight="1">
      <c r="A50" s="68"/>
      <c r="B50" s="85">
        <v>0</v>
      </c>
      <c r="C50" s="86">
        <f t="shared" si="0"/>
        <v>0</v>
      </c>
      <c r="D50" s="85">
        <v>0</v>
      </c>
      <c r="E50" s="86">
        <f t="shared" si="0"/>
        <v>0</v>
      </c>
      <c r="F50" s="85">
        <v>0</v>
      </c>
      <c r="G50" s="86">
        <f t="shared" si="0"/>
        <v>0</v>
      </c>
      <c r="H50" s="69">
        <f>LARGE((C50,E50,G50),1)</f>
        <v>0</v>
      </c>
      <c r="I50" s="67"/>
    </row>
    <row r="51" spans="1:9" ht="15" customHeight="1">
      <c r="A51" s="79"/>
      <c r="B51" s="85">
        <v>0</v>
      </c>
      <c r="C51" s="86">
        <f t="shared" si="0"/>
        <v>0</v>
      </c>
      <c r="D51" s="85">
        <v>0</v>
      </c>
      <c r="E51" s="86">
        <f t="shared" si="0"/>
        <v>0</v>
      </c>
      <c r="F51" s="85">
        <v>0</v>
      </c>
      <c r="G51" s="86">
        <f t="shared" si="0"/>
        <v>0</v>
      </c>
      <c r="H51" s="69">
        <f>LARGE((C51,E51,G51),1)</f>
        <v>0</v>
      </c>
      <c r="I51" s="67"/>
    </row>
    <row r="52" spans="1:9" ht="15" customHeight="1">
      <c r="A52" s="75"/>
      <c r="B52" s="85">
        <v>0</v>
      </c>
      <c r="C52" s="86">
        <f t="shared" si="0"/>
        <v>0</v>
      </c>
      <c r="D52" s="85">
        <v>0</v>
      </c>
      <c r="E52" s="86">
        <f t="shared" si="0"/>
        <v>0</v>
      </c>
      <c r="F52" s="85">
        <v>0</v>
      </c>
      <c r="G52" s="86">
        <f t="shared" si="0"/>
        <v>0</v>
      </c>
      <c r="H52" s="69">
        <f>LARGE((C52,E52,G52),1)</f>
        <v>0</v>
      </c>
      <c r="I52" s="67"/>
    </row>
    <row r="53" spans="1:9" ht="15" customHeight="1">
      <c r="A53" s="72"/>
      <c r="B53" s="85">
        <v>0</v>
      </c>
      <c r="C53" s="86">
        <f t="shared" si="0"/>
        <v>0</v>
      </c>
      <c r="D53" s="85">
        <v>0</v>
      </c>
      <c r="E53" s="86">
        <f t="shared" si="0"/>
        <v>0</v>
      </c>
      <c r="F53" s="85">
        <v>0</v>
      </c>
      <c r="G53" s="86">
        <f t="shared" si="0"/>
        <v>0</v>
      </c>
      <c r="H53" s="69">
        <f>LARGE((C53,E53,G53),1)</f>
        <v>0</v>
      </c>
      <c r="I53" s="67"/>
    </row>
    <row r="54" spans="1:9" ht="15" customHeight="1">
      <c r="A54" s="73"/>
      <c r="B54" s="85">
        <v>0</v>
      </c>
      <c r="C54" s="86">
        <f t="shared" si="0"/>
        <v>0</v>
      </c>
      <c r="D54" s="85">
        <v>0</v>
      </c>
      <c r="E54" s="86">
        <f t="shared" si="0"/>
        <v>0</v>
      </c>
      <c r="F54" s="85">
        <v>0</v>
      </c>
      <c r="G54" s="86">
        <f t="shared" si="0"/>
        <v>0</v>
      </c>
      <c r="H54" s="69">
        <f>LARGE((C54,E54,G54),1)</f>
        <v>0</v>
      </c>
      <c r="I54" s="67"/>
    </row>
    <row r="55" spans="1:9" ht="15" customHeight="1">
      <c r="A55" s="73"/>
      <c r="B55" s="85">
        <v>0</v>
      </c>
      <c r="C55" s="86">
        <f t="shared" si="0"/>
        <v>0</v>
      </c>
      <c r="D55" s="85">
        <v>0</v>
      </c>
      <c r="E55" s="86">
        <f t="shared" si="0"/>
        <v>0</v>
      </c>
      <c r="F55" s="85">
        <v>0</v>
      </c>
      <c r="G55" s="86">
        <f t="shared" si="0"/>
        <v>0</v>
      </c>
      <c r="H55" s="69">
        <f>LARGE((C55,E55,G55),1)</f>
        <v>0</v>
      </c>
      <c r="I55" s="67"/>
    </row>
    <row r="56" spans="1:9" ht="15" customHeight="1">
      <c r="A56" s="76"/>
      <c r="B56" s="85">
        <v>0</v>
      </c>
      <c r="C56" s="86">
        <f t="shared" si="0"/>
        <v>0</v>
      </c>
      <c r="D56" s="85">
        <v>0</v>
      </c>
      <c r="E56" s="86">
        <f t="shared" si="0"/>
        <v>0</v>
      </c>
      <c r="F56" s="85">
        <v>0</v>
      </c>
      <c r="G56" s="86">
        <f t="shared" si="0"/>
        <v>0</v>
      </c>
      <c r="H56" s="69">
        <f>LARGE((C56,E56,G56),1)</f>
        <v>0</v>
      </c>
      <c r="I56" s="67"/>
    </row>
    <row r="57" spans="1:9" ht="15" customHeight="1">
      <c r="A57" s="73"/>
      <c r="B57" s="85">
        <v>0</v>
      </c>
      <c r="C57" s="86">
        <f>B57/B$15*1000*B$14</f>
        <v>0</v>
      </c>
      <c r="D57" s="85">
        <v>0</v>
      </c>
      <c r="E57" s="86">
        <f>D57/D$15*1000*D$14</f>
        <v>0</v>
      </c>
      <c r="F57" s="85">
        <v>0</v>
      </c>
      <c r="G57" s="86">
        <f>F57/F$15*1000*F$14</f>
        <v>0</v>
      </c>
      <c r="H57" s="69">
        <f>LARGE((C57,E57,G57),1)</f>
        <v>0</v>
      </c>
      <c r="I57" s="6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16" priority="27"/>
  </conditionalFormatting>
  <conditionalFormatting sqref="A49">
    <cfRule type="duplicateValues" dxfId="115" priority="28"/>
  </conditionalFormatting>
  <conditionalFormatting sqref="A50">
    <cfRule type="duplicateValues" dxfId="114" priority="25"/>
  </conditionalFormatting>
  <conditionalFormatting sqref="A50">
    <cfRule type="duplicateValues" dxfId="113" priority="26"/>
  </conditionalFormatting>
  <conditionalFormatting sqref="A33:A40 A27 A52 A29:A31 A42:A48">
    <cfRule type="duplicateValues" dxfId="112" priority="35"/>
  </conditionalFormatting>
  <conditionalFormatting sqref="A33:A40">
    <cfRule type="duplicateValues" dxfId="111" priority="36"/>
  </conditionalFormatting>
  <conditionalFormatting sqref="A56">
    <cfRule type="duplicateValues" dxfId="110" priority="33"/>
  </conditionalFormatting>
  <conditionalFormatting sqref="A56">
    <cfRule type="duplicateValues" dxfId="109" priority="34"/>
  </conditionalFormatting>
  <conditionalFormatting sqref="A32">
    <cfRule type="duplicateValues" dxfId="108" priority="31"/>
  </conditionalFormatting>
  <conditionalFormatting sqref="A32">
    <cfRule type="duplicateValues" dxfId="107" priority="32"/>
  </conditionalFormatting>
  <conditionalFormatting sqref="A28">
    <cfRule type="duplicateValues" dxfId="106" priority="24"/>
  </conditionalFormatting>
  <conditionalFormatting sqref="A41">
    <cfRule type="duplicateValues" dxfId="105" priority="23"/>
  </conditionalFormatting>
  <conditionalFormatting sqref="A51">
    <cfRule type="duplicateValues" dxfId="104" priority="22"/>
  </conditionalFormatting>
  <conditionalFormatting sqref="A17">
    <cfRule type="duplicateValues" dxfId="103" priority="9"/>
  </conditionalFormatting>
  <conditionalFormatting sqref="A17">
    <cfRule type="duplicateValues" dxfId="102" priority="10"/>
  </conditionalFormatting>
  <conditionalFormatting sqref="A18">
    <cfRule type="duplicateValues" dxfId="101" priority="7"/>
  </conditionalFormatting>
  <conditionalFormatting sqref="A18">
    <cfRule type="duplicateValues" dxfId="100" priority="8"/>
  </conditionalFormatting>
  <conditionalFormatting sqref="A19">
    <cfRule type="duplicateValues" dxfId="99" priority="5"/>
  </conditionalFormatting>
  <conditionalFormatting sqref="A19">
    <cfRule type="duplicateValues" dxfId="98" priority="6"/>
  </conditionalFormatting>
  <conditionalFormatting sqref="A24">
    <cfRule type="duplicateValues" dxfId="97" priority="4"/>
  </conditionalFormatting>
  <conditionalFormatting sqref="A25">
    <cfRule type="duplicateValues" dxfId="96" priority="2"/>
  </conditionalFormatting>
  <conditionalFormatting sqref="A26">
    <cfRule type="duplicateValues" dxfId="95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L42" sqref="L42"/>
    </sheetView>
  </sheetViews>
  <sheetFormatPr baseColWidth="10" defaultColWidth="10.5703125" defaultRowHeight="13" x14ac:dyDescent="0"/>
  <cols>
    <col min="1" max="1" width="17.42578125" customWidth="1"/>
    <col min="2" max="2" width="8.5703125" customWidth="1"/>
    <col min="3" max="3" width="8.5703125" style="99" customWidth="1"/>
    <col min="4" max="8" width="8.5703125" customWidth="1"/>
    <col min="9" max="9" width="9.140625" customWidth="1"/>
  </cols>
  <sheetData>
    <row r="1" spans="1:9" ht="15" customHeight="1">
      <c r="A1" s="179"/>
      <c r="B1" s="108"/>
      <c r="C1" s="108"/>
      <c r="D1" s="108"/>
      <c r="E1" s="108"/>
      <c r="F1" s="108"/>
      <c r="G1" s="108"/>
      <c r="H1" s="108"/>
      <c r="I1" s="45"/>
    </row>
    <row r="2" spans="1:9" ht="15" customHeight="1">
      <c r="A2" s="179"/>
      <c r="B2" s="181" t="s">
        <v>40</v>
      </c>
      <c r="C2" s="181"/>
      <c r="D2" s="181"/>
      <c r="E2" s="181"/>
      <c r="F2" s="181"/>
      <c r="G2" s="108"/>
      <c r="H2" s="108"/>
      <c r="I2" s="45"/>
    </row>
    <row r="3" spans="1:9" ht="15" customHeight="1">
      <c r="A3" s="179"/>
      <c r="B3" s="108"/>
      <c r="C3" s="108"/>
      <c r="D3" s="108"/>
      <c r="E3" s="108"/>
      <c r="F3" s="108"/>
      <c r="G3" s="108"/>
      <c r="H3" s="108"/>
      <c r="I3" s="45"/>
    </row>
    <row r="4" spans="1:9" ht="15" customHeight="1">
      <c r="A4" s="179"/>
      <c r="B4" s="181" t="s">
        <v>34</v>
      </c>
      <c r="C4" s="181"/>
      <c r="D4" s="181"/>
      <c r="E4" s="181"/>
      <c r="F4" s="181"/>
      <c r="G4" s="108"/>
      <c r="H4" s="108"/>
      <c r="I4" s="45"/>
    </row>
    <row r="5" spans="1:9" ht="15" customHeight="1">
      <c r="A5" s="179"/>
      <c r="B5" s="108"/>
      <c r="C5" s="108"/>
      <c r="D5" s="108"/>
      <c r="E5" s="108"/>
      <c r="F5" s="108"/>
      <c r="G5" s="108"/>
      <c r="H5" s="108"/>
      <c r="I5" s="45"/>
    </row>
    <row r="6" spans="1:9" ht="15" customHeight="1">
      <c r="A6" s="179"/>
      <c r="B6" s="180"/>
      <c r="C6" s="180"/>
      <c r="D6" s="108"/>
      <c r="E6" s="108"/>
      <c r="F6" s="108"/>
      <c r="G6" s="108"/>
      <c r="H6" s="108"/>
      <c r="I6" s="45"/>
    </row>
    <row r="7" spans="1:9" ht="15" customHeight="1">
      <c r="A7" s="179"/>
      <c r="B7" s="108"/>
      <c r="C7" s="108"/>
      <c r="D7" s="108"/>
      <c r="E7" s="108"/>
      <c r="F7" s="108"/>
      <c r="G7" s="108"/>
      <c r="H7" s="108"/>
      <c r="I7" s="45"/>
    </row>
    <row r="8" spans="1:9" ht="15" customHeight="1">
      <c r="A8" s="46" t="s">
        <v>11</v>
      </c>
      <c r="B8" s="47" t="s">
        <v>75</v>
      </c>
      <c r="C8" s="47"/>
      <c r="D8" s="47"/>
      <c r="E8" s="47"/>
      <c r="F8" s="107"/>
      <c r="G8" s="107"/>
      <c r="H8" s="107"/>
      <c r="I8" s="45"/>
    </row>
    <row r="9" spans="1:9" ht="15" customHeight="1">
      <c r="A9" s="46" t="s">
        <v>0</v>
      </c>
      <c r="B9" s="47" t="s">
        <v>76</v>
      </c>
      <c r="C9" s="47"/>
      <c r="D9" s="47"/>
      <c r="E9" s="47"/>
      <c r="F9" s="107"/>
      <c r="G9" s="107"/>
      <c r="H9" s="107"/>
      <c r="I9" s="45"/>
    </row>
    <row r="10" spans="1:9" ht="15" customHeight="1">
      <c r="A10" s="46" t="s">
        <v>13</v>
      </c>
      <c r="B10" s="182">
        <v>41665</v>
      </c>
      <c r="C10" s="182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 t="s">
        <v>42</v>
      </c>
      <c r="C11" s="48"/>
      <c r="D11" s="108"/>
      <c r="E11" s="108"/>
      <c r="F11" s="108"/>
      <c r="G11" s="108"/>
      <c r="H11" s="108"/>
      <c r="I11" s="45"/>
    </row>
    <row r="12" spans="1:9" ht="15" customHeight="1">
      <c r="A12" s="46" t="s">
        <v>16</v>
      </c>
      <c r="B12" s="107" t="s">
        <v>72</v>
      </c>
      <c r="C12" s="108"/>
      <c r="D12" s="108"/>
      <c r="E12" s="108"/>
      <c r="F12" s="108"/>
      <c r="G12" s="108"/>
      <c r="H12" s="108"/>
      <c r="I12" s="45"/>
    </row>
    <row r="13" spans="1:9" ht="15" customHeight="1">
      <c r="A13" s="10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107" t="s">
        <v>15</v>
      </c>
      <c r="B14" s="55">
        <v>1.25</v>
      </c>
      <c r="C14" s="56"/>
      <c r="D14" s="127">
        <v>1.2749999999999999</v>
      </c>
      <c r="E14" s="56"/>
      <c r="F14" s="126">
        <v>1.3</v>
      </c>
      <c r="G14" s="56"/>
      <c r="H14" s="58" t="s">
        <v>18</v>
      </c>
      <c r="I14" s="59" t="s">
        <v>25</v>
      </c>
    </row>
    <row r="15" spans="1:9" ht="15" customHeight="1">
      <c r="A15" s="107" t="s">
        <v>14</v>
      </c>
      <c r="B15" s="60">
        <v>79.62</v>
      </c>
      <c r="C15" s="61"/>
      <c r="D15" s="62">
        <v>84.08</v>
      </c>
      <c r="E15" s="61"/>
      <c r="F15" s="62">
        <v>81.400000000000006</v>
      </c>
      <c r="G15" s="61"/>
      <c r="H15" s="58" t="s">
        <v>19</v>
      </c>
      <c r="I15" s="59" t="s">
        <v>26</v>
      </c>
    </row>
    <row r="16" spans="1:9" ht="15" customHeight="1">
      <c r="A16" s="10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49</v>
      </c>
    </row>
    <row r="17" spans="1:9" ht="15" customHeight="1">
      <c r="A17" s="138" t="s">
        <v>47</v>
      </c>
      <c r="B17" s="85">
        <v>52.31</v>
      </c>
      <c r="C17" s="86">
        <f>B17/B$15*1000*B$14</f>
        <v>821.24466214518964</v>
      </c>
      <c r="D17" s="85">
        <v>0</v>
      </c>
      <c r="E17" s="86">
        <f>D17/D$15*1000*D$14</f>
        <v>0</v>
      </c>
      <c r="F17" s="85">
        <v>0</v>
      </c>
      <c r="G17" s="86">
        <f>F17/F$15*1000*F$14</f>
        <v>0</v>
      </c>
      <c r="H17" s="69">
        <f>LARGE((C17,E17,G17),1)</f>
        <v>821.24466214518964</v>
      </c>
      <c r="I17" s="67">
        <v>38</v>
      </c>
    </row>
    <row r="18" spans="1:9" ht="15" customHeight="1">
      <c r="A18" s="139" t="s">
        <v>46</v>
      </c>
      <c r="B18" s="85">
        <v>47.87</v>
      </c>
      <c r="C18" s="86">
        <f>B18/B$15*1000*B$14</f>
        <v>751.53855815121824</v>
      </c>
      <c r="D18" s="85">
        <v>0</v>
      </c>
      <c r="E18" s="86">
        <f>D18/D$15*1000*D$14</f>
        <v>0</v>
      </c>
      <c r="F18" s="85">
        <v>0</v>
      </c>
      <c r="G18" s="86">
        <f>F18/F$15*1000*F$14</f>
        <v>0</v>
      </c>
      <c r="H18" s="69">
        <f>LARGE((C18,E18,G18),1)</f>
        <v>751.53855815121824</v>
      </c>
      <c r="I18" s="67">
        <v>39</v>
      </c>
    </row>
    <row r="19" spans="1:9" ht="15" customHeight="1">
      <c r="A19" s="138" t="s">
        <v>48</v>
      </c>
      <c r="B19" s="85">
        <v>0</v>
      </c>
      <c r="C19" s="86">
        <f t="shared" ref="C19:G57" si="0">B19/B$15*1000*B$14</f>
        <v>0</v>
      </c>
      <c r="D19" s="85">
        <v>0</v>
      </c>
      <c r="E19" s="86">
        <f t="shared" si="0"/>
        <v>0</v>
      </c>
      <c r="F19" s="85">
        <v>0</v>
      </c>
      <c r="G19" s="86">
        <f t="shared" si="0"/>
        <v>0</v>
      </c>
      <c r="H19" s="69">
        <f>LARGE((C19,E19,G19),1)</f>
        <v>0</v>
      </c>
      <c r="I19" s="67" t="s">
        <v>85</v>
      </c>
    </row>
    <row r="20" spans="1:9" ht="15" customHeight="1">
      <c r="A20" s="140"/>
      <c r="B20" s="85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0</v>
      </c>
      <c r="G20" s="86">
        <f>F20/F$15*1000*F$14</f>
        <v>0</v>
      </c>
      <c r="H20" s="69">
        <f>LARGE((C20,E20,G20),1)</f>
        <v>0</v>
      </c>
      <c r="I20" s="67"/>
    </row>
    <row r="21" spans="1:9" ht="15" customHeight="1">
      <c r="A21" s="141"/>
      <c r="B21" s="85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0</v>
      </c>
      <c r="G21" s="86">
        <f t="shared" si="0"/>
        <v>0</v>
      </c>
      <c r="H21" s="69">
        <f>LARGE((C21,E21,G21),1)</f>
        <v>0</v>
      </c>
      <c r="I21" s="67"/>
    </row>
    <row r="22" spans="1:9" ht="15" customHeight="1">
      <c r="A22" s="142"/>
      <c r="B22" s="85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0</v>
      </c>
      <c r="I22" s="67"/>
    </row>
    <row r="23" spans="1:9" ht="15" customHeight="1">
      <c r="A23" s="141"/>
      <c r="B23" s="85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0</v>
      </c>
      <c r="G23" s="86">
        <f t="shared" si="0"/>
        <v>0</v>
      </c>
      <c r="H23" s="69">
        <f>LARGE((C23,E23,G23),1)</f>
        <v>0</v>
      </c>
      <c r="I23" s="67"/>
    </row>
    <row r="24" spans="1:9" ht="15" customHeight="1">
      <c r="A24" s="81"/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0</v>
      </c>
      <c r="G24" s="86">
        <f>F24/F$15*1000*F$14</f>
        <v>0</v>
      </c>
      <c r="H24" s="69">
        <f>LARGE((C24,E24,G24),1)</f>
        <v>0</v>
      </c>
      <c r="I24" s="67"/>
    </row>
    <row r="25" spans="1:9" ht="15" customHeight="1">
      <c r="A25" s="71"/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0</v>
      </c>
      <c r="G25" s="86">
        <f t="shared" si="0"/>
        <v>0</v>
      </c>
      <c r="H25" s="69">
        <f>LARGE((C25,E25,G25),1)</f>
        <v>0</v>
      </c>
      <c r="I25" s="67"/>
    </row>
    <row r="26" spans="1:9" ht="15" customHeight="1">
      <c r="A26" s="71"/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0</v>
      </c>
      <c r="G26" s="86">
        <f t="shared" si="0"/>
        <v>0</v>
      </c>
      <c r="H26" s="69">
        <f>LARGE((C26,E26,G26),1)</f>
        <v>0</v>
      </c>
      <c r="I26" s="67"/>
    </row>
    <row r="27" spans="1:9" ht="15" customHeight="1">
      <c r="A27" s="71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 ht="15" customHeight="1">
      <c r="A28" s="71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 ht="15" customHeight="1">
      <c r="A29" s="81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 ht="15" customHeight="1">
      <c r="A30" s="73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 ht="15" customHeight="1">
      <c r="A31" s="73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 ht="15" customHeight="1">
      <c r="A32" s="73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 ht="15" customHeight="1">
      <c r="A33" s="74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 ht="15" customHeight="1">
      <c r="A34" s="7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 ht="15" customHeight="1">
      <c r="A35" s="7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  <row r="36" spans="1:9" ht="15" customHeight="1">
      <c r="A36" s="72"/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0</v>
      </c>
      <c r="G36" s="86">
        <f t="shared" si="0"/>
        <v>0</v>
      </c>
      <c r="H36" s="69">
        <f>LARGE((C36,E36,G36),1)</f>
        <v>0</v>
      </c>
      <c r="I36" s="67"/>
    </row>
    <row r="37" spans="1:9" ht="15" customHeight="1">
      <c r="A37" s="72"/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0</v>
      </c>
      <c r="G37" s="86">
        <f t="shared" si="0"/>
        <v>0</v>
      </c>
      <c r="H37" s="69">
        <f>LARGE((C37,E37,G37),1)</f>
        <v>0</v>
      </c>
      <c r="I37" s="67"/>
    </row>
    <row r="38" spans="1:9" ht="15" customHeight="1">
      <c r="A38" s="73"/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0</v>
      </c>
      <c r="G38" s="86">
        <f t="shared" si="0"/>
        <v>0</v>
      </c>
      <c r="H38" s="69">
        <f>LARGE((C38,E38,G38),1)</f>
        <v>0</v>
      </c>
      <c r="I38" s="67"/>
    </row>
    <row r="39" spans="1:9" ht="15" customHeight="1">
      <c r="A39" s="73"/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0</v>
      </c>
      <c r="G39" s="86">
        <f t="shared" si="0"/>
        <v>0</v>
      </c>
      <c r="H39" s="69">
        <f>LARGE((C39,E39,G39),1)</f>
        <v>0</v>
      </c>
      <c r="I39" s="67"/>
    </row>
    <row r="40" spans="1:9" ht="15" customHeight="1">
      <c r="A40" s="72"/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0</v>
      </c>
      <c r="G40" s="86">
        <f t="shared" si="0"/>
        <v>0</v>
      </c>
      <c r="H40" s="69">
        <f>LARGE((C40,E40,G40),1)</f>
        <v>0</v>
      </c>
      <c r="I40" s="67"/>
    </row>
    <row r="41" spans="1:9" ht="15" customHeight="1">
      <c r="A41" s="72"/>
      <c r="B41" s="85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0</v>
      </c>
      <c r="G41" s="86">
        <f t="shared" si="0"/>
        <v>0</v>
      </c>
      <c r="H41" s="69">
        <f>LARGE((C41,E41,G41),1)</f>
        <v>0</v>
      </c>
      <c r="I41" s="67"/>
    </row>
    <row r="42" spans="1:9" ht="15" customHeight="1">
      <c r="A42" s="81"/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0</v>
      </c>
      <c r="G42" s="86">
        <f t="shared" si="0"/>
        <v>0</v>
      </c>
      <c r="H42" s="69">
        <f>LARGE((C42,E42,G42),1)</f>
        <v>0</v>
      </c>
      <c r="I42" s="67"/>
    </row>
    <row r="43" spans="1:9" ht="15" customHeight="1">
      <c r="A43" s="72"/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0</v>
      </c>
      <c r="G43" s="86">
        <f t="shared" si="0"/>
        <v>0</v>
      </c>
      <c r="H43" s="69">
        <f>LARGE((C43,E43,G43),1)</f>
        <v>0</v>
      </c>
      <c r="I43" s="67"/>
    </row>
    <row r="44" spans="1:9" ht="15" customHeight="1">
      <c r="A44" s="72"/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0</v>
      </c>
      <c r="G44" s="86">
        <f t="shared" si="0"/>
        <v>0</v>
      </c>
      <c r="H44" s="69">
        <f>LARGE((C44,E44,G44),1)</f>
        <v>0</v>
      </c>
      <c r="I44" s="67"/>
    </row>
    <row r="45" spans="1:9" ht="15" customHeight="1">
      <c r="A45" s="73"/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0</v>
      </c>
      <c r="G45" s="86">
        <f t="shared" si="0"/>
        <v>0</v>
      </c>
      <c r="H45" s="69">
        <f>LARGE((C45,E45,G45),1)</f>
        <v>0</v>
      </c>
      <c r="I45" s="67"/>
    </row>
    <row r="46" spans="1:9" ht="15" customHeight="1">
      <c r="A46" s="73"/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0</v>
      </c>
      <c r="G46" s="86">
        <f t="shared" si="0"/>
        <v>0</v>
      </c>
      <c r="H46" s="69">
        <f>LARGE((C46,E46,G46),1)</f>
        <v>0</v>
      </c>
      <c r="I46" s="67"/>
    </row>
    <row r="47" spans="1:9" ht="15" customHeight="1">
      <c r="A47" s="72"/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0</v>
      </c>
      <c r="G47" s="86">
        <f t="shared" si="0"/>
        <v>0</v>
      </c>
      <c r="H47" s="69">
        <f>LARGE((C47,E47,G47),1)</f>
        <v>0</v>
      </c>
      <c r="I47" s="67"/>
    </row>
    <row r="48" spans="1:9" ht="15" customHeight="1">
      <c r="A48" s="72"/>
      <c r="B48" s="85">
        <v>0</v>
      </c>
      <c r="C48" s="86">
        <f t="shared" si="0"/>
        <v>0</v>
      </c>
      <c r="D48" s="85">
        <v>0</v>
      </c>
      <c r="E48" s="86">
        <f t="shared" si="0"/>
        <v>0</v>
      </c>
      <c r="F48" s="85">
        <v>0</v>
      </c>
      <c r="G48" s="86">
        <f t="shared" si="0"/>
        <v>0</v>
      </c>
      <c r="H48" s="69">
        <f>LARGE((C48,E48,G48),1)</f>
        <v>0</v>
      </c>
      <c r="I48" s="67"/>
    </row>
    <row r="49" spans="1:9" ht="15" customHeight="1">
      <c r="A49" s="72"/>
      <c r="B49" s="85">
        <v>0</v>
      </c>
      <c r="C49" s="86">
        <f t="shared" si="0"/>
        <v>0</v>
      </c>
      <c r="D49" s="85">
        <v>0</v>
      </c>
      <c r="E49" s="86">
        <f t="shared" si="0"/>
        <v>0</v>
      </c>
      <c r="F49" s="85">
        <v>0</v>
      </c>
      <c r="G49" s="86">
        <f t="shared" si="0"/>
        <v>0</v>
      </c>
      <c r="H49" s="69">
        <f>LARGE((C49,E49,G49),1)</f>
        <v>0</v>
      </c>
      <c r="I49" s="67"/>
    </row>
    <row r="50" spans="1:9" ht="15" customHeight="1">
      <c r="A50" s="73"/>
      <c r="B50" s="85">
        <v>0</v>
      </c>
      <c r="C50" s="86">
        <f t="shared" si="0"/>
        <v>0</v>
      </c>
      <c r="D50" s="85">
        <v>0</v>
      </c>
      <c r="E50" s="86">
        <f t="shared" si="0"/>
        <v>0</v>
      </c>
      <c r="F50" s="85">
        <v>0</v>
      </c>
      <c r="G50" s="86">
        <f t="shared" si="0"/>
        <v>0</v>
      </c>
      <c r="H50" s="69">
        <f>LARGE((C50,E50,G50),1)</f>
        <v>0</v>
      </c>
      <c r="I50" s="67"/>
    </row>
    <row r="51" spans="1:9" ht="15" customHeight="1">
      <c r="A51" s="68"/>
      <c r="B51" s="85">
        <v>0</v>
      </c>
      <c r="C51" s="86">
        <f t="shared" si="0"/>
        <v>0</v>
      </c>
      <c r="D51" s="85">
        <v>0</v>
      </c>
      <c r="E51" s="86">
        <f t="shared" si="0"/>
        <v>0</v>
      </c>
      <c r="F51" s="85">
        <v>0</v>
      </c>
      <c r="G51" s="86">
        <f t="shared" si="0"/>
        <v>0</v>
      </c>
      <c r="H51" s="69">
        <f>LARGE((C51,E51,G51),1)</f>
        <v>0</v>
      </c>
      <c r="I51" s="67"/>
    </row>
    <row r="52" spans="1:9" ht="15" customHeight="1">
      <c r="A52" s="79"/>
      <c r="B52" s="85">
        <v>0</v>
      </c>
      <c r="C52" s="86">
        <f t="shared" si="0"/>
        <v>0</v>
      </c>
      <c r="D52" s="85">
        <v>0</v>
      </c>
      <c r="E52" s="86">
        <f t="shared" si="0"/>
        <v>0</v>
      </c>
      <c r="F52" s="85">
        <v>0</v>
      </c>
      <c r="G52" s="86">
        <f t="shared" si="0"/>
        <v>0</v>
      </c>
      <c r="H52" s="69">
        <f>LARGE((C52,E52,G52),1)</f>
        <v>0</v>
      </c>
      <c r="I52" s="67"/>
    </row>
    <row r="53" spans="1:9" ht="15" customHeight="1">
      <c r="A53" s="75"/>
      <c r="B53" s="85">
        <v>0</v>
      </c>
      <c r="C53" s="86">
        <f t="shared" si="0"/>
        <v>0</v>
      </c>
      <c r="D53" s="85">
        <v>0</v>
      </c>
      <c r="E53" s="86">
        <f t="shared" si="0"/>
        <v>0</v>
      </c>
      <c r="F53" s="85">
        <v>0</v>
      </c>
      <c r="G53" s="86">
        <f t="shared" si="0"/>
        <v>0</v>
      </c>
      <c r="H53" s="69">
        <f>LARGE((C53,E53,G53),1)</f>
        <v>0</v>
      </c>
      <c r="I53" s="67"/>
    </row>
    <row r="54" spans="1:9" ht="15" customHeight="1">
      <c r="A54" s="72"/>
      <c r="B54" s="85">
        <v>0</v>
      </c>
      <c r="C54" s="86">
        <f t="shared" si="0"/>
        <v>0</v>
      </c>
      <c r="D54" s="85">
        <v>0</v>
      </c>
      <c r="E54" s="86">
        <f t="shared" si="0"/>
        <v>0</v>
      </c>
      <c r="F54" s="85">
        <v>0</v>
      </c>
      <c r="G54" s="86">
        <f t="shared" si="0"/>
        <v>0</v>
      </c>
      <c r="H54" s="69">
        <f>LARGE((C54,E54,G54),1)</f>
        <v>0</v>
      </c>
      <c r="I54" s="67"/>
    </row>
    <row r="55" spans="1:9" ht="15" customHeight="1">
      <c r="A55" s="73"/>
      <c r="B55" s="85">
        <v>0</v>
      </c>
      <c r="C55" s="86">
        <f t="shared" si="0"/>
        <v>0</v>
      </c>
      <c r="D55" s="85">
        <v>0</v>
      </c>
      <c r="E55" s="86">
        <f t="shared" si="0"/>
        <v>0</v>
      </c>
      <c r="F55" s="85">
        <v>0</v>
      </c>
      <c r="G55" s="86">
        <f t="shared" si="0"/>
        <v>0</v>
      </c>
      <c r="H55" s="69">
        <f>LARGE((C55,E55,G55),1)</f>
        <v>0</v>
      </c>
      <c r="I55" s="67"/>
    </row>
    <row r="56" spans="1:9" ht="15" customHeight="1">
      <c r="A56" s="73"/>
      <c r="B56" s="85">
        <v>0</v>
      </c>
      <c r="C56" s="86">
        <f t="shared" si="0"/>
        <v>0</v>
      </c>
      <c r="D56" s="85">
        <v>0</v>
      </c>
      <c r="E56" s="86">
        <f t="shared" si="0"/>
        <v>0</v>
      </c>
      <c r="F56" s="85">
        <v>0</v>
      </c>
      <c r="G56" s="86">
        <f t="shared" si="0"/>
        <v>0</v>
      </c>
      <c r="H56" s="69">
        <f>LARGE((C56,E56,G56),1)</f>
        <v>0</v>
      </c>
      <c r="I56" s="67"/>
    </row>
    <row r="57" spans="1:9" ht="15" customHeight="1">
      <c r="A57" s="76"/>
      <c r="B57" s="85">
        <v>0</v>
      </c>
      <c r="C57" s="86">
        <f t="shared" si="0"/>
        <v>0</v>
      </c>
      <c r="D57" s="85">
        <v>0</v>
      </c>
      <c r="E57" s="86">
        <f t="shared" si="0"/>
        <v>0</v>
      </c>
      <c r="F57" s="85">
        <v>0</v>
      </c>
      <c r="G57" s="86">
        <f t="shared" si="0"/>
        <v>0</v>
      </c>
      <c r="H57" s="69">
        <f>LARGE((C57,E57,G57),1)</f>
        <v>0</v>
      </c>
      <c r="I57" s="67"/>
    </row>
    <row r="58" spans="1:9" ht="15" customHeight="1">
      <c r="A58" s="73"/>
      <c r="B58" s="85">
        <v>0</v>
      </c>
      <c r="C58" s="86">
        <f>B58/B$15*1000*B$14</f>
        <v>0</v>
      </c>
      <c r="D58" s="85">
        <v>0</v>
      </c>
      <c r="E58" s="86">
        <f>D58/D$15*1000*D$14</f>
        <v>0</v>
      </c>
      <c r="F58" s="85">
        <v>0</v>
      </c>
      <c r="G58" s="86">
        <f>F58/F$15*1000*F$14</f>
        <v>0</v>
      </c>
      <c r="H58" s="69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94" priority="14"/>
  </conditionalFormatting>
  <conditionalFormatting sqref="A50">
    <cfRule type="duplicateValues" dxfId="93" priority="15"/>
  </conditionalFormatting>
  <conditionalFormatting sqref="A51">
    <cfRule type="duplicateValues" dxfId="92" priority="12"/>
  </conditionalFormatting>
  <conditionalFormatting sqref="A51">
    <cfRule type="duplicateValues" dxfId="91" priority="13"/>
  </conditionalFormatting>
  <conditionalFormatting sqref="A34:A41 A21:A23 A27:A28 A53 A30:A32 A43:A49 A25">
    <cfRule type="duplicateValues" dxfId="90" priority="22"/>
  </conditionalFormatting>
  <conditionalFormatting sqref="A34:A41 A21:A23 A27:A28 A53 A30:A32 A43:A49 A25">
    <cfRule type="duplicateValues" dxfId="89" priority="23"/>
  </conditionalFormatting>
  <conditionalFormatting sqref="A57">
    <cfRule type="duplicateValues" dxfId="88" priority="20"/>
  </conditionalFormatting>
  <conditionalFormatting sqref="A57">
    <cfRule type="duplicateValues" dxfId="87" priority="21"/>
  </conditionalFormatting>
  <conditionalFormatting sqref="A33">
    <cfRule type="duplicateValues" dxfId="86" priority="18"/>
  </conditionalFormatting>
  <conditionalFormatting sqref="A33">
    <cfRule type="duplicateValues" dxfId="85" priority="19"/>
  </conditionalFormatting>
  <conditionalFormatting sqref="A26">
    <cfRule type="duplicateValues" dxfId="84" priority="16"/>
  </conditionalFormatting>
  <conditionalFormatting sqref="A26">
    <cfRule type="duplicateValues" dxfId="83" priority="17"/>
  </conditionalFormatting>
  <conditionalFormatting sqref="A29">
    <cfRule type="duplicateValues" dxfId="82" priority="11"/>
  </conditionalFormatting>
  <conditionalFormatting sqref="A42">
    <cfRule type="duplicateValues" dxfId="81" priority="10"/>
  </conditionalFormatting>
  <conditionalFormatting sqref="A52">
    <cfRule type="duplicateValues" dxfId="80" priority="9"/>
  </conditionalFormatting>
  <conditionalFormatting sqref="A17">
    <cfRule type="duplicateValues" dxfId="79" priority="5"/>
  </conditionalFormatting>
  <conditionalFormatting sqref="A17">
    <cfRule type="duplicateValues" dxfId="78" priority="6"/>
  </conditionalFormatting>
  <conditionalFormatting sqref="A18">
    <cfRule type="duplicateValues" dxfId="77" priority="3"/>
  </conditionalFormatting>
  <conditionalFormatting sqref="A18">
    <cfRule type="duplicateValues" dxfId="76" priority="4"/>
  </conditionalFormatting>
  <conditionalFormatting sqref="A19">
    <cfRule type="duplicateValues" dxfId="75" priority="1"/>
  </conditionalFormatting>
  <conditionalFormatting sqref="A19">
    <cfRule type="duplicateValues" dxfId="74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5" workbookViewId="0">
      <selection activeCell="M40" sqref="M40"/>
    </sheetView>
  </sheetViews>
  <sheetFormatPr baseColWidth="10" defaultColWidth="10.5703125" defaultRowHeight="13" x14ac:dyDescent="0"/>
  <cols>
    <col min="1" max="1" width="17.42578125" customWidth="1"/>
    <col min="2" max="2" width="8.5703125" customWidth="1"/>
    <col min="3" max="3" width="8.5703125" style="99" customWidth="1"/>
    <col min="4" max="8" width="8.5703125" customWidth="1"/>
    <col min="9" max="9" width="9.140625" customWidth="1"/>
  </cols>
  <sheetData>
    <row r="1" spans="1:9" ht="15" customHeight="1">
      <c r="A1" s="179"/>
      <c r="B1" s="108"/>
      <c r="C1" s="108"/>
      <c r="D1" s="108"/>
      <c r="E1" s="108"/>
      <c r="F1" s="108"/>
      <c r="G1" s="108"/>
      <c r="H1" s="108"/>
      <c r="I1" s="45"/>
    </row>
    <row r="2" spans="1:9" ht="15" customHeight="1">
      <c r="A2" s="179"/>
      <c r="B2" s="181" t="s">
        <v>40</v>
      </c>
      <c r="C2" s="181"/>
      <c r="D2" s="181"/>
      <c r="E2" s="181"/>
      <c r="F2" s="181"/>
      <c r="G2" s="108"/>
      <c r="H2" s="108"/>
      <c r="I2" s="45"/>
    </row>
    <row r="3" spans="1:9" ht="15" customHeight="1">
      <c r="A3" s="179"/>
      <c r="B3" s="108"/>
      <c r="C3" s="108"/>
      <c r="D3" s="108"/>
      <c r="E3" s="108"/>
      <c r="F3" s="108"/>
      <c r="G3" s="108"/>
      <c r="H3" s="108"/>
      <c r="I3" s="45"/>
    </row>
    <row r="4" spans="1:9" ht="15" customHeight="1">
      <c r="A4" s="179"/>
      <c r="B4" s="181" t="s">
        <v>34</v>
      </c>
      <c r="C4" s="181"/>
      <c r="D4" s="181"/>
      <c r="E4" s="181"/>
      <c r="F4" s="181"/>
      <c r="G4" s="108"/>
      <c r="H4" s="108"/>
      <c r="I4" s="45"/>
    </row>
    <row r="5" spans="1:9" ht="15" customHeight="1">
      <c r="A5" s="179"/>
      <c r="B5" s="108"/>
      <c r="C5" s="108"/>
      <c r="D5" s="108"/>
      <c r="E5" s="108"/>
      <c r="F5" s="108"/>
      <c r="G5" s="108"/>
      <c r="H5" s="108"/>
      <c r="I5" s="45"/>
    </row>
    <row r="6" spans="1:9" ht="15" customHeight="1">
      <c r="A6" s="179"/>
      <c r="B6" s="180"/>
      <c r="C6" s="180"/>
      <c r="D6" s="108"/>
      <c r="E6" s="108"/>
      <c r="F6" s="108"/>
      <c r="G6" s="108"/>
      <c r="H6" s="108"/>
      <c r="I6" s="45"/>
    </row>
    <row r="7" spans="1:9" ht="15" customHeight="1">
      <c r="A7" s="179"/>
      <c r="B7" s="108"/>
      <c r="C7" s="108"/>
      <c r="D7" s="108"/>
      <c r="E7" s="108"/>
      <c r="F7" s="108"/>
      <c r="G7" s="108"/>
      <c r="H7" s="108"/>
      <c r="I7" s="45"/>
    </row>
    <row r="8" spans="1:9" ht="15" customHeight="1">
      <c r="A8" s="46" t="s">
        <v>11</v>
      </c>
      <c r="B8" s="39" t="s">
        <v>80</v>
      </c>
      <c r="C8" s="47"/>
      <c r="D8" s="47"/>
      <c r="E8" s="47"/>
      <c r="F8" s="107"/>
      <c r="G8" s="107"/>
      <c r="H8" s="107"/>
      <c r="I8" s="45"/>
    </row>
    <row r="9" spans="1:9" ht="15" customHeight="1">
      <c r="A9" s="46" t="s">
        <v>0</v>
      </c>
      <c r="B9" s="47" t="s">
        <v>76</v>
      </c>
      <c r="C9" s="47"/>
      <c r="D9" s="47"/>
      <c r="E9" s="47"/>
      <c r="F9" s="107"/>
      <c r="G9" s="107"/>
      <c r="H9" s="107"/>
      <c r="I9" s="45"/>
    </row>
    <row r="10" spans="1:9" ht="15" customHeight="1">
      <c r="A10" s="46" t="s">
        <v>13</v>
      </c>
      <c r="B10" s="182">
        <v>41666</v>
      </c>
      <c r="C10" s="182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 t="s">
        <v>81</v>
      </c>
      <c r="C11" s="48"/>
      <c r="D11" s="108"/>
      <c r="E11" s="108"/>
      <c r="F11" s="108"/>
      <c r="G11" s="108"/>
      <c r="H11" s="108"/>
      <c r="I11" s="45"/>
    </row>
    <row r="12" spans="1:9" ht="15" customHeight="1">
      <c r="A12" s="46" t="s">
        <v>16</v>
      </c>
      <c r="B12" s="107" t="s">
        <v>72</v>
      </c>
      <c r="C12" s="108"/>
      <c r="D12" s="108"/>
      <c r="E12" s="108"/>
      <c r="F12" s="108"/>
      <c r="G12" s="108"/>
      <c r="H12" s="108"/>
      <c r="I12" s="45"/>
    </row>
    <row r="13" spans="1:9" ht="15" customHeight="1">
      <c r="A13" s="10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107" t="s">
        <v>15</v>
      </c>
      <c r="B14" s="55">
        <v>0</v>
      </c>
      <c r="C14" s="56"/>
      <c r="D14" s="57">
        <v>0</v>
      </c>
      <c r="E14" s="56"/>
      <c r="F14" s="126">
        <v>1.2749999999999999</v>
      </c>
      <c r="G14" s="56"/>
      <c r="H14" s="58" t="s">
        <v>18</v>
      </c>
      <c r="I14" s="59" t="s">
        <v>25</v>
      </c>
    </row>
    <row r="15" spans="1:9" ht="15" customHeight="1">
      <c r="A15" s="107" t="s">
        <v>14</v>
      </c>
      <c r="B15" s="60">
        <v>1</v>
      </c>
      <c r="C15" s="61"/>
      <c r="D15" s="62">
        <v>1</v>
      </c>
      <c r="E15" s="61"/>
      <c r="F15" s="62">
        <v>30</v>
      </c>
      <c r="G15" s="61"/>
      <c r="H15" s="58" t="s">
        <v>19</v>
      </c>
      <c r="I15" s="59" t="s">
        <v>26</v>
      </c>
    </row>
    <row r="16" spans="1:9" ht="15" customHeight="1">
      <c r="A16" s="10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49</v>
      </c>
    </row>
    <row r="17" spans="1:9" ht="15" customHeight="1">
      <c r="A17" s="104" t="s">
        <v>47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23.78</v>
      </c>
      <c r="G17" s="86">
        <f>F17/F$15*1000*F$14</f>
        <v>1010.65</v>
      </c>
      <c r="H17" s="69">
        <f>LARGE((C17,E17,G17),1)</f>
        <v>1010.65</v>
      </c>
      <c r="I17" s="67">
        <v>16</v>
      </c>
    </row>
    <row r="18" spans="1:9" ht="15" customHeight="1">
      <c r="A18" s="103" t="s">
        <v>46</v>
      </c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0</v>
      </c>
      <c r="G18" s="86">
        <f>F18/F$15*1000*F$14</f>
        <v>0</v>
      </c>
      <c r="H18" s="69">
        <f>LARGE((C18,E18,G18),1)</f>
        <v>0</v>
      </c>
      <c r="I18" s="67" t="s">
        <v>85</v>
      </c>
    </row>
    <row r="19" spans="1:9" ht="15" customHeight="1">
      <c r="A19" s="80"/>
      <c r="B19" s="84">
        <v>0</v>
      </c>
      <c r="C19" s="86">
        <f t="shared" ref="C19:G57" si="0">B19/B$15*1000*B$14</f>
        <v>0</v>
      </c>
      <c r="D19" s="85">
        <v>0</v>
      </c>
      <c r="E19" s="86">
        <f t="shared" si="0"/>
        <v>0</v>
      </c>
      <c r="F19" s="85">
        <v>0</v>
      </c>
      <c r="G19" s="86">
        <f t="shared" si="0"/>
        <v>0</v>
      </c>
      <c r="H19" s="69">
        <f>LARGE((C19,E19,G19),1)</f>
        <v>0</v>
      </c>
      <c r="I19" s="67"/>
    </row>
    <row r="20" spans="1:9" ht="15" customHeight="1">
      <c r="A20" s="82"/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0</v>
      </c>
      <c r="G20" s="86">
        <f>F20/F$15*1000*F$14</f>
        <v>0</v>
      </c>
      <c r="H20" s="69">
        <f>LARGE((C20,E20,G20),1)</f>
        <v>0</v>
      </c>
      <c r="I20" s="67"/>
    </row>
    <row r="21" spans="1:9" ht="15" customHeight="1">
      <c r="A21" s="70"/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0</v>
      </c>
      <c r="G21" s="86">
        <f t="shared" si="0"/>
        <v>0</v>
      </c>
      <c r="H21" s="69">
        <f>LARGE((C21,E21,G21),1)</f>
        <v>0</v>
      </c>
      <c r="I21" s="67"/>
    </row>
    <row r="22" spans="1:9" ht="15" customHeight="1">
      <c r="A22" s="71"/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0</v>
      </c>
      <c r="G22" s="86">
        <f>F22/F$15*1000*F$14</f>
        <v>0</v>
      </c>
      <c r="H22" s="69">
        <f>LARGE((C22,E22,G22),1)</f>
        <v>0</v>
      </c>
      <c r="I22" s="67"/>
    </row>
    <row r="23" spans="1:9" ht="15" customHeight="1">
      <c r="A23" s="70"/>
      <c r="B23" s="84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0</v>
      </c>
      <c r="G23" s="86">
        <f t="shared" si="0"/>
        <v>0</v>
      </c>
      <c r="H23" s="69">
        <f>LARGE((C23,E23,G23),1)</f>
        <v>0</v>
      </c>
      <c r="I23" s="67"/>
    </row>
    <row r="24" spans="1:9" ht="15" customHeight="1">
      <c r="A24" s="81"/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0</v>
      </c>
      <c r="G24" s="86">
        <f>F24/F$15*1000*F$14</f>
        <v>0</v>
      </c>
      <c r="H24" s="69">
        <f>LARGE((C24,E24,G24),1)</f>
        <v>0</v>
      </c>
      <c r="I24" s="67"/>
    </row>
    <row r="25" spans="1:9" ht="15" customHeight="1">
      <c r="A25" s="71"/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0</v>
      </c>
      <c r="G25" s="86">
        <f t="shared" si="0"/>
        <v>0</v>
      </c>
      <c r="H25" s="69">
        <f>LARGE((C25,E25,G25),1)</f>
        <v>0</v>
      </c>
      <c r="I25" s="67"/>
    </row>
    <row r="26" spans="1:9" ht="15" customHeight="1">
      <c r="A26" s="71"/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0</v>
      </c>
      <c r="G26" s="86">
        <f t="shared" si="0"/>
        <v>0</v>
      </c>
      <c r="H26" s="69">
        <f>LARGE((C26,E26,G26),1)</f>
        <v>0</v>
      </c>
      <c r="I26" s="67"/>
    </row>
    <row r="27" spans="1:9" ht="15" customHeight="1">
      <c r="A27" s="71"/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0</v>
      </c>
      <c r="G27" s="86">
        <f t="shared" si="0"/>
        <v>0</v>
      </c>
      <c r="H27" s="69">
        <f>LARGE((C27,E27,G27),1)</f>
        <v>0</v>
      </c>
      <c r="I27" s="67"/>
    </row>
    <row r="28" spans="1:9" ht="15" customHeight="1">
      <c r="A28" s="71"/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0</v>
      </c>
      <c r="G28" s="86">
        <f t="shared" si="0"/>
        <v>0</v>
      </c>
      <c r="H28" s="69">
        <f>LARGE((C28,E28,G28),1)</f>
        <v>0</v>
      </c>
      <c r="I28" s="67"/>
    </row>
    <row r="29" spans="1:9" ht="15" customHeight="1">
      <c r="A29" s="81"/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0</v>
      </c>
      <c r="G29" s="86">
        <f t="shared" si="0"/>
        <v>0</v>
      </c>
      <c r="H29" s="69">
        <f>LARGE((C29,E29,G29),1)</f>
        <v>0</v>
      </c>
      <c r="I29" s="67"/>
    </row>
    <row r="30" spans="1:9" ht="15" customHeight="1">
      <c r="A30" s="73"/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0</v>
      </c>
      <c r="G30" s="86">
        <f t="shared" si="0"/>
        <v>0</v>
      </c>
      <c r="H30" s="69">
        <f>LARGE((C30,E30,G30),1)</f>
        <v>0</v>
      </c>
      <c r="I30" s="67"/>
    </row>
    <row r="31" spans="1:9" ht="15" customHeight="1">
      <c r="A31" s="73"/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0</v>
      </c>
      <c r="G31" s="86">
        <f t="shared" si="0"/>
        <v>0</v>
      </c>
      <c r="H31" s="69">
        <f>LARGE((C31,E31,G31),1)</f>
        <v>0</v>
      </c>
      <c r="I31" s="67"/>
    </row>
    <row r="32" spans="1:9" ht="15" customHeight="1">
      <c r="A32" s="73"/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0</v>
      </c>
      <c r="G32" s="86">
        <f t="shared" si="0"/>
        <v>0</v>
      </c>
      <c r="H32" s="69">
        <f>LARGE((C32,E32,G32),1)</f>
        <v>0</v>
      </c>
      <c r="I32" s="67"/>
    </row>
    <row r="33" spans="1:9" ht="15" customHeight="1">
      <c r="A33" s="74"/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0</v>
      </c>
      <c r="G33" s="86">
        <f t="shared" si="0"/>
        <v>0</v>
      </c>
      <c r="H33" s="69">
        <f>LARGE((C33,E33,G33),1)</f>
        <v>0</v>
      </c>
      <c r="I33" s="67"/>
    </row>
    <row r="34" spans="1:9" ht="15" customHeight="1">
      <c r="A34" s="72"/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0</v>
      </c>
      <c r="G34" s="86">
        <f t="shared" si="0"/>
        <v>0</v>
      </c>
      <c r="H34" s="69">
        <f>LARGE((C34,E34,G34),1)</f>
        <v>0</v>
      </c>
      <c r="I34" s="67"/>
    </row>
    <row r="35" spans="1:9" ht="15" customHeight="1">
      <c r="A35" s="72"/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0</v>
      </c>
      <c r="G35" s="86">
        <f t="shared" si="0"/>
        <v>0</v>
      </c>
      <c r="H35" s="69">
        <f>LARGE((C35,E35,G35),1)</f>
        <v>0</v>
      </c>
      <c r="I35" s="67"/>
    </row>
    <row r="36" spans="1:9" ht="15" customHeight="1">
      <c r="A36" s="72"/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0</v>
      </c>
      <c r="G36" s="86">
        <f t="shared" si="0"/>
        <v>0</v>
      </c>
      <c r="H36" s="69">
        <f>LARGE((C36,E36,G36),1)</f>
        <v>0</v>
      </c>
      <c r="I36" s="67"/>
    </row>
    <row r="37" spans="1:9" ht="15" customHeight="1">
      <c r="A37" s="72"/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0</v>
      </c>
      <c r="G37" s="86">
        <f t="shared" si="0"/>
        <v>0</v>
      </c>
      <c r="H37" s="69">
        <f>LARGE((C37,E37,G37),1)</f>
        <v>0</v>
      </c>
      <c r="I37" s="67"/>
    </row>
    <row r="38" spans="1:9" ht="15" customHeight="1">
      <c r="A38" s="73"/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0</v>
      </c>
      <c r="G38" s="86">
        <f t="shared" si="0"/>
        <v>0</v>
      </c>
      <c r="H38" s="69">
        <f>LARGE((C38,E38,G38),1)</f>
        <v>0</v>
      </c>
      <c r="I38" s="67"/>
    </row>
    <row r="39" spans="1:9" ht="15" customHeight="1">
      <c r="A39" s="73"/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0</v>
      </c>
      <c r="G39" s="86">
        <f t="shared" si="0"/>
        <v>0</v>
      </c>
      <c r="H39" s="69">
        <f>LARGE((C39,E39,G39),1)</f>
        <v>0</v>
      </c>
      <c r="I39" s="67"/>
    </row>
    <row r="40" spans="1:9" ht="15" customHeight="1">
      <c r="A40" s="72"/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0</v>
      </c>
      <c r="G40" s="86">
        <f t="shared" si="0"/>
        <v>0</v>
      </c>
      <c r="H40" s="69">
        <f>LARGE((C40,E40,G40),1)</f>
        <v>0</v>
      </c>
      <c r="I40" s="67"/>
    </row>
    <row r="41" spans="1:9" ht="15" customHeight="1">
      <c r="A41" s="72"/>
      <c r="B41" s="85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0</v>
      </c>
      <c r="G41" s="86">
        <f t="shared" si="0"/>
        <v>0</v>
      </c>
      <c r="H41" s="69">
        <f>LARGE((C41,E41,G41),1)</f>
        <v>0</v>
      </c>
      <c r="I41" s="67"/>
    </row>
    <row r="42" spans="1:9" ht="15" customHeight="1">
      <c r="A42" s="81"/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0</v>
      </c>
      <c r="G42" s="86">
        <f t="shared" si="0"/>
        <v>0</v>
      </c>
      <c r="H42" s="69">
        <f>LARGE((C42,E42,G42),1)</f>
        <v>0</v>
      </c>
      <c r="I42" s="67"/>
    </row>
    <row r="43" spans="1:9" ht="15" customHeight="1">
      <c r="A43" s="72"/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0</v>
      </c>
      <c r="G43" s="86">
        <f t="shared" si="0"/>
        <v>0</v>
      </c>
      <c r="H43" s="69">
        <f>LARGE((C43,E43,G43),1)</f>
        <v>0</v>
      </c>
      <c r="I43" s="67"/>
    </row>
    <row r="44" spans="1:9" ht="15" customHeight="1">
      <c r="A44" s="72"/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0</v>
      </c>
      <c r="G44" s="86">
        <f t="shared" si="0"/>
        <v>0</v>
      </c>
      <c r="H44" s="69">
        <f>LARGE((C44,E44,G44),1)</f>
        <v>0</v>
      </c>
      <c r="I44" s="67"/>
    </row>
    <row r="45" spans="1:9" ht="15" customHeight="1">
      <c r="A45" s="73"/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0</v>
      </c>
      <c r="G45" s="86">
        <f t="shared" si="0"/>
        <v>0</v>
      </c>
      <c r="H45" s="69">
        <f>LARGE((C45,E45,G45),1)</f>
        <v>0</v>
      </c>
      <c r="I45" s="67"/>
    </row>
    <row r="46" spans="1:9" ht="15" customHeight="1">
      <c r="A46" s="73"/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0</v>
      </c>
      <c r="G46" s="86">
        <f t="shared" si="0"/>
        <v>0</v>
      </c>
      <c r="H46" s="69">
        <f>LARGE((C46,E46,G46),1)</f>
        <v>0</v>
      </c>
      <c r="I46" s="67"/>
    </row>
    <row r="47" spans="1:9" ht="15" customHeight="1">
      <c r="A47" s="72"/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0</v>
      </c>
      <c r="G47" s="86">
        <f t="shared" si="0"/>
        <v>0</v>
      </c>
      <c r="H47" s="69">
        <f>LARGE((C47,E47,G47),1)</f>
        <v>0</v>
      </c>
      <c r="I47" s="67"/>
    </row>
    <row r="48" spans="1:9" ht="15" customHeight="1">
      <c r="A48" s="72"/>
      <c r="B48" s="85">
        <v>0</v>
      </c>
      <c r="C48" s="86">
        <f t="shared" si="0"/>
        <v>0</v>
      </c>
      <c r="D48" s="85">
        <v>0</v>
      </c>
      <c r="E48" s="86">
        <f t="shared" si="0"/>
        <v>0</v>
      </c>
      <c r="F48" s="85">
        <v>0</v>
      </c>
      <c r="G48" s="86">
        <f t="shared" si="0"/>
        <v>0</v>
      </c>
      <c r="H48" s="69">
        <f>LARGE((C48,E48,G48),1)</f>
        <v>0</v>
      </c>
      <c r="I48" s="67"/>
    </row>
    <row r="49" spans="1:9" ht="15" customHeight="1">
      <c r="A49" s="72"/>
      <c r="B49" s="85">
        <v>0</v>
      </c>
      <c r="C49" s="86">
        <f t="shared" si="0"/>
        <v>0</v>
      </c>
      <c r="D49" s="85">
        <v>0</v>
      </c>
      <c r="E49" s="86">
        <f t="shared" si="0"/>
        <v>0</v>
      </c>
      <c r="F49" s="85">
        <v>0</v>
      </c>
      <c r="G49" s="86">
        <f t="shared" si="0"/>
        <v>0</v>
      </c>
      <c r="H49" s="69">
        <f>LARGE((C49,E49,G49),1)</f>
        <v>0</v>
      </c>
      <c r="I49" s="67"/>
    </row>
    <row r="50" spans="1:9" ht="15" customHeight="1">
      <c r="A50" s="73"/>
      <c r="B50" s="85">
        <v>0</v>
      </c>
      <c r="C50" s="86">
        <f t="shared" si="0"/>
        <v>0</v>
      </c>
      <c r="D50" s="85">
        <v>0</v>
      </c>
      <c r="E50" s="86">
        <f t="shared" si="0"/>
        <v>0</v>
      </c>
      <c r="F50" s="85">
        <v>0</v>
      </c>
      <c r="G50" s="86">
        <f t="shared" si="0"/>
        <v>0</v>
      </c>
      <c r="H50" s="69">
        <f>LARGE((C50,E50,G50),1)</f>
        <v>0</v>
      </c>
      <c r="I50" s="67"/>
    </row>
    <row r="51" spans="1:9" ht="15" customHeight="1">
      <c r="A51" s="68"/>
      <c r="B51" s="85">
        <v>0</v>
      </c>
      <c r="C51" s="86">
        <f t="shared" si="0"/>
        <v>0</v>
      </c>
      <c r="D51" s="85">
        <v>0</v>
      </c>
      <c r="E51" s="86">
        <f t="shared" si="0"/>
        <v>0</v>
      </c>
      <c r="F51" s="85">
        <v>0</v>
      </c>
      <c r="G51" s="86">
        <f t="shared" si="0"/>
        <v>0</v>
      </c>
      <c r="H51" s="69">
        <f>LARGE((C51,E51,G51),1)</f>
        <v>0</v>
      </c>
      <c r="I51" s="67"/>
    </row>
    <row r="52" spans="1:9" ht="15" customHeight="1">
      <c r="A52" s="79"/>
      <c r="B52" s="85">
        <v>0</v>
      </c>
      <c r="C52" s="86">
        <f t="shared" si="0"/>
        <v>0</v>
      </c>
      <c r="D52" s="85">
        <v>0</v>
      </c>
      <c r="E52" s="86">
        <f t="shared" si="0"/>
        <v>0</v>
      </c>
      <c r="F52" s="85">
        <v>0</v>
      </c>
      <c r="G52" s="86">
        <f t="shared" si="0"/>
        <v>0</v>
      </c>
      <c r="H52" s="69">
        <f>LARGE((C52,E52,G52),1)</f>
        <v>0</v>
      </c>
      <c r="I52" s="67"/>
    </row>
    <row r="53" spans="1:9" ht="15" customHeight="1">
      <c r="A53" s="75"/>
      <c r="B53" s="85">
        <v>0</v>
      </c>
      <c r="C53" s="86">
        <f t="shared" si="0"/>
        <v>0</v>
      </c>
      <c r="D53" s="85">
        <v>0</v>
      </c>
      <c r="E53" s="86">
        <f t="shared" si="0"/>
        <v>0</v>
      </c>
      <c r="F53" s="85">
        <v>0</v>
      </c>
      <c r="G53" s="86">
        <f t="shared" si="0"/>
        <v>0</v>
      </c>
      <c r="H53" s="69">
        <f>LARGE((C53,E53,G53),1)</f>
        <v>0</v>
      </c>
      <c r="I53" s="67"/>
    </row>
    <row r="54" spans="1:9" ht="15" customHeight="1">
      <c r="A54" s="72"/>
      <c r="B54" s="85">
        <v>0</v>
      </c>
      <c r="C54" s="86">
        <f t="shared" si="0"/>
        <v>0</v>
      </c>
      <c r="D54" s="85">
        <v>0</v>
      </c>
      <c r="E54" s="86">
        <f t="shared" si="0"/>
        <v>0</v>
      </c>
      <c r="F54" s="85">
        <v>0</v>
      </c>
      <c r="G54" s="86">
        <f t="shared" si="0"/>
        <v>0</v>
      </c>
      <c r="H54" s="69">
        <f>LARGE((C54,E54,G54),1)</f>
        <v>0</v>
      </c>
      <c r="I54" s="67"/>
    </row>
    <row r="55" spans="1:9" ht="15" customHeight="1">
      <c r="A55" s="73"/>
      <c r="B55" s="85">
        <v>0</v>
      </c>
      <c r="C55" s="86">
        <f t="shared" si="0"/>
        <v>0</v>
      </c>
      <c r="D55" s="85">
        <v>0</v>
      </c>
      <c r="E55" s="86">
        <f t="shared" si="0"/>
        <v>0</v>
      </c>
      <c r="F55" s="85">
        <v>0</v>
      </c>
      <c r="G55" s="86">
        <f t="shared" si="0"/>
        <v>0</v>
      </c>
      <c r="H55" s="69">
        <f>LARGE((C55,E55,G55),1)</f>
        <v>0</v>
      </c>
      <c r="I55" s="67"/>
    </row>
    <row r="56" spans="1:9" ht="15" customHeight="1">
      <c r="A56" s="73"/>
      <c r="B56" s="85">
        <v>0</v>
      </c>
      <c r="C56" s="86">
        <f t="shared" si="0"/>
        <v>0</v>
      </c>
      <c r="D56" s="85">
        <v>0</v>
      </c>
      <c r="E56" s="86">
        <f t="shared" si="0"/>
        <v>0</v>
      </c>
      <c r="F56" s="85">
        <v>0</v>
      </c>
      <c r="G56" s="86">
        <f t="shared" si="0"/>
        <v>0</v>
      </c>
      <c r="H56" s="69">
        <f>LARGE((C56,E56,G56),1)</f>
        <v>0</v>
      </c>
      <c r="I56" s="67"/>
    </row>
    <row r="57" spans="1:9" ht="15" customHeight="1">
      <c r="A57" s="76"/>
      <c r="B57" s="85">
        <v>0</v>
      </c>
      <c r="C57" s="86">
        <f t="shared" si="0"/>
        <v>0</v>
      </c>
      <c r="D57" s="85">
        <v>0</v>
      </c>
      <c r="E57" s="86">
        <f t="shared" si="0"/>
        <v>0</v>
      </c>
      <c r="F57" s="85">
        <v>0</v>
      </c>
      <c r="G57" s="86">
        <f t="shared" si="0"/>
        <v>0</v>
      </c>
      <c r="H57" s="69">
        <f>LARGE((C57,E57,G57),1)</f>
        <v>0</v>
      </c>
      <c r="I57" s="67"/>
    </row>
    <row r="58" spans="1:9" ht="15" customHeight="1">
      <c r="A58" s="73"/>
      <c r="B58" s="85">
        <v>0</v>
      </c>
      <c r="C58" s="86">
        <f>B58/B$15*1000*B$14</f>
        <v>0</v>
      </c>
      <c r="D58" s="85">
        <v>0</v>
      </c>
      <c r="E58" s="86">
        <f>D58/D$15*1000*D$14</f>
        <v>0</v>
      </c>
      <c r="F58" s="85">
        <v>0</v>
      </c>
      <c r="G58" s="86">
        <f>F58/F$15*1000*F$14</f>
        <v>0</v>
      </c>
      <c r="H58" s="69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73" priority="12"/>
  </conditionalFormatting>
  <conditionalFormatting sqref="A50">
    <cfRule type="duplicateValues" dxfId="72" priority="13"/>
  </conditionalFormatting>
  <conditionalFormatting sqref="A51">
    <cfRule type="duplicateValues" dxfId="71" priority="10"/>
  </conditionalFormatting>
  <conditionalFormatting sqref="A51">
    <cfRule type="duplicateValues" dxfId="70" priority="11"/>
  </conditionalFormatting>
  <conditionalFormatting sqref="A34:A41 A21:A23 A27:A28 A53 A30:A32 A43:A49 A25">
    <cfRule type="duplicateValues" dxfId="69" priority="20"/>
  </conditionalFormatting>
  <conditionalFormatting sqref="A34:A41 A21:A23 A27:A28 A53 A30:A32 A43:A49 A25">
    <cfRule type="duplicateValues" dxfId="68" priority="21"/>
  </conditionalFormatting>
  <conditionalFormatting sqref="A57">
    <cfRule type="duplicateValues" dxfId="67" priority="18"/>
  </conditionalFormatting>
  <conditionalFormatting sqref="A57">
    <cfRule type="duplicateValues" dxfId="66" priority="19"/>
  </conditionalFormatting>
  <conditionalFormatting sqref="A33">
    <cfRule type="duplicateValues" dxfId="65" priority="16"/>
  </conditionalFormatting>
  <conditionalFormatting sqref="A33">
    <cfRule type="duplicateValues" dxfId="64" priority="17"/>
  </conditionalFormatting>
  <conditionalFormatting sqref="A26">
    <cfRule type="duplicateValues" dxfId="63" priority="14"/>
  </conditionalFormatting>
  <conditionalFormatting sqref="A26">
    <cfRule type="duplicateValues" dxfId="62" priority="15"/>
  </conditionalFormatting>
  <conditionalFormatting sqref="A29">
    <cfRule type="duplicateValues" dxfId="61" priority="9"/>
  </conditionalFormatting>
  <conditionalFormatting sqref="A42">
    <cfRule type="duplicateValues" dxfId="60" priority="8"/>
  </conditionalFormatting>
  <conditionalFormatting sqref="A52">
    <cfRule type="duplicateValues" dxfId="59" priority="7"/>
  </conditionalFormatting>
  <conditionalFormatting sqref="A19">
    <cfRule type="duplicateValues" dxfId="58" priority="5"/>
  </conditionalFormatting>
  <conditionalFormatting sqref="A19">
    <cfRule type="duplicateValues" dxfId="57" priority="6"/>
  </conditionalFormatting>
  <conditionalFormatting sqref="A17">
    <cfRule type="duplicateValues" dxfId="56" priority="3"/>
  </conditionalFormatting>
  <conditionalFormatting sqref="A17">
    <cfRule type="duplicateValues" dxfId="55" priority="4"/>
  </conditionalFormatting>
  <conditionalFormatting sqref="A18">
    <cfRule type="duplicateValues" dxfId="54" priority="1"/>
  </conditionalFormatting>
  <conditionalFormatting sqref="A18">
    <cfRule type="duplicateValues" dxfId="53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2" workbookViewId="0">
      <selection sqref="A1:I50"/>
    </sheetView>
  </sheetViews>
  <sheetFormatPr baseColWidth="10" defaultColWidth="8.7109375" defaultRowHeight="13" x14ac:dyDescent="0"/>
  <cols>
    <col min="1" max="1" width="16.85546875" customWidth="1"/>
  </cols>
  <sheetData>
    <row r="1" spans="1:9">
      <c r="A1" s="179"/>
      <c r="B1" s="132"/>
      <c r="C1" s="132"/>
      <c r="D1" s="132"/>
      <c r="E1" s="132"/>
      <c r="F1" s="132"/>
      <c r="G1" s="132"/>
      <c r="H1" s="132"/>
      <c r="I1" s="45"/>
    </row>
    <row r="2" spans="1:9">
      <c r="A2" s="179"/>
      <c r="B2" s="181" t="s">
        <v>40</v>
      </c>
      <c r="C2" s="181"/>
      <c r="D2" s="181"/>
      <c r="E2" s="181"/>
      <c r="F2" s="181"/>
      <c r="G2" s="132"/>
      <c r="H2" s="132"/>
      <c r="I2" s="45"/>
    </row>
    <row r="3" spans="1:9">
      <c r="A3" s="179"/>
      <c r="B3" s="132"/>
      <c r="C3" s="132"/>
      <c r="D3" s="132"/>
      <c r="E3" s="132"/>
      <c r="F3" s="132"/>
      <c r="G3" s="132"/>
      <c r="H3" s="132"/>
      <c r="I3" s="45"/>
    </row>
    <row r="4" spans="1:9">
      <c r="A4" s="179"/>
      <c r="B4" s="181" t="s">
        <v>34</v>
      </c>
      <c r="C4" s="181"/>
      <c r="D4" s="181"/>
      <c r="E4" s="181"/>
      <c r="F4" s="181"/>
      <c r="G4" s="132"/>
      <c r="H4" s="132"/>
      <c r="I4" s="45"/>
    </row>
    <row r="5" spans="1:9">
      <c r="A5" s="179"/>
      <c r="B5" s="132"/>
      <c r="C5" s="132"/>
      <c r="D5" s="132"/>
      <c r="E5" s="132"/>
      <c r="F5" s="132"/>
      <c r="G5" s="132"/>
      <c r="H5" s="132"/>
      <c r="I5" s="45"/>
    </row>
    <row r="6" spans="1:9">
      <c r="A6" s="179"/>
      <c r="B6" s="180"/>
      <c r="C6" s="180"/>
      <c r="D6" s="132"/>
      <c r="E6" s="132"/>
      <c r="F6" s="132"/>
      <c r="G6" s="132"/>
      <c r="H6" s="132"/>
      <c r="I6" s="45"/>
    </row>
    <row r="7" spans="1:9">
      <c r="A7" s="179"/>
      <c r="B7" s="132"/>
      <c r="C7" s="132"/>
      <c r="D7" s="132"/>
      <c r="E7" s="132"/>
      <c r="F7" s="132"/>
      <c r="G7" s="132"/>
      <c r="H7" s="132"/>
      <c r="I7" s="45"/>
    </row>
    <row r="8" spans="1:9">
      <c r="A8" s="46" t="s">
        <v>11</v>
      </c>
      <c r="B8" s="39" t="s">
        <v>86</v>
      </c>
      <c r="C8" s="47"/>
      <c r="D8" s="47"/>
      <c r="E8" s="47"/>
      <c r="F8" s="131"/>
      <c r="G8" s="131"/>
      <c r="H8" s="131"/>
      <c r="I8" s="45"/>
    </row>
    <row r="9" spans="1:9">
      <c r="A9" s="46" t="s">
        <v>0</v>
      </c>
      <c r="B9" s="47" t="s">
        <v>87</v>
      </c>
      <c r="C9" s="47"/>
      <c r="D9" s="47"/>
      <c r="E9" s="47"/>
      <c r="F9" s="131"/>
      <c r="G9" s="131"/>
      <c r="H9" s="131"/>
      <c r="I9" s="45"/>
    </row>
    <row r="10" spans="1:9">
      <c r="A10" s="46" t="s">
        <v>13</v>
      </c>
      <c r="B10" s="182">
        <v>41672</v>
      </c>
      <c r="C10" s="18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32"/>
      <c r="E11" s="132"/>
      <c r="F11" s="132"/>
      <c r="G11" s="132"/>
      <c r="H11" s="132"/>
      <c r="I11" s="45"/>
    </row>
    <row r="12" spans="1:9">
      <c r="A12" s="46" t="s">
        <v>16</v>
      </c>
      <c r="B12" s="131" t="s">
        <v>72</v>
      </c>
      <c r="C12" s="132"/>
      <c r="D12" s="132"/>
      <c r="E12" s="132"/>
      <c r="F12" s="132"/>
      <c r="G12" s="132"/>
      <c r="H12" s="132"/>
      <c r="I12" s="45"/>
    </row>
    <row r="13" spans="1:9">
      <c r="A13" s="131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31" t="s">
        <v>15</v>
      </c>
      <c r="B14" s="55">
        <v>0</v>
      </c>
      <c r="C14" s="56"/>
      <c r="D14" s="57">
        <v>0</v>
      </c>
      <c r="E14" s="56"/>
      <c r="F14" s="126">
        <v>0.5</v>
      </c>
      <c r="G14" s="56"/>
      <c r="H14" s="58" t="s">
        <v>18</v>
      </c>
      <c r="I14" s="59" t="s">
        <v>25</v>
      </c>
    </row>
    <row r="15" spans="1:9">
      <c r="A15" s="131" t="s">
        <v>14</v>
      </c>
      <c r="B15" s="60">
        <v>1</v>
      </c>
      <c r="C15" s="61"/>
      <c r="D15" s="62">
        <v>1</v>
      </c>
      <c r="E15" s="61"/>
      <c r="F15" s="62">
        <v>70.61</v>
      </c>
      <c r="G15" s="61"/>
      <c r="H15" s="58" t="s">
        <v>19</v>
      </c>
      <c r="I15" s="59" t="s">
        <v>26</v>
      </c>
    </row>
    <row r="16" spans="1:9">
      <c r="A16" s="131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34</v>
      </c>
    </row>
    <row r="17" spans="1:9">
      <c r="A17" s="112" t="s">
        <v>61</v>
      </c>
      <c r="B17" s="84">
        <v>0</v>
      </c>
      <c r="C17" s="86">
        <f>B17/B$15*1000*B$14</f>
        <v>0</v>
      </c>
      <c r="D17" s="85">
        <v>0</v>
      </c>
      <c r="E17" s="86">
        <f>D17/D$15*1000*D$14</f>
        <v>0</v>
      </c>
      <c r="F17" s="85">
        <v>70.61</v>
      </c>
      <c r="G17" s="86">
        <f>F17/F$15*1000*F$14</f>
        <v>500</v>
      </c>
      <c r="H17" s="69">
        <f>LARGE((C17,E17,G17),1)</f>
        <v>500</v>
      </c>
      <c r="I17" s="67">
        <v>1</v>
      </c>
    </row>
    <row r="18" spans="1:9">
      <c r="A18" s="112" t="s">
        <v>88</v>
      </c>
      <c r="B18" s="84">
        <v>0</v>
      </c>
      <c r="C18" s="86">
        <f>B18/B$15*1000*B$14</f>
        <v>0</v>
      </c>
      <c r="D18" s="85">
        <v>0</v>
      </c>
      <c r="E18" s="86">
        <f>D18/D$15*1000*D$14</f>
        <v>0</v>
      </c>
      <c r="F18" s="85">
        <v>69.260000000000005</v>
      </c>
      <c r="G18" s="86">
        <f>F18/F$15*1000*F$14</f>
        <v>490.4404475286787</v>
      </c>
      <c r="H18" s="69">
        <f>LARGE((C18,E18,G18),1)</f>
        <v>490.4404475286787</v>
      </c>
      <c r="I18" s="67">
        <v>2</v>
      </c>
    </row>
    <row r="19" spans="1:9">
      <c r="A19" s="112" t="s">
        <v>67</v>
      </c>
      <c r="B19" s="84">
        <v>0</v>
      </c>
      <c r="C19" s="86">
        <f t="shared" ref="C19:G50" si="0">B19/B$15*1000*B$14</f>
        <v>0</v>
      </c>
      <c r="D19" s="85">
        <v>0</v>
      </c>
      <c r="E19" s="86">
        <f t="shared" si="0"/>
        <v>0</v>
      </c>
      <c r="F19" s="85">
        <v>64.37</v>
      </c>
      <c r="G19" s="86">
        <f t="shared" si="0"/>
        <v>455.81362413255914</v>
      </c>
      <c r="H19" s="69">
        <f>LARGE((C19,E19,G19),1)</f>
        <v>455.81362413255914</v>
      </c>
      <c r="I19" s="67">
        <v>3</v>
      </c>
    </row>
    <row r="20" spans="1:9">
      <c r="A20" s="112" t="s">
        <v>63</v>
      </c>
      <c r="B20" s="84">
        <v>0</v>
      </c>
      <c r="C20" s="86">
        <f t="shared" si="0"/>
        <v>0</v>
      </c>
      <c r="D20" s="85">
        <v>0</v>
      </c>
      <c r="E20" s="86">
        <f t="shared" si="0"/>
        <v>0</v>
      </c>
      <c r="F20" s="85">
        <v>64.010000000000005</v>
      </c>
      <c r="G20" s="86">
        <f>F20/F$15*1000*F$14</f>
        <v>453.26441014020679</v>
      </c>
      <c r="H20" s="69">
        <f>LARGE((C20,E20,G20),1)</f>
        <v>453.26441014020679</v>
      </c>
      <c r="I20" s="67">
        <v>4</v>
      </c>
    </row>
    <row r="21" spans="1:9">
      <c r="A21" s="112" t="s">
        <v>90</v>
      </c>
      <c r="B21" s="84">
        <v>0</v>
      </c>
      <c r="C21" s="86">
        <f t="shared" si="0"/>
        <v>0</v>
      </c>
      <c r="D21" s="85">
        <v>0</v>
      </c>
      <c r="E21" s="86">
        <f>D21/D$15*1000*D$14</f>
        <v>0</v>
      </c>
      <c r="F21" s="85">
        <v>63.53</v>
      </c>
      <c r="G21" s="86">
        <f t="shared" si="0"/>
        <v>449.86545815040364</v>
      </c>
      <c r="H21" s="69">
        <f>LARGE((C21,E21,G21),1)</f>
        <v>449.86545815040364</v>
      </c>
      <c r="I21" s="67">
        <v>5</v>
      </c>
    </row>
    <row r="22" spans="1:9">
      <c r="A22" s="112" t="s">
        <v>92</v>
      </c>
      <c r="B22" s="84">
        <v>0</v>
      </c>
      <c r="C22" s="86">
        <f>B22/B$15*1000*B$14</f>
        <v>0</v>
      </c>
      <c r="D22" s="85">
        <v>0</v>
      </c>
      <c r="E22" s="86">
        <f>D22/D$15*1000*D$14</f>
        <v>0</v>
      </c>
      <c r="F22" s="85">
        <v>62.49</v>
      </c>
      <c r="G22" s="86">
        <f>F22/F$15*1000*F$14</f>
        <v>442.50106217249686</v>
      </c>
      <c r="H22" s="69">
        <f>LARGE((C22,E22,G22),1)</f>
        <v>442.50106217249686</v>
      </c>
      <c r="I22" s="67">
        <v>6</v>
      </c>
    </row>
    <row r="23" spans="1:9">
      <c r="A23" s="112" t="s">
        <v>68</v>
      </c>
      <c r="B23" s="84">
        <v>0</v>
      </c>
      <c r="C23" s="86">
        <f>B23/B$15*1000*B$14</f>
        <v>0</v>
      </c>
      <c r="D23" s="85">
        <v>0</v>
      </c>
      <c r="E23" s="86">
        <f t="shared" si="0"/>
        <v>0</v>
      </c>
      <c r="F23" s="85">
        <v>62.27</v>
      </c>
      <c r="G23" s="86">
        <f t="shared" si="0"/>
        <v>440.94320917717039</v>
      </c>
      <c r="H23" s="69">
        <f>LARGE((C23,E23,G23),1)</f>
        <v>440.94320917717039</v>
      </c>
      <c r="I23" s="67">
        <v>7</v>
      </c>
    </row>
    <row r="24" spans="1:9">
      <c r="A24" s="112" t="s">
        <v>69</v>
      </c>
      <c r="B24" s="84">
        <v>0</v>
      </c>
      <c r="C24" s="86">
        <f t="shared" si="0"/>
        <v>0</v>
      </c>
      <c r="D24" s="85">
        <v>0</v>
      </c>
      <c r="E24" s="86">
        <f t="shared" si="0"/>
        <v>0</v>
      </c>
      <c r="F24" s="85">
        <v>62</v>
      </c>
      <c r="G24" s="86">
        <f>F24/F$15*1000*F$14</f>
        <v>439.03129868290614</v>
      </c>
      <c r="H24" s="69">
        <f>LARGE((C24,E24,G24),1)</f>
        <v>439.03129868290614</v>
      </c>
      <c r="I24" s="67">
        <v>8</v>
      </c>
    </row>
    <row r="25" spans="1:9">
      <c r="A25" s="112" t="s">
        <v>94</v>
      </c>
      <c r="B25" s="84">
        <v>0</v>
      </c>
      <c r="C25" s="86">
        <f t="shared" si="0"/>
        <v>0</v>
      </c>
      <c r="D25" s="85">
        <v>0</v>
      </c>
      <c r="E25" s="86">
        <f t="shared" si="0"/>
        <v>0</v>
      </c>
      <c r="F25" s="85">
        <v>61.28</v>
      </c>
      <c r="G25" s="86">
        <f t="shared" si="0"/>
        <v>433.93287069820138</v>
      </c>
      <c r="H25" s="69">
        <f>LARGE((C25,E25,G25),1)</f>
        <v>433.93287069820138</v>
      </c>
      <c r="I25" s="67">
        <v>9</v>
      </c>
    </row>
    <row r="26" spans="1:9">
      <c r="A26" s="112" t="s">
        <v>95</v>
      </c>
      <c r="B26" s="84">
        <v>0</v>
      </c>
      <c r="C26" s="86">
        <f t="shared" si="0"/>
        <v>0</v>
      </c>
      <c r="D26" s="85">
        <v>0</v>
      </c>
      <c r="E26" s="86">
        <f t="shared" si="0"/>
        <v>0</v>
      </c>
      <c r="F26" s="85">
        <v>56.17</v>
      </c>
      <c r="G26" s="86">
        <f t="shared" si="0"/>
        <v>397.74819430675547</v>
      </c>
      <c r="H26" s="69">
        <f>LARGE((C26,E26,G26),1)</f>
        <v>397.74819430675547</v>
      </c>
      <c r="I26" s="67">
        <v>10</v>
      </c>
    </row>
    <row r="27" spans="1:9">
      <c r="A27" s="112" t="s">
        <v>96</v>
      </c>
      <c r="B27" s="84">
        <v>0</v>
      </c>
      <c r="C27" s="86">
        <f t="shared" si="0"/>
        <v>0</v>
      </c>
      <c r="D27" s="85">
        <v>0</v>
      </c>
      <c r="E27" s="86">
        <f t="shared" si="0"/>
        <v>0</v>
      </c>
      <c r="F27" s="85">
        <v>54.92</v>
      </c>
      <c r="G27" s="86">
        <f t="shared" si="0"/>
        <v>388.89675683330978</v>
      </c>
      <c r="H27" s="69">
        <f>LARGE((C27,E27,G27),1)</f>
        <v>388.89675683330978</v>
      </c>
      <c r="I27" s="67">
        <v>11</v>
      </c>
    </row>
    <row r="28" spans="1:9">
      <c r="A28" s="112" t="s">
        <v>97</v>
      </c>
      <c r="B28" s="84">
        <v>0</v>
      </c>
      <c r="C28" s="86">
        <f t="shared" si="0"/>
        <v>0</v>
      </c>
      <c r="D28" s="85">
        <v>0</v>
      </c>
      <c r="E28" s="86">
        <f t="shared" si="0"/>
        <v>0</v>
      </c>
      <c r="F28" s="85">
        <v>54.54</v>
      </c>
      <c r="G28" s="86">
        <f t="shared" si="0"/>
        <v>386.20591984138224</v>
      </c>
      <c r="H28" s="69">
        <f>LARGE((C28,E28,G28),1)</f>
        <v>386.20591984138224</v>
      </c>
      <c r="I28" s="67">
        <v>12</v>
      </c>
    </row>
    <row r="29" spans="1:9">
      <c r="A29" s="112" t="s">
        <v>98</v>
      </c>
      <c r="B29" s="84">
        <v>0</v>
      </c>
      <c r="C29" s="86">
        <f t="shared" si="0"/>
        <v>0</v>
      </c>
      <c r="D29" s="85">
        <v>0</v>
      </c>
      <c r="E29" s="86">
        <f t="shared" si="0"/>
        <v>0</v>
      </c>
      <c r="F29" s="85">
        <v>53.6</v>
      </c>
      <c r="G29" s="86">
        <f t="shared" si="0"/>
        <v>379.54963886135113</v>
      </c>
      <c r="H29" s="69">
        <f>LARGE((C29,E29,G29),1)</f>
        <v>379.54963886135113</v>
      </c>
      <c r="I29" s="67">
        <v>13</v>
      </c>
    </row>
    <row r="30" spans="1:9">
      <c r="A30" s="73" t="s">
        <v>100</v>
      </c>
      <c r="B30" s="84">
        <v>0</v>
      </c>
      <c r="C30" s="86">
        <f t="shared" si="0"/>
        <v>0</v>
      </c>
      <c r="D30" s="85">
        <v>0</v>
      </c>
      <c r="E30" s="86">
        <f t="shared" si="0"/>
        <v>0</v>
      </c>
      <c r="F30" s="85">
        <v>50.54</v>
      </c>
      <c r="G30" s="86">
        <f t="shared" si="0"/>
        <v>357.88131992635601</v>
      </c>
      <c r="H30" s="69">
        <f>LARGE((C30,E30,G30),1)</f>
        <v>357.88131992635601</v>
      </c>
      <c r="I30" s="67">
        <v>14</v>
      </c>
    </row>
    <row r="31" spans="1:9">
      <c r="A31" s="112" t="s">
        <v>101</v>
      </c>
      <c r="B31" s="84">
        <v>0</v>
      </c>
      <c r="C31" s="86">
        <f t="shared" si="0"/>
        <v>0</v>
      </c>
      <c r="D31" s="85">
        <v>0</v>
      </c>
      <c r="E31" s="86">
        <f t="shared" si="0"/>
        <v>0</v>
      </c>
      <c r="F31" s="85">
        <v>50.09</v>
      </c>
      <c r="G31" s="86">
        <f t="shared" si="0"/>
        <v>354.69480243591562</v>
      </c>
      <c r="H31" s="69">
        <f>LARGE((C31,E31,G31),1)</f>
        <v>354.69480243591562</v>
      </c>
      <c r="I31" s="67">
        <v>15</v>
      </c>
    </row>
    <row r="32" spans="1:9">
      <c r="A32" s="112" t="s">
        <v>103</v>
      </c>
      <c r="B32" s="84">
        <v>0</v>
      </c>
      <c r="C32" s="86">
        <f t="shared" si="0"/>
        <v>0</v>
      </c>
      <c r="D32" s="85">
        <v>0</v>
      </c>
      <c r="E32" s="86">
        <f t="shared" si="0"/>
        <v>0</v>
      </c>
      <c r="F32" s="85">
        <v>48.88</v>
      </c>
      <c r="G32" s="86">
        <f t="shared" si="0"/>
        <v>346.1266109616202</v>
      </c>
      <c r="H32" s="69">
        <f>LARGE((C32,E32,G32),1)</f>
        <v>346.1266109616202</v>
      </c>
      <c r="I32" s="67">
        <v>16</v>
      </c>
    </row>
    <row r="33" spans="1:9">
      <c r="A33" s="112" t="s">
        <v>59</v>
      </c>
      <c r="B33" s="84">
        <v>0</v>
      </c>
      <c r="C33" s="86">
        <f t="shared" si="0"/>
        <v>0</v>
      </c>
      <c r="D33" s="85">
        <v>0</v>
      </c>
      <c r="E33" s="86">
        <f t="shared" si="0"/>
        <v>0</v>
      </c>
      <c r="F33" s="85">
        <v>48.26</v>
      </c>
      <c r="G33" s="86">
        <f t="shared" si="0"/>
        <v>341.73629797479111</v>
      </c>
      <c r="H33" s="69">
        <f>LARGE((C33,E33,G33),1)</f>
        <v>341.73629797479111</v>
      </c>
      <c r="I33" s="67">
        <v>17</v>
      </c>
    </row>
    <row r="34" spans="1:9">
      <c r="A34" s="112" t="s">
        <v>104</v>
      </c>
      <c r="B34" s="84">
        <v>0</v>
      </c>
      <c r="C34" s="86">
        <f t="shared" si="0"/>
        <v>0</v>
      </c>
      <c r="D34" s="85">
        <v>0</v>
      </c>
      <c r="E34" s="86">
        <f t="shared" si="0"/>
        <v>0</v>
      </c>
      <c r="F34" s="85">
        <v>47.51</v>
      </c>
      <c r="G34" s="86">
        <f t="shared" si="0"/>
        <v>336.42543549072366</v>
      </c>
      <c r="H34" s="69">
        <f>LARGE((C34,E34,G34),1)</f>
        <v>336.42543549072366</v>
      </c>
      <c r="I34" s="67">
        <v>18</v>
      </c>
    </row>
    <row r="35" spans="1:9">
      <c r="A35" s="112" t="s">
        <v>105</v>
      </c>
      <c r="B35" s="84">
        <v>0</v>
      </c>
      <c r="C35" s="86">
        <f t="shared" si="0"/>
        <v>0</v>
      </c>
      <c r="D35" s="85">
        <v>0</v>
      </c>
      <c r="E35" s="86">
        <f t="shared" si="0"/>
        <v>0</v>
      </c>
      <c r="F35" s="85">
        <v>45.79</v>
      </c>
      <c r="G35" s="86">
        <f t="shared" si="0"/>
        <v>324.24585752726244</v>
      </c>
      <c r="H35" s="69">
        <f>LARGE((C35,E35,G35),1)</f>
        <v>324.24585752726244</v>
      </c>
      <c r="I35" s="67">
        <v>19</v>
      </c>
    </row>
    <row r="36" spans="1:9">
      <c r="A36" s="112" t="s">
        <v>106</v>
      </c>
      <c r="B36" s="84">
        <v>0</v>
      </c>
      <c r="C36" s="86">
        <f t="shared" si="0"/>
        <v>0</v>
      </c>
      <c r="D36" s="85">
        <v>0</v>
      </c>
      <c r="E36" s="86">
        <f t="shared" si="0"/>
        <v>0</v>
      </c>
      <c r="F36" s="85">
        <v>43.61</v>
      </c>
      <c r="G36" s="86">
        <f t="shared" si="0"/>
        <v>308.80895057357316</v>
      </c>
      <c r="H36" s="69">
        <f>LARGE((C36,E36,G36),1)</f>
        <v>308.80895057357316</v>
      </c>
      <c r="I36" s="67">
        <v>20</v>
      </c>
    </row>
    <row r="37" spans="1:9">
      <c r="A37" s="112" t="s">
        <v>107</v>
      </c>
      <c r="B37" s="84">
        <v>0</v>
      </c>
      <c r="C37" s="86">
        <f t="shared" si="0"/>
        <v>0</v>
      </c>
      <c r="D37" s="85">
        <v>0</v>
      </c>
      <c r="E37" s="86">
        <f t="shared" si="0"/>
        <v>0</v>
      </c>
      <c r="F37" s="85">
        <v>43.53</v>
      </c>
      <c r="G37" s="86">
        <f t="shared" si="0"/>
        <v>308.24245857527268</v>
      </c>
      <c r="H37" s="69">
        <f>LARGE((C37,E37,G37),1)</f>
        <v>308.24245857527268</v>
      </c>
      <c r="I37" s="67">
        <v>21</v>
      </c>
    </row>
    <row r="38" spans="1:9">
      <c r="A38" s="112" t="s">
        <v>108</v>
      </c>
      <c r="B38" s="84">
        <v>0</v>
      </c>
      <c r="C38" s="86">
        <f t="shared" si="0"/>
        <v>0</v>
      </c>
      <c r="D38" s="85">
        <v>0</v>
      </c>
      <c r="E38" s="86">
        <f t="shared" si="0"/>
        <v>0</v>
      </c>
      <c r="F38" s="85">
        <v>43.24</v>
      </c>
      <c r="G38" s="86">
        <f t="shared" si="0"/>
        <v>306.18892508143324</v>
      </c>
      <c r="H38" s="69">
        <f>LARGE((C38,E38,G38),1)</f>
        <v>306.18892508143324</v>
      </c>
      <c r="I38" s="67">
        <v>22</v>
      </c>
    </row>
    <row r="39" spans="1:9">
      <c r="A39" s="112" t="s">
        <v>109</v>
      </c>
      <c r="B39" s="84">
        <v>0</v>
      </c>
      <c r="C39" s="86">
        <f t="shared" si="0"/>
        <v>0</v>
      </c>
      <c r="D39" s="85">
        <v>0</v>
      </c>
      <c r="E39" s="86">
        <f t="shared" si="0"/>
        <v>0</v>
      </c>
      <c r="F39" s="85">
        <v>42.98</v>
      </c>
      <c r="G39" s="86">
        <f t="shared" si="0"/>
        <v>304.3478260869565</v>
      </c>
      <c r="H39" s="69">
        <f>LARGE((C39,E39,G39),1)</f>
        <v>304.3478260869565</v>
      </c>
      <c r="I39" s="67">
        <v>23</v>
      </c>
    </row>
    <row r="40" spans="1:9">
      <c r="A40" s="72" t="s">
        <v>110</v>
      </c>
      <c r="B40" s="84">
        <v>0</v>
      </c>
      <c r="C40" s="86">
        <f t="shared" si="0"/>
        <v>0</v>
      </c>
      <c r="D40" s="85">
        <v>0</v>
      </c>
      <c r="E40" s="86">
        <f t="shared" si="0"/>
        <v>0</v>
      </c>
      <c r="F40" s="85">
        <v>40.950000000000003</v>
      </c>
      <c r="G40" s="86">
        <f t="shared" si="0"/>
        <v>289.97309163008072</v>
      </c>
      <c r="H40" s="69">
        <f>LARGE((C40,E40,G40),1)</f>
        <v>289.97309163008072</v>
      </c>
      <c r="I40" s="67">
        <v>24</v>
      </c>
    </row>
    <row r="41" spans="1:9">
      <c r="A41" s="112" t="s">
        <v>112</v>
      </c>
      <c r="B41" s="85">
        <v>0</v>
      </c>
      <c r="C41" s="86">
        <f t="shared" si="0"/>
        <v>0</v>
      </c>
      <c r="D41" s="85">
        <v>0</v>
      </c>
      <c r="E41" s="86">
        <f t="shared" si="0"/>
        <v>0</v>
      </c>
      <c r="F41" s="85">
        <v>40.08</v>
      </c>
      <c r="G41" s="86">
        <f t="shared" si="0"/>
        <v>283.81249114856251</v>
      </c>
      <c r="H41" s="69">
        <f>LARGE((C41,E41,G41),1)</f>
        <v>283.81249114856251</v>
      </c>
      <c r="I41" s="67">
        <v>25</v>
      </c>
    </row>
    <row r="42" spans="1:9">
      <c r="A42" s="112" t="s">
        <v>113</v>
      </c>
      <c r="B42" s="85">
        <v>0</v>
      </c>
      <c r="C42" s="86">
        <f t="shared" si="0"/>
        <v>0</v>
      </c>
      <c r="D42" s="85">
        <v>0</v>
      </c>
      <c r="E42" s="86">
        <f t="shared" si="0"/>
        <v>0</v>
      </c>
      <c r="F42" s="85">
        <v>39.369999999999997</v>
      </c>
      <c r="G42" s="86">
        <f t="shared" si="0"/>
        <v>278.78487466364538</v>
      </c>
      <c r="H42" s="69">
        <f>LARGE((C42,E42,G42),1)</f>
        <v>278.78487466364538</v>
      </c>
      <c r="I42" s="67">
        <v>26</v>
      </c>
    </row>
    <row r="43" spans="1:9">
      <c r="A43" s="112" t="s">
        <v>114</v>
      </c>
      <c r="B43" s="85">
        <v>0</v>
      </c>
      <c r="C43" s="86">
        <f t="shared" si="0"/>
        <v>0</v>
      </c>
      <c r="D43" s="85">
        <v>0</v>
      </c>
      <c r="E43" s="86">
        <f t="shared" si="0"/>
        <v>0</v>
      </c>
      <c r="F43" s="85">
        <v>37.729999999999997</v>
      </c>
      <c r="G43" s="86">
        <f t="shared" si="0"/>
        <v>267.17178869848465</v>
      </c>
      <c r="H43" s="69">
        <f>LARGE((C43,E43,G43),1)</f>
        <v>267.17178869848465</v>
      </c>
      <c r="I43" s="67">
        <v>27</v>
      </c>
    </row>
    <row r="44" spans="1:9">
      <c r="A44" s="112" t="s">
        <v>115</v>
      </c>
      <c r="B44" s="85">
        <v>0</v>
      </c>
      <c r="C44" s="86">
        <f t="shared" si="0"/>
        <v>0</v>
      </c>
      <c r="D44" s="85">
        <v>0</v>
      </c>
      <c r="E44" s="86">
        <f t="shared" si="0"/>
        <v>0</v>
      </c>
      <c r="F44" s="85">
        <v>36.020000000000003</v>
      </c>
      <c r="G44" s="86">
        <f t="shared" si="0"/>
        <v>255.06302223481097</v>
      </c>
      <c r="H44" s="69">
        <f>LARGE((C44,E44,G44),1)</f>
        <v>255.06302223481097</v>
      </c>
      <c r="I44" s="67">
        <v>28</v>
      </c>
    </row>
    <row r="45" spans="1:9">
      <c r="A45" s="112" t="s">
        <v>117</v>
      </c>
      <c r="B45" s="85">
        <v>0</v>
      </c>
      <c r="C45" s="86">
        <f t="shared" si="0"/>
        <v>0</v>
      </c>
      <c r="D45" s="85">
        <v>0</v>
      </c>
      <c r="E45" s="86">
        <f t="shared" si="0"/>
        <v>0</v>
      </c>
      <c r="F45" s="85">
        <v>35.99</v>
      </c>
      <c r="G45" s="86">
        <f t="shared" si="0"/>
        <v>254.85058773544827</v>
      </c>
      <c r="H45" s="69">
        <f>LARGE((C45,E45,G45),1)</f>
        <v>254.85058773544827</v>
      </c>
      <c r="I45" s="67">
        <v>29</v>
      </c>
    </row>
    <row r="46" spans="1:9">
      <c r="A46" s="112" t="s">
        <v>125</v>
      </c>
      <c r="B46" s="85">
        <v>0</v>
      </c>
      <c r="C46" s="86">
        <f t="shared" si="0"/>
        <v>0</v>
      </c>
      <c r="D46" s="85">
        <v>0</v>
      </c>
      <c r="E46" s="86">
        <f t="shared" si="0"/>
        <v>0</v>
      </c>
      <c r="F46" s="85">
        <v>32.700000000000003</v>
      </c>
      <c r="G46" s="86">
        <f t="shared" si="0"/>
        <v>231.55360430533923</v>
      </c>
      <c r="H46" s="69">
        <f>LARGE((C46,E46,G46),1)</f>
        <v>231.55360430533923</v>
      </c>
      <c r="I46" s="67">
        <v>30</v>
      </c>
    </row>
    <row r="47" spans="1:9">
      <c r="A47" s="112" t="s">
        <v>120</v>
      </c>
      <c r="B47" s="85">
        <v>0</v>
      </c>
      <c r="C47" s="86">
        <f t="shared" si="0"/>
        <v>0</v>
      </c>
      <c r="D47" s="85">
        <v>0</v>
      </c>
      <c r="E47" s="86">
        <f t="shared" si="0"/>
        <v>0</v>
      </c>
      <c r="F47" s="85">
        <v>32.130000000000003</v>
      </c>
      <c r="G47" s="86">
        <f t="shared" si="0"/>
        <v>227.51734881744798</v>
      </c>
      <c r="H47" s="69">
        <f>LARGE((C47,E47,G47),1)</f>
        <v>227.51734881744798</v>
      </c>
      <c r="I47" s="67">
        <v>31</v>
      </c>
    </row>
    <row r="48" spans="1:9">
      <c r="A48" s="112" t="s">
        <v>121</v>
      </c>
      <c r="B48" s="85">
        <v>0</v>
      </c>
      <c r="C48" s="86">
        <f t="shared" si="0"/>
        <v>0</v>
      </c>
      <c r="D48" s="85">
        <v>0</v>
      </c>
      <c r="E48" s="86">
        <f t="shared" si="0"/>
        <v>0</v>
      </c>
      <c r="F48" s="85">
        <v>31.64</v>
      </c>
      <c r="G48" s="86">
        <f t="shared" si="0"/>
        <v>224.04758532785726</v>
      </c>
      <c r="H48" s="69">
        <f>LARGE((C48,E48,G48),1)</f>
        <v>224.04758532785726</v>
      </c>
      <c r="I48" s="67">
        <v>32</v>
      </c>
    </row>
    <row r="49" spans="1:9">
      <c r="A49" s="112" t="s">
        <v>122</v>
      </c>
      <c r="B49" s="85">
        <v>0</v>
      </c>
      <c r="C49" s="86">
        <f t="shared" si="0"/>
        <v>0</v>
      </c>
      <c r="D49" s="85">
        <v>0</v>
      </c>
      <c r="E49" s="86">
        <f t="shared" si="0"/>
        <v>0</v>
      </c>
      <c r="F49" s="85">
        <v>26.82</v>
      </c>
      <c r="G49" s="86">
        <f t="shared" si="0"/>
        <v>189.9164424302507</v>
      </c>
      <c r="H49" s="69">
        <f>LARGE((C49,E49,G49),1)</f>
        <v>189.9164424302507</v>
      </c>
      <c r="I49" s="67">
        <v>33</v>
      </c>
    </row>
    <row r="50" spans="1:9">
      <c r="A50" s="112" t="s">
        <v>123</v>
      </c>
      <c r="B50" s="133">
        <v>0</v>
      </c>
      <c r="C50" s="134">
        <f t="shared" si="0"/>
        <v>0</v>
      </c>
      <c r="D50" s="133">
        <v>0</v>
      </c>
      <c r="E50" s="134">
        <f t="shared" si="0"/>
        <v>0</v>
      </c>
      <c r="F50" s="133">
        <v>23.79</v>
      </c>
      <c r="G50" s="134">
        <f t="shared" si="0"/>
        <v>168.46055799461831</v>
      </c>
      <c r="H50" s="135">
        <f>LARGE((C50,E50,G50),1)</f>
        <v>168.46055799461831</v>
      </c>
      <c r="I50" s="67">
        <v>34</v>
      </c>
    </row>
  </sheetData>
  <mergeCells count="5">
    <mergeCell ref="A1:A7"/>
    <mergeCell ref="B2:F2"/>
    <mergeCell ref="B4:F4"/>
    <mergeCell ref="B6:C6"/>
    <mergeCell ref="B10:C10"/>
  </mergeCells>
  <conditionalFormatting sqref="A40 A30">
    <cfRule type="duplicateValues" dxfId="52" priority="39"/>
  </conditionalFormatting>
  <conditionalFormatting sqref="A19">
    <cfRule type="duplicateValues" dxfId="51" priority="2"/>
  </conditionalFormatting>
  <conditionalFormatting sqref="A24">
    <cfRule type="duplicateValues" dxfId="5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RPA Caclulations</vt:lpstr>
      <vt:lpstr>Finish Order</vt:lpstr>
      <vt:lpstr>Apex Cdn Selections Dec 16</vt:lpstr>
      <vt:lpstr>Apex Cdn Selections Dec 17</vt:lpstr>
      <vt:lpstr>Calabogie CDN Cup M Jan 14</vt:lpstr>
      <vt:lpstr>Calabogie CDN Cup Jan 13</vt:lpstr>
      <vt:lpstr>NorAm Val St-Come - MO</vt:lpstr>
      <vt:lpstr>NorAm Val St-Come - DM</vt:lpstr>
      <vt:lpstr>North Bay TT Day 1</vt:lpstr>
      <vt:lpstr>North Bay TT Day 2</vt:lpstr>
      <vt:lpstr>Caledon TT</vt:lpstr>
      <vt:lpstr>Killington Nor AM</vt:lpstr>
      <vt:lpstr>Canada Cup Red Deer</vt:lpstr>
      <vt:lpstr>Provincials MO</vt:lpstr>
      <vt:lpstr>Provincials DM</vt:lpstr>
      <vt:lpstr>Park City NorAm MO</vt:lpstr>
      <vt:lpstr>Park City NorAm DM</vt:lpstr>
      <vt:lpstr>Junior Nats MO</vt:lpstr>
      <vt:lpstr>Canadian Champs MO</vt:lpstr>
      <vt:lpstr>Canadian Champs 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2018-04-11T15:45:51Z</dcterms:modified>
</cp:coreProperties>
</file>